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Parámetros" sheetId="2" state="visible" r:id="rId4"/>
    <sheet name="Pedidos" sheetId="3" state="visible" r:id="rId5"/>
    <sheet name="Clientes" sheetId="4" state="visible" r:id="rId6"/>
    <sheet name="Mapa RF" sheetId="5" state="visible" r:id="rId7"/>
    <sheet name="Resumen" sheetId="6" state="visible" r:id="rId8"/>
    <sheet name="Estrategia mailing" sheetId="7" state="visible" r:id="rId9"/>
  </sheets>
  <definedNames>
    <definedName function="false" hidden="true" localSheetId="3" name="_xlnm._FilterDatabase" vbProcedure="false">Clientes!$A$1:$M$2401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<sst xmlns="http://schemas.openxmlformats.org/spreadsheetml/2006/main" count="18039" uniqueCount="9089">
  <si>
    <t xml:space="preserve">Análisis RFM y estrategia de email marketing</t>
  </si>
  <si>
    <t xml:space="preserve">Plantilla de Bebow Data (bebow.es/datos/). Datos ficticios de una tienda online de café de especialidad: 2.400 clientes y sus pedidos de octubre de 2024 a septiembre de 2026.</t>
  </si>
  <si>
    <t xml:space="preserve">Cómo usarla con tus datos</t>
  </si>
  <si>
    <t xml:space="preserve">1. Pega tus pedidos en la hoja Pedidos (columnas A a D, una fila por pedido). Los datos de entrada están en azul.</t>
  </si>
  <si>
    <t xml:space="preserve">2. Pega tus clientes en la hoja Clientes (columnas A a D). Las columnas E a N se calculan solas: copia sus fórmulas hacia abajo si tienes más clientes.</t>
  </si>
  <si>
    <t xml:space="preserve">3. Cambia la fecha del análisis y, si quieres, los tramos de frecuencia en la hoja Parámetros (celdas en amarillo).</t>
  </si>
  <si>
    <t xml:space="preserve">4. Revisa el resultado en Resumen y la estrategia de cada segmento en Estrategia mailing.</t>
  </si>
  <si>
    <t xml:space="preserve">Si tienes más de 7.000 pedidos o más de 2.400 clientes, amplía los rangos de las fórmulas de Clientes y Resumen.</t>
  </si>
  <si>
    <t xml:space="preserve">Cómo se calcula</t>
  </si>
  <si>
    <t xml:space="preserve">Recencia (R): días desde la última compra hasta la fecha del análisis. Puntuación de 5 (compró hace poco) a 1 por quintiles.</t>
  </si>
  <si>
    <t xml:space="preserve">Frecuencia (F): número de pedidos. Puntuación por tramos fijos (Parámetros), porque la mayoría de clientes compra una sola vez y los quintiles no funcionan.</t>
  </si>
  <si>
    <t xml:space="preserve">Valor (M): suma de importes. Puntuación de 1 a 5 por quintiles.</t>
  </si>
  <si>
    <t xml:space="preserve">Segmento: se asigna con la recencia y la frecuencia según la tabla de la hoja Mapa RF. El valor sirve para priorizar dentro de cada segmento.</t>
  </si>
  <si>
    <t xml:space="preserve">Leyenda de colores</t>
  </si>
  <si>
    <t xml:space="preserve">Texto azul: datos de entrada que puedes cambiar · Texto negro: fórmulas · Texto verde: referencias a otras hojas · Fondo amarillo: parámetros clave.</t>
  </si>
  <si>
    <t xml:space="preserve">Antes de enviar emails: solo puedes mandar comunicaciones comerciales a quien lo haya consentido o, si es cliente, sobre productos parecidos a los que compró y con una forma fácil de darse de baja (art. 21 de la LSSI). Usa la columna acepta_email.</t>
  </si>
  <si>
    <t xml:space="preserve">Parámetros del análisis</t>
  </si>
  <si>
    <t xml:space="preserve">Parámetro</t>
  </si>
  <si>
    <t xml:space="preserve">Valor</t>
  </si>
  <si>
    <t xml:space="preserve">Nota</t>
  </si>
  <si>
    <t xml:space="preserve">Fecha del análisis</t>
  </si>
  <si>
    <t xml:space="preserve">Normalmente el día siguiente al último pedido incluido.</t>
  </si>
  <si>
    <t xml:space="preserve">Pedidos mínimos para F = 2</t>
  </si>
  <si>
    <t xml:space="preserve">Tramos de frecuencia: 1 pedido = 1 punto.</t>
  </si>
  <si>
    <t xml:space="preserve">Pedidos mínimos para F = 3</t>
  </si>
  <si>
    <t xml:space="preserve">Pedidos mínimos para F = 4</t>
  </si>
  <si>
    <t xml:space="preserve">Pedidos mínimos para F = 5</t>
  </si>
  <si>
    <t xml:space="preserve">Con 6 o más pedidos, el cliente tiene la máxima puntuación de frecuencia.</t>
  </si>
  <si>
    <t xml:space="preserve">pedido_id</t>
  </si>
  <si>
    <t xml:space="preserve">cliente_id</t>
  </si>
  <si>
    <t xml:space="preserve">fecha</t>
  </si>
  <si>
    <t xml:space="preserve">importe (€)</t>
  </si>
  <si>
    <t xml:space="preserve">P-00001</t>
  </si>
  <si>
    <t xml:space="preserve">CL-0924</t>
  </si>
  <si>
    <t xml:space="preserve">P-00002</t>
  </si>
  <si>
    <t xml:space="preserve">CL-1441</t>
  </si>
  <si>
    <t xml:space="preserve">P-00003</t>
  </si>
  <si>
    <t xml:space="preserve">CL-1373</t>
  </si>
  <si>
    <t xml:space="preserve">P-00004</t>
  </si>
  <si>
    <t xml:space="preserve">CL-1626</t>
  </si>
  <si>
    <t xml:space="preserve">P-00005</t>
  </si>
  <si>
    <t xml:space="preserve">CL-1959</t>
  </si>
  <si>
    <t xml:space="preserve">P-00006</t>
  </si>
  <si>
    <t xml:space="preserve">CL-2004</t>
  </si>
  <si>
    <t xml:space="preserve">P-00007</t>
  </si>
  <si>
    <t xml:space="preserve">CL-1432</t>
  </si>
  <si>
    <t xml:space="preserve">P-00008</t>
  </si>
  <si>
    <t xml:space="preserve">CL-0152</t>
  </si>
  <si>
    <t xml:space="preserve">P-00009</t>
  </si>
  <si>
    <t xml:space="preserve">CL-0233</t>
  </si>
  <si>
    <t xml:space="preserve">P-00010</t>
  </si>
  <si>
    <t xml:space="preserve">CL-0607</t>
  </si>
  <si>
    <t xml:space="preserve">P-00011</t>
  </si>
  <si>
    <t xml:space="preserve">CL-0739</t>
  </si>
  <si>
    <t xml:space="preserve">P-00012</t>
  </si>
  <si>
    <t xml:space="preserve">CL-0784</t>
  </si>
  <si>
    <t xml:space="preserve">P-00013</t>
  </si>
  <si>
    <t xml:space="preserve">CL-1271</t>
  </si>
  <si>
    <t xml:space="preserve">P-00014</t>
  </si>
  <si>
    <t xml:space="preserve">CL-2200</t>
  </si>
  <si>
    <t xml:space="preserve">P-00015</t>
  </si>
  <si>
    <t xml:space="preserve">CL-0690</t>
  </si>
  <si>
    <t xml:space="preserve">P-00016</t>
  </si>
  <si>
    <t xml:space="preserve">CL-0696</t>
  </si>
  <si>
    <t xml:space="preserve">P-00017</t>
  </si>
  <si>
    <t xml:space="preserve">CL-1126</t>
  </si>
  <si>
    <t xml:space="preserve">P-00018</t>
  </si>
  <si>
    <t xml:space="preserve">CL-1412</t>
  </si>
  <si>
    <t xml:space="preserve">P-00019</t>
  </si>
  <si>
    <t xml:space="preserve">CL-0035</t>
  </si>
  <si>
    <t xml:space="preserve">P-00020</t>
  </si>
  <si>
    <t xml:space="preserve">CL-0196</t>
  </si>
  <si>
    <t xml:space="preserve">P-00021</t>
  </si>
  <si>
    <t xml:space="preserve">CL-0348</t>
  </si>
  <si>
    <t xml:space="preserve">P-00022</t>
  </si>
  <si>
    <t xml:space="preserve">CL-0452</t>
  </si>
  <si>
    <t xml:space="preserve">P-00023</t>
  </si>
  <si>
    <t xml:space="preserve">CL-0506</t>
  </si>
  <si>
    <t xml:space="preserve">P-00024</t>
  </si>
  <si>
    <t xml:space="preserve">CL-0623</t>
  </si>
  <si>
    <t xml:space="preserve">P-00025</t>
  </si>
  <si>
    <t xml:space="preserve">CL-0816</t>
  </si>
  <si>
    <t xml:space="preserve">P-00026</t>
  </si>
  <si>
    <t xml:space="preserve">CL-0907</t>
  </si>
  <si>
    <t xml:space="preserve">P-00027</t>
  </si>
  <si>
    <t xml:space="preserve">CL-1196</t>
  </si>
  <si>
    <t xml:space="preserve">P-00028</t>
  </si>
  <si>
    <t xml:space="preserve">CL-2196</t>
  </si>
  <si>
    <t xml:space="preserve">P-00029</t>
  </si>
  <si>
    <t xml:space="preserve">CL-0396</t>
  </si>
  <si>
    <t xml:space="preserve">P-00030</t>
  </si>
  <si>
    <t xml:space="preserve">CL-0765</t>
  </si>
  <si>
    <t xml:space="preserve">P-00031</t>
  </si>
  <si>
    <t xml:space="preserve">CL-1267</t>
  </si>
  <si>
    <t xml:space="preserve">P-00032</t>
  </si>
  <si>
    <t xml:space="preserve">CL-1526</t>
  </si>
  <si>
    <t xml:space="preserve">P-00033</t>
  </si>
  <si>
    <t xml:space="preserve">CL-2022</t>
  </si>
  <si>
    <t xml:space="preserve">P-00034</t>
  </si>
  <si>
    <t xml:space="preserve">CL-2264</t>
  </si>
  <si>
    <t xml:space="preserve">P-00035</t>
  </si>
  <si>
    <t xml:space="preserve">CL-2391</t>
  </si>
  <si>
    <t xml:space="preserve">P-00036</t>
  </si>
  <si>
    <t xml:space="preserve">CL-0047</t>
  </si>
  <si>
    <t xml:space="preserve">P-00037</t>
  </si>
  <si>
    <t xml:space="preserve">CL-0113</t>
  </si>
  <si>
    <t xml:space="preserve">P-00038</t>
  </si>
  <si>
    <t xml:space="preserve">CL-1681</t>
  </si>
  <si>
    <t xml:space="preserve">P-00039</t>
  </si>
  <si>
    <t xml:space="preserve">CL-2024</t>
  </si>
  <si>
    <t xml:space="preserve">P-00040</t>
  </si>
  <si>
    <t xml:space="preserve">CL-2214</t>
  </si>
  <si>
    <t xml:space="preserve">P-00041</t>
  </si>
  <si>
    <t xml:space="preserve">CL-0364</t>
  </si>
  <si>
    <t xml:space="preserve">P-00042</t>
  </si>
  <si>
    <t xml:space="preserve">CL-1733</t>
  </si>
  <si>
    <t xml:space="preserve">P-00043</t>
  </si>
  <si>
    <t xml:space="preserve">CL-0633</t>
  </si>
  <si>
    <t xml:space="preserve">P-00044</t>
  </si>
  <si>
    <t xml:space="preserve">CL-0759</t>
  </si>
  <si>
    <t xml:space="preserve">P-00045</t>
  </si>
  <si>
    <t xml:space="preserve">CL-2195</t>
  </si>
  <si>
    <t xml:space="preserve">P-00046</t>
  </si>
  <si>
    <t xml:space="preserve">CL-0873</t>
  </si>
  <si>
    <t xml:space="preserve">P-00047</t>
  </si>
  <si>
    <t xml:space="preserve">CL-0893</t>
  </si>
  <si>
    <t xml:space="preserve">P-00048</t>
  </si>
  <si>
    <t xml:space="preserve">CL-0153</t>
  </si>
  <si>
    <t xml:space="preserve">P-00049</t>
  </si>
  <si>
    <t xml:space="preserve">CL-1074</t>
  </si>
  <si>
    <t xml:space="preserve">P-00050</t>
  </si>
  <si>
    <t xml:space="preserve">CL-1260</t>
  </si>
  <si>
    <t xml:space="preserve">P-00051</t>
  </si>
  <si>
    <t xml:space="preserve">CL-1808</t>
  </si>
  <si>
    <t xml:space="preserve">P-00052</t>
  </si>
  <si>
    <t xml:space="preserve">CL-0753</t>
  </si>
  <si>
    <t xml:space="preserve">P-00053</t>
  </si>
  <si>
    <t xml:space="preserve">CL-2241</t>
  </si>
  <si>
    <t xml:space="preserve">P-00054</t>
  </si>
  <si>
    <t xml:space="preserve">CL-2256</t>
  </si>
  <si>
    <t xml:space="preserve">P-00055</t>
  </si>
  <si>
    <t xml:space="preserve">CL-0209</t>
  </si>
  <si>
    <t xml:space="preserve">P-00056</t>
  </si>
  <si>
    <t xml:space="preserve">CL-0585</t>
  </si>
  <si>
    <t xml:space="preserve">P-00057</t>
  </si>
  <si>
    <t xml:space="preserve">CL-0882</t>
  </si>
  <si>
    <t xml:space="preserve">P-00058</t>
  </si>
  <si>
    <t xml:space="preserve">CL-0915</t>
  </si>
  <si>
    <t xml:space="preserve">P-00059</t>
  </si>
  <si>
    <t xml:space="preserve">CL-1758</t>
  </si>
  <si>
    <t xml:space="preserve">P-00060</t>
  </si>
  <si>
    <t xml:space="preserve">CL-1816</t>
  </si>
  <si>
    <t xml:space="preserve">P-00061</t>
  </si>
  <si>
    <t xml:space="preserve">CL-2152</t>
  </si>
  <si>
    <t xml:space="preserve">P-00062</t>
  </si>
  <si>
    <t xml:space="preserve">CL-0997</t>
  </si>
  <si>
    <t xml:space="preserve">P-00063</t>
  </si>
  <si>
    <t xml:space="preserve">CL-1566</t>
  </si>
  <si>
    <t xml:space="preserve">P-00064</t>
  </si>
  <si>
    <t xml:space="preserve">CL-2006</t>
  </si>
  <si>
    <t xml:space="preserve">P-00065</t>
  </si>
  <si>
    <t xml:space="preserve">CL-2371</t>
  </si>
  <si>
    <t xml:space="preserve">P-00066</t>
  </si>
  <si>
    <t xml:space="preserve">CL-0120</t>
  </si>
  <si>
    <t xml:space="preserve">P-00067</t>
  </si>
  <si>
    <t xml:space="preserve">CL-0812</t>
  </si>
  <si>
    <t xml:space="preserve">P-00068</t>
  </si>
  <si>
    <t xml:space="preserve">CL-1181</t>
  </si>
  <si>
    <t xml:space="preserve">P-00069</t>
  </si>
  <si>
    <t xml:space="preserve">CL-1275</t>
  </si>
  <si>
    <t xml:space="preserve">P-00070</t>
  </si>
  <si>
    <t xml:space="preserve">CL-1320</t>
  </si>
  <si>
    <t xml:space="preserve">P-00071</t>
  </si>
  <si>
    <t xml:space="preserve">CL-1744</t>
  </si>
  <si>
    <t xml:space="preserve">P-00072</t>
  </si>
  <si>
    <t xml:space="preserve">CL-2207</t>
  </si>
  <si>
    <t xml:space="preserve">P-00073</t>
  </si>
  <si>
    <t xml:space="preserve">CL-0350</t>
  </si>
  <si>
    <t xml:space="preserve">P-00074</t>
  </si>
  <si>
    <t xml:space="preserve">CL-1512</t>
  </si>
  <si>
    <t xml:space="preserve">P-00075</t>
  </si>
  <si>
    <t xml:space="preserve">CL-1638</t>
  </si>
  <si>
    <t xml:space="preserve">P-00076</t>
  </si>
  <si>
    <t xml:space="preserve">CL-1765</t>
  </si>
  <si>
    <t xml:space="preserve">P-00077</t>
  </si>
  <si>
    <t xml:space="preserve">CL-2297</t>
  </si>
  <si>
    <t xml:space="preserve">P-00078</t>
  </si>
  <si>
    <t xml:space="preserve">CL-0079</t>
  </si>
  <si>
    <t xml:space="preserve">P-00079</t>
  </si>
  <si>
    <t xml:space="preserve">CL-0167</t>
  </si>
  <si>
    <t xml:space="preserve">P-00080</t>
  </si>
  <si>
    <t xml:space="preserve">CL-1552</t>
  </si>
  <si>
    <t xml:space="preserve">P-00081</t>
  </si>
  <si>
    <t xml:space="preserve">CL-1748</t>
  </si>
  <si>
    <t xml:space="preserve">P-00082</t>
  </si>
  <si>
    <t xml:space="preserve">CL-1886</t>
  </si>
  <si>
    <t xml:space="preserve">P-00083</t>
  </si>
  <si>
    <t xml:space="preserve">CL-2350</t>
  </si>
  <si>
    <t xml:space="preserve">P-00084</t>
  </si>
  <si>
    <t xml:space="preserve">CL-0620</t>
  </si>
  <si>
    <t xml:space="preserve">P-00085</t>
  </si>
  <si>
    <t xml:space="preserve">CL-1332</t>
  </si>
  <si>
    <t xml:space="preserve">P-00086</t>
  </si>
  <si>
    <t xml:space="preserve">CL-0515</t>
  </si>
  <si>
    <t xml:space="preserve">P-00087</t>
  </si>
  <si>
    <t xml:space="preserve">CL-1494</t>
  </si>
  <si>
    <t xml:space="preserve">P-00088</t>
  </si>
  <si>
    <t xml:space="preserve">CL-1915</t>
  </si>
  <si>
    <t xml:space="preserve">P-00089</t>
  </si>
  <si>
    <t xml:space="preserve">P-00090</t>
  </si>
  <si>
    <t xml:space="preserve">CL-1112</t>
  </si>
  <si>
    <t xml:space="preserve">P-00091</t>
  </si>
  <si>
    <t xml:space="preserve">CL-2012</t>
  </si>
  <si>
    <t xml:space="preserve">P-00092</t>
  </si>
  <si>
    <t xml:space="preserve">CL-0655</t>
  </si>
  <si>
    <t xml:space="preserve">P-00093</t>
  </si>
  <si>
    <t xml:space="preserve">CL-0741</t>
  </si>
  <si>
    <t xml:space="preserve">P-00094</t>
  </si>
  <si>
    <t xml:space="preserve">CL-0787</t>
  </si>
  <si>
    <t xml:space="preserve">P-00095</t>
  </si>
  <si>
    <t xml:space="preserve">CL-0282</t>
  </si>
  <si>
    <t xml:space="preserve">P-00096</t>
  </si>
  <si>
    <t xml:space="preserve">CL-0532</t>
  </si>
  <si>
    <t xml:space="preserve">P-00097</t>
  </si>
  <si>
    <t xml:space="preserve">CL-0981</t>
  </si>
  <si>
    <t xml:space="preserve">P-00098</t>
  </si>
  <si>
    <t xml:space="preserve">CL-1351</t>
  </si>
  <si>
    <t xml:space="preserve">P-00099</t>
  </si>
  <si>
    <t xml:space="preserve">CL-1557</t>
  </si>
  <si>
    <t xml:space="preserve">P-00100</t>
  </si>
  <si>
    <t xml:space="preserve">CL-2138</t>
  </si>
  <si>
    <t xml:space="preserve">P-00101</t>
  </si>
  <si>
    <t xml:space="preserve">CL-0473</t>
  </si>
  <si>
    <t xml:space="preserve">P-00102</t>
  </si>
  <si>
    <t xml:space="preserve">CL-0535</t>
  </si>
  <si>
    <t xml:space="preserve">P-00103</t>
  </si>
  <si>
    <t xml:space="preserve">CL-1104</t>
  </si>
  <si>
    <t xml:space="preserve">P-00104</t>
  </si>
  <si>
    <t xml:space="preserve">CL-0371</t>
  </si>
  <si>
    <t xml:space="preserve">P-00105</t>
  </si>
  <si>
    <t xml:space="preserve">CL-0934</t>
  </si>
  <si>
    <t xml:space="preserve">P-00106</t>
  </si>
  <si>
    <t xml:space="preserve">CL-1023</t>
  </si>
  <si>
    <t xml:space="preserve">P-00107</t>
  </si>
  <si>
    <t xml:space="preserve">CL-2120</t>
  </si>
  <si>
    <t xml:space="preserve">P-00108</t>
  </si>
  <si>
    <t xml:space="preserve">CL-0116</t>
  </si>
  <si>
    <t xml:space="preserve">P-00109</t>
  </si>
  <si>
    <t xml:space="preserve">CL-1595</t>
  </si>
  <si>
    <t xml:space="preserve">P-00110</t>
  </si>
  <si>
    <t xml:space="preserve">CL-0180</t>
  </si>
  <si>
    <t xml:space="preserve">P-00111</t>
  </si>
  <si>
    <t xml:space="preserve">CL-0338</t>
  </si>
  <si>
    <t xml:space="preserve">P-00112</t>
  </si>
  <si>
    <t xml:space="preserve">CL-1609</t>
  </si>
  <si>
    <t xml:space="preserve">P-00113</t>
  </si>
  <si>
    <t xml:space="preserve">CL-1692</t>
  </si>
  <si>
    <t xml:space="preserve">P-00114</t>
  </si>
  <si>
    <t xml:space="preserve">CL-1809</t>
  </si>
  <si>
    <t xml:space="preserve">P-00115</t>
  </si>
  <si>
    <t xml:space="preserve">CL-2398</t>
  </si>
  <si>
    <t xml:space="preserve">P-00116</t>
  </si>
  <si>
    <t xml:space="preserve">CL-0560</t>
  </si>
  <si>
    <t xml:space="preserve">P-00117</t>
  </si>
  <si>
    <t xml:space="preserve">CL-0595</t>
  </si>
  <si>
    <t xml:space="preserve">P-00118</t>
  </si>
  <si>
    <t xml:space="preserve">CL-2263</t>
  </si>
  <si>
    <t xml:space="preserve">P-00119</t>
  </si>
  <si>
    <t xml:space="preserve">CL-1303</t>
  </si>
  <si>
    <t xml:space="preserve">P-00120</t>
  </si>
  <si>
    <t xml:space="preserve">CL-1554</t>
  </si>
  <si>
    <t xml:space="preserve">P-00121</t>
  </si>
  <si>
    <t xml:space="preserve">CL-2367</t>
  </si>
  <si>
    <t xml:space="preserve">P-00122</t>
  </si>
  <si>
    <t xml:space="preserve">CL-0230</t>
  </si>
  <si>
    <t xml:space="preserve">P-00123</t>
  </si>
  <si>
    <t xml:space="preserve">CL-0703</t>
  </si>
  <si>
    <t xml:space="preserve">P-00124</t>
  </si>
  <si>
    <t xml:space="preserve">CL-0495</t>
  </si>
  <si>
    <t xml:space="preserve">P-00125</t>
  </si>
  <si>
    <t xml:space="preserve">CL-0874</t>
  </si>
  <si>
    <t xml:space="preserve">P-00126</t>
  </si>
  <si>
    <t xml:space="preserve">CL-1103</t>
  </si>
  <si>
    <t xml:space="preserve">P-00127</t>
  </si>
  <si>
    <t xml:space="preserve">CL-1117</t>
  </si>
  <si>
    <t xml:space="preserve">P-00128</t>
  </si>
  <si>
    <t xml:space="preserve">CL-1778</t>
  </si>
  <si>
    <t xml:space="preserve">P-00129</t>
  </si>
  <si>
    <t xml:space="preserve">CL-1868</t>
  </si>
  <si>
    <t xml:space="preserve">P-00130</t>
  </si>
  <si>
    <t xml:space="preserve">CL-0368</t>
  </si>
  <si>
    <t xml:space="preserve">P-00131</t>
  </si>
  <si>
    <t xml:space="preserve">CL-0637</t>
  </si>
  <si>
    <t xml:space="preserve">P-00132</t>
  </si>
  <si>
    <t xml:space="preserve">CL-1560</t>
  </si>
  <si>
    <t xml:space="preserve">P-00133</t>
  </si>
  <si>
    <t xml:space="preserve">CL-1889</t>
  </si>
  <si>
    <t xml:space="preserve">P-00134</t>
  </si>
  <si>
    <t xml:space="preserve">CL-2117</t>
  </si>
  <si>
    <t xml:space="preserve">P-00135</t>
  </si>
  <si>
    <t xml:space="preserve">CL-1513</t>
  </si>
  <si>
    <t xml:space="preserve">P-00136</t>
  </si>
  <si>
    <t xml:space="preserve">CL-1981</t>
  </si>
  <si>
    <t xml:space="preserve">P-00137</t>
  </si>
  <si>
    <t xml:space="preserve">P-00138</t>
  </si>
  <si>
    <t xml:space="preserve">CL-0564</t>
  </si>
  <si>
    <t xml:space="preserve">P-00139</t>
  </si>
  <si>
    <t xml:space="preserve">CL-1187</t>
  </si>
  <si>
    <t xml:space="preserve">P-00140</t>
  </si>
  <si>
    <t xml:space="preserve">P-00141</t>
  </si>
  <si>
    <t xml:space="preserve">CL-1722</t>
  </si>
  <si>
    <t xml:space="preserve">P-00142</t>
  </si>
  <si>
    <t xml:space="preserve">CL-2099</t>
  </si>
  <si>
    <t xml:space="preserve">P-00143</t>
  </si>
  <si>
    <t xml:space="preserve">CL-2286</t>
  </si>
  <si>
    <t xml:space="preserve">P-00144</t>
  </si>
  <si>
    <t xml:space="preserve">CL-0141</t>
  </si>
  <si>
    <t xml:space="preserve">P-00145</t>
  </si>
  <si>
    <t xml:space="preserve">CL-0793</t>
  </si>
  <si>
    <t xml:space="preserve">P-00146</t>
  </si>
  <si>
    <t xml:space="preserve">CL-0844</t>
  </si>
  <si>
    <t xml:space="preserve">P-00147</t>
  </si>
  <si>
    <t xml:space="preserve">CL-0917</t>
  </si>
  <si>
    <t xml:space="preserve">P-00148</t>
  </si>
  <si>
    <t xml:space="preserve">CL-2204</t>
  </si>
  <si>
    <t xml:space="preserve">P-00149</t>
  </si>
  <si>
    <t xml:space="preserve">CL-2226</t>
  </si>
  <si>
    <t xml:space="preserve">P-00150</t>
  </si>
  <si>
    <t xml:space="preserve">CL-0443</t>
  </si>
  <si>
    <t xml:space="preserve">P-00151</t>
  </si>
  <si>
    <t xml:space="preserve">CL-1209</t>
  </si>
  <si>
    <t xml:space="preserve">P-00152</t>
  </si>
  <si>
    <t xml:space="preserve">CL-0252</t>
  </si>
  <si>
    <t xml:space="preserve">P-00153</t>
  </si>
  <si>
    <t xml:space="preserve">CL-0303</t>
  </si>
  <si>
    <t xml:space="preserve">P-00154</t>
  </si>
  <si>
    <t xml:space="preserve">CL-0307</t>
  </si>
  <si>
    <t xml:space="preserve">P-00155</t>
  </si>
  <si>
    <t xml:space="preserve">CL-1561</t>
  </si>
  <si>
    <t xml:space="preserve">P-00156</t>
  </si>
  <si>
    <t xml:space="preserve">CL-0027</t>
  </si>
  <si>
    <t xml:space="preserve">P-00157</t>
  </si>
  <si>
    <t xml:space="preserve">P-00158</t>
  </si>
  <si>
    <t xml:space="preserve">CL-1930</t>
  </si>
  <si>
    <t xml:space="preserve">P-00159</t>
  </si>
  <si>
    <t xml:space="preserve">CL-2287</t>
  </si>
  <si>
    <t xml:space="preserve">P-00160</t>
  </si>
  <si>
    <t xml:space="preserve">CL-0126</t>
  </si>
  <si>
    <t xml:space="preserve">P-00161</t>
  </si>
  <si>
    <t xml:space="preserve">CL-0270</t>
  </si>
  <si>
    <t xml:space="preserve">P-00162</t>
  </si>
  <si>
    <t xml:space="preserve">CL-0605</t>
  </si>
  <si>
    <t xml:space="preserve">P-00163</t>
  </si>
  <si>
    <t xml:space="preserve">CL-0944</t>
  </si>
  <si>
    <t xml:space="preserve">P-00164</t>
  </si>
  <si>
    <t xml:space="preserve">CL-1978</t>
  </si>
  <si>
    <t xml:space="preserve">P-00165</t>
  </si>
  <si>
    <t xml:space="preserve">CL-0561</t>
  </si>
  <si>
    <t xml:space="preserve">P-00166</t>
  </si>
  <si>
    <t xml:space="preserve">P-00167</t>
  </si>
  <si>
    <t xml:space="preserve">CL-2090</t>
  </si>
  <si>
    <t xml:space="preserve">P-00168</t>
  </si>
  <si>
    <t xml:space="preserve">CL-2296</t>
  </si>
  <si>
    <t xml:space="preserve">P-00169</t>
  </si>
  <si>
    <t xml:space="preserve">CL-0457</t>
  </si>
  <si>
    <t xml:space="preserve">P-00170</t>
  </si>
  <si>
    <t xml:space="preserve">CL-0591</t>
  </si>
  <si>
    <t xml:space="preserve">P-00171</t>
  </si>
  <si>
    <t xml:space="preserve">CL-0757</t>
  </si>
  <si>
    <t xml:space="preserve">P-00172</t>
  </si>
  <si>
    <t xml:space="preserve">CL-0801</t>
  </si>
  <si>
    <t xml:space="preserve">P-00173</t>
  </si>
  <si>
    <t xml:space="preserve">CL-1339</t>
  </si>
  <si>
    <t xml:space="preserve">P-00174</t>
  </si>
  <si>
    <t xml:space="preserve">CL-2074</t>
  </si>
  <si>
    <t xml:space="preserve">P-00175</t>
  </si>
  <si>
    <t xml:space="preserve">CL-2291</t>
  </si>
  <si>
    <t xml:space="preserve">P-00176</t>
  </si>
  <si>
    <t xml:space="preserve">CL-2381</t>
  </si>
  <si>
    <t xml:space="preserve">P-00177</t>
  </si>
  <si>
    <t xml:space="preserve">P-00178</t>
  </si>
  <si>
    <t xml:space="preserve">CL-1281</t>
  </si>
  <si>
    <t xml:space="preserve">P-00179</t>
  </si>
  <si>
    <t xml:space="preserve">CL-0651</t>
  </si>
  <si>
    <t xml:space="preserve">P-00180</t>
  </si>
  <si>
    <t xml:space="preserve">CL-0676</t>
  </si>
  <si>
    <t xml:space="preserve">P-00181</t>
  </si>
  <si>
    <t xml:space="preserve">CL-0749</t>
  </si>
  <si>
    <t xml:space="preserve">P-00182</t>
  </si>
  <si>
    <t xml:space="preserve">CL-1146</t>
  </si>
  <si>
    <t xml:space="preserve">P-00183</t>
  </si>
  <si>
    <t xml:space="preserve">CL-0810</t>
  </si>
  <si>
    <t xml:space="preserve">P-00184</t>
  </si>
  <si>
    <t xml:space="preserve">CL-1578</t>
  </si>
  <si>
    <t xml:space="preserve">P-00185</t>
  </si>
  <si>
    <t xml:space="preserve">CL-0057</t>
  </si>
  <si>
    <t xml:space="preserve">P-00186</t>
  </si>
  <si>
    <t xml:space="preserve">CL-0157</t>
  </si>
  <si>
    <t xml:space="preserve">P-00187</t>
  </si>
  <si>
    <t xml:space="preserve">CL-0469</t>
  </si>
  <si>
    <t xml:space="preserve">P-00188</t>
  </si>
  <si>
    <t xml:space="preserve">CL-0898</t>
  </si>
  <si>
    <t xml:space="preserve">P-00189</t>
  </si>
  <si>
    <t xml:space="preserve">CL-1284</t>
  </si>
  <si>
    <t xml:space="preserve">P-00190</t>
  </si>
  <si>
    <t xml:space="preserve">CL-1405</t>
  </si>
  <si>
    <t xml:space="preserve">P-00191</t>
  </si>
  <si>
    <t xml:space="preserve">CL-1148</t>
  </si>
  <si>
    <t xml:space="preserve">P-00192</t>
  </si>
  <si>
    <t xml:space="preserve">CL-1282</t>
  </si>
  <si>
    <t xml:space="preserve">P-00193</t>
  </si>
  <si>
    <t xml:space="preserve">CL-1422</t>
  </si>
  <si>
    <t xml:space="preserve">P-00194</t>
  </si>
  <si>
    <t xml:space="preserve">CL-1555</t>
  </si>
  <si>
    <t xml:space="preserve">P-00195</t>
  </si>
  <si>
    <t xml:space="preserve">CL-0599</t>
  </si>
  <si>
    <t xml:space="preserve">P-00196</t>
  </si>
  <si>
    <t xml:space="preserve">CL-0797</t>
  </si>
  <si>
    <t xml:space="preserve">P-00197</t>
  </si>
  <si>
    <t xml:space="preserve">CL-1504</t>
  </si>
  <si>
    <t xml:space="preserve">P-00198</t>
  </si>
  <si>
    <t xml:space="preserve">CL-2053</t>
  </si>
  <si>
    <t xml:space="preserve">P-00199</t>
  </si>
  <si>
    <t xml:space="preserve">CL-0052</t>
  </si>
  <si>
    <t xml:space="preserve">P-00200</t>
  </si>
  <si>
    <t xml:space="preserve">CL-0262</t>
  </si>
  <si>
    <t xml:space="preserve">P-00201</t>
  </si>
  <si>
    <t xml:space="preserve">CL-0789</t>
  </si>
  <si>
    <t xml:space="preserve">P-00202</t>
  </si>
  <si>
    <t xml:space="preserve">CL-0826</t>
  </si>
  <si>
    <t xml:space="preserve">P-00203</t>
  </si>
  <si>
    <t xml:space="preserve">CL-0054</t>
  </si>
  <si>
    <t xml:space="preserve">P-00204</t>
  </si>
  <si>
    <t xml:space="preserve">CL-0127</t>
  </si>
  <si>
    <t xml:space="preserve">P-00205</t>
  </si>
  <si>
    <t xml:space="preserve">CL-0354</t>
  </si>
  <si>
    <t xml:space="preserve">P-00206</t>
  </si>
  <si>
    <t xml:space="preserve">P-00207</t>
  </si>
  <si>
    <t xml:space="preserve">P-00208</t>
  </si>
  <si>
    <t xml:space="preserve">P-00209</t>
  </si>
  <si>
    <t xml:space="preserve">P-00210</t>
  </si>
  <si>
    <t xml:space="preserve">CL-1987</t>
  </si>
  <si>
    <t xml:space="preserve">P-00211</t>
  </si>
  <si>
    <t xml:space="preserve">CL-2304</t>
  </si>
  <si>
    <t xml:space="preserve">P-00212</t>
  </si>
  <si>
    <t xml:space="preserve">CL-2382</t>
  </si>
  <si>
    <t xml:space="preserve">P-00213</t>
  </si>
  <si>
    <t xml:space="preserve">CL-0155</t>
  </si>
  <si>
    <t xml:space="preserve">P-00214</t>
  </si>
  <si>
    <t xml:space="preserve">CL-0228</t>
  </si>
  <si>
    <t xml:space="preserve">P-00215</t>
  </si>
  <si>
    <t xml:space="preserve">CL-0918</t>
  </si>
  <si>
    <t xml:space="preserve">P-00216</t>
  </si>
  <si>
    <t xml:space="preserve">CL-1268</t>
  </si>
  <si>
    <t xml:space="preserve">P-00217</t>
  </si>
  <si>
    <t xml:space="preserve">P-00218</t>
  </si>
  <si>
    <t xml:space="preserve">CL-1702</t>
  </si>
  <si>
    <t xml:space="preserve">P-00219</t>
  </si>
  <si>
    <t xml:space="preserve">CL-1903</t>
  </si>
  <si>
    <t xml:space="preserve">P-00220</t>
  </si>
  <si>
    <t xml:space="preserve">CL-2055</t>
  </si>
  <si>
    <t xml:space="preserve">P-00221</t>
  </si>
  <si>
    <t xml:space="preserve">P-00222</t>
  </si>
  <si>
    <t xml:space="preserve">CL-0412</t>
  </si>
  <si>
    <t xml:space="preserve">P-00223</t>
  </si>
  <si>
    <t xml:space="preserve">CL-0774</t>
  </si>
  <si>
    <t xml:space="preserve">P-00224</t>
  </si>
  <si>
    <t xml:space="preserve">CL-1264</t>
  </si>
  <si>
    <t xml:space="preserve">P-00225</t>
  </si>
  <si>
    <t xml:space="preserve">CL-1505</t>
  </si>
  <si>
    <t xml:space="preserve">P-00226</t>
  </si>
  <si>
    <t xml:space="preserve">CL-1652</t>
  </si>
  <si>
    <t xml:space="preserve">P-00227</t>
  </si>
  <si>
    <t xml:space="preserve">CL-2245</t>
  </si>
  <si>
    <t xml:space="preserve">P-00228</t>
  </si>
  <si>
    <t xml:space="preserve">CL-0377</t>
  </si>
  <si>
    <t xml:space="preserve">P-00229</t>
  </si>
  <si>
    <t xml:space="preserve">CL-0839</t>
  </si>
  <si>
    <t xml:space="preserve">P-00230</t>
  </si>
  <si>
    <t xml:space="preserve">CL-1020</t>
  </si>
  <si>
    <t xml:space="preserve">P-00231</t>
  </si>
  <si>
    <t xml:space="preserve">CL-1097</t>
  </si>
  <si>
    <t xml:space="preserve">P-00232</t>
  </si>
  <si>
    <t xml:space="preserve">CL-1763</t>
  </si>
  <si>
    <t xml:space="preserve">P-00233</t>
  </si>
  <si>
    <t xml:space="preserve">CL-1782</t>
  </si>
  <si>
    <t xml:space="preserve">P-00234</t>
  </si>
  <si>
    <t xml:space="preserve">CL-2233</t>
  </si>
  <si>
    <t xml:space="preserve">P-00235</t>
  </si>
  <si>
    <t xml:space="preserve">CL-2364</t>
  </si>
  <si>
    <t xml:space="preserve">P-00236</t>
  </si>
  <si>
    <t xml:space="preserve">CL-0220</t>
  </si>
  <si>
    <t xml:space="preserve">P-00237</t>
  </si>
  <si>
    <t xml:space="preserve">CL-1253</t>
  </si>
  <si>
    <t xml:space="preserve">P-00238</t>
  </si>
  <si>
    <t xml:space="preserve">CL-1376</t>
  </si>
  <si>
    <t xml:space="preserve">P-00239</t>
  </si>
  <si>
    <t xml:space="preserve">CL-0150</t>
  </si>
  <si>
    <t xml:space="preserve">P-00240</t>
  </si>
  <si>
    <t xml:space="preserve">CL-1120</t>
  </si>
  <si>
    <t xml:space="preserve">P-00241</t>
  </si>
  <si>
    <t xml:space="preserve">CL-1914</t>
  </si>
  <si>
    <t xml:space="preserve">P-00242</t>
  </si>
  <si>
    <t xml:space="preserve">CL-2242</t>
  </si>
  <si>
    <t xml:space="preserve">P-00243</t>
  </si>
  <si>
    <t xml:space="preserve">CL-0320</t>
  </si>
  <si>
    <t xml:space="preserve">P-00244</t>
  </si>
  <si>
    <t xml:space="preserve">P-00245</t>
  </si>
  <si>
    <t xml:space="preserve">CL-0747</t>
  </si>
  <si>
    <t xml:space="preserve">P-00246</t>
  </si>
  <si>
    <t xml:space="preserve">CL-1608</t>
  </si>
  <si>
    <t xml:space="preserve">P-00247</t>
  </si>
  <si>
    <t xml:space="preserve">CL-1625</t>
  </si>
  <si>
    <t xml:space="preserve">P-00248</t>
  </si>
  <si>
    <t xml:space="preserve">CL-2079</t>
  </si>
  <si>
    <t xml:space="preserve">P-00249</t>
  </si>
  <si>
    <t xml:space="preserve">CL-2126</t>
  </si>
  <si>
    <t xml:space="preserve">P-00250</t>
  </si>
  <si>
    <t xml:space="preserve">CL-2261</t>
  </si>
  <si>
    <t xml:space="preserve">P-00251</t>
  </si>
  <si>
    <t xml:space="preserve">CL-2266</t>
  </si>
  <si>
    <t xml:space="preserve">P-00252</t>
  </si>
  <si>
    <t xml:space="preserve">CL-2277</t>
  </si>
  <si>
    <t xml:space="preserve">P-00253</t>
  </si>
  <si>
    <t xml:space="preserve">CL-0244</t>
  </si>
  <si>
    <t xml:space="preserve">P-00254</t>
  </si>
  <si>
    <t xml:space="preserve">CL-0580</t>
  </si>
  <si>
    <t xml:space="preserve">P-00255</t>
  </si>
  <si>
    <t xml:space="preserve">P-00256</t>
  </si>
  <si>
    <t xml:space="preserve">CL-1629</t>
  </si>
  <si>
    <t xml:space="preserve">P-00257</t>
  </si>
  <si>
    <t xml:space="preserve">P-00258</t>
  </si>
  <si>
    <t xml:space="preserve">CL-1781</t>
  </si>
  <si>
    <t xml:space="preserve">P-00259</t>
  </si>
  <si>
    <t xml:space="preserve">CL-0528</t>
  </si>
  <si>
    <t xml:space="preserve">P-00260</t>
  </si>
  <si>
    <t xml:space="preserve">CL-0613</t>
  </si>
  <si>
    <t xml:space="preserve">P-00261</t>
  </si>
  <si>
    <t xml:space="preserve">P-00262</t>
  </si>
  <si>
    <t xml:space="preserve">CL-1369</t>
  </si>
  <si>
    <t xml:space="preserve">P-00263</t>
  </si>
  <si>
    <t xml:space="preserve">CL-1549</t>
  </si>
  <si>
    <t xml:space="preserve">P-00264</t>
  </si>
  <si>
    <t xml:space="preserve">CL-2228</t>
  </si>
  <si>
    <t xml:space="preserve">P-00265</t>
  </si>
  <si>
    <t xml:space="preserve">CL-1331</t>
  </si>
  <si>
    <t xml:space="preserve">P-00266</t>
  </si>
  <si>
    <t xml:space="preserve">CL-1362</t>
  </si>
  <si>
    <t xml:space="preserve">P-00267</t>
  </si>
  <si>
    <t xml:space="preserve">CL-0184</t>
  </si>
  <si>
    <t xml:space="preserve">P-00268</t>
  </si>
  <si>
    <t xml:space="preserve">CL-0302</t>
  </si>
  <si>
    <t xml:space="preserve">P-00269</t>
  </si>
  <si>
    <t xml:space="preserve">P-00270</t>
  </si>
  <si>
    <t xml:space="preserve">CL-1568</t>
  </si>
  <si>
    <t xml:space="preserve">P-00271</t>
  </si>
  <si>
    <t xml:space="preserve">CL-1804</t>
  </si>
  <si>
    <t xml:space="preserve">P-00272</t>
  </si>
  <si>
    <t xml:space="preserve">CL-1909</t>
  </si>
  <si>
    <t xml:space="preserve">P-00273</t>
  </si>
  <si>
    <t xml:space="preserve">P-00274</t>
  </si>
  <si>
    <t xml:space="preserve">CL-0510</t>
  </si>
  <si>
    <t xml:space="preserve">P-00275</t>
  </si>
  <si>
    <t xml:space="preserve">P-00276</t>
  </si>
  <si>
    <t xml:space="preserve">CL-1685</t>
  </si>
  <si>
    <t xml:space="preserve">P-00277</t>
  </si>
  <si>
    <t xml:space="preserve">CL-1786</t>
  </si>
  <si>
    <t xml:space="preserve">P-00278</t>
  </si>
  <si>
    <t xml:space="preserve">CL-0653</t>
  </si>
  <si>
    <t xml:space="preserve">P-00279</t>
  </si>
  <si>
    <t xml:space="preserve">P-00280</t>
  </si>
  <si>
    <t xml:space="preserve">P-00281</t>
  </si>
  <si>
    <t xml:space="preserve">P-00282</t>
  </si>
  <si>
    <t xml:space="preserve">CL-1920</t>
  </si>
  <si>
    <t xml:space="preserve">P-00283</t>
  </si>
  <si>
    <t xml:space="preserve">CL-2026</t>
  </si>
  <si>
    <t xml:space="preserve">P-00284</t>
  </si>
  <si>
    <t xml:space="preserve">CL-0430</t>
  </si>
  <si>
    <t xml:space="preserve">P-00285</t>
  </si>
  <si>
    <t xml:space="preserve">CL-0593</t>
  </si>
  <si>
    <t xml:space="preserve">P-00286</t>
  </si>
  <si>
    <t xml:space="preserve">CL-1219</t>
  </si>
  <si>
    <t xml:space="preserve">P-00287</t>
  </si>
  <si>
    <t xml:space="preserve">CL-1379</t>
  </si>
  <si>
    <t xml:space="preserve">P-00288</t>
  </si>
  <si>
    <t xml:space="preserve">CL-1743</t>
  </si>
  <si>
    <t xml:space="preserve">P-00289</t>
  </si>
  <si>
    <t xml:space="preserve">CL-2270</t>
  </si>
  <si>
    <t xml:space="preserve">P-00290</t>
  </si>
  <si>
    <t xml:space="preserve">CL-0202</t>
  </si>
  <si>
    <t xml:space="preserve">P-00291</t>
  </si>
  <si>
    <t xml:space="preserve">CL-0284</t>
  </si>
  <si>
    <t xml:space="preserve">P-00292</t>
  </si>
  <si>
    <t xml:space="preserve">P-00293</t>
  </si>
  <si>
    <t xml:space="preserve">CL-0800</t>
  </si>
  <si>
    <t xml:space="preserve">P-00294</t>
  </si>
  <si>
    <t xml:space="preserve">CL-0905</t>
  </si>
  <si>
    <t xml:space="preserve">P-00295</t>
  </si>
  <si>
    <t xml:space="preserve">CL-1238</t>
  </si>
  <si>
    <t xml:space="preserve">P-00296</t>
  </si>
  <si>
    <t xml:space="preserve">CL-1398</t>
  </si>
  <si>
    <t xml:space="preserve">P-00297</t>
  </si>
  <si>
    <t xml:space="preserve">P-00298</t>
  </si>
  <si>
    <t xml:space="preserve">P-00299</t>
  </si>
  <si>
    <t xml:space="preserve">CL-0213</t>
  </si>
  <si>
    <t xml:space="preserve">P-00300</t>
  </si>
  <si>
    <t xml:space="preserve">CL-0835</t>
  </si>
  <si>
    <t xml:space="preserve">P-00301</t>
  </si>
  <si>
    <t xml:space="preserve">P-00302</t>
  </si>
  <si>
    <t xml:space="preserve">CL-1428</t>
  </si>
  <si>
    <t xml:space="preserve">P-00303</t>
  </si>
  <si>
    <t xml:space="preserve">CL-2143</t>
  </si>
  <si>
    <t xml:space="preserve">P-00304</t>
  </si>
  <si>
    <t xml:space="preserve">CL-2201</t>
  </si>
  <si>
    <t xml:space="preserve">P-00305</t>
  </si>
  <si>
    <t xml:space="preserve">CL-0482</t>
  </si>
  <si>
    <t xml:space="preserve">P-00306</t>
  </si>
  <si>
    <t xml:space="preserve">CL-0609</t>
  </si>
  <si>
    <t xml:space="preserve">P-00307</t>
  </si>
  <si>
    <t xml:space="preserve">P-00308</t>
  </si>
  <si>
    <t xml:space="preserve">CL-0813</t>
  </si>
  <si>
    <t xml:space="preserve">P-00309</t>
  </si>
  <si>
    <t xml:space="preserve">P-00310</t>
  </si>
  <si>
    <t xml:space="preserve">P-00311</t>
  </si>
  <si>
    <t xml:space="preserve">CL-0332</t>
  </si>
  <si>
    <t xml:space="preserve">P-00312</t>
  </si>
  <si>
    <t xml:space="preserve">CL-0629</t>
  </si>
  <si>
    <t xml:space="preserve">P-00313</t>
  </si>
  <si>
    <t xml:space="preserve">CL-1309</t>
  </si>
  <si>
    <t xml:space="preserve">P-00314</t>
  </si>
  <si>
    <t xml:space="preserve">P-00315</t>
  </si>
  <si>
    <t xml:space="preserve">CL-1333</t>
  </si>
  <si>
    <t xml:space="preserve">P-00316</t>
  </si>
  <si>
    <t xml:space="preserve">CL-1878</t>
  </si>
  <si>
    <t xml:space="preserve">P-00317</t>
  </si>
  <si>
    <t xml:space="preserve">P-00318</t>
  </si>
  <si>
    <t xml:space="preserve">CL-2075</t>
  </si>
  <si>
    <t xml:space="preserve">P-00319</t>
  </si>
  <si>
    <t xml:space="preserve">P-00320</t>
  </si>
  <si>
    <t xml:space="preserve">CL-0575</t>
  </si>
  <si>
    <t xml:space="preserve">P-00321</t>
  </si>
  <si>
    <t xml:space="preserve">CL-0742</t>
  </si>
  <si>
    <t xml:space="preserve">P-00322</t>
  </si>
  <si>
    <t xml:space="preserve">CL-1917</t>
  </si>
  <si>
    <t xml:space="preserve">P-00323</t>
  </si>
  <si>
    <t xml:space="preserve">P-00324</t>
  </si>
  <si>
    <t xml:space="preserve">P-00325</t>
  </si>
  <si>
    <t xml:space="preserve">CL-0315</t>
  </si>
  <si>
    <t xml:space="preserve">P-00326</t>
  </si>
  <si>
    <t xml:space="preserve">CL-0542</t>
  </si>
  <si>
    <t xml:space="preserve">P-00327</t>
  </si>
  <si>
    <t xml:space="preserve">P-00328</t>
  </si>
  <si>
    <t xml:space="preserve">CL-1188</t>
  </si>
  <si>
    <t xml:space="preserve">P-00329</t>
  </si>
  <si>
    <t xml:space="preserve">P-00330</t>
  </si>
  <si>
    <t xml:space="preserve">CL-0611</t>
  </si>
  <si>
    <t xml:space="preserve">P-00331</t>
  </si>
  <si>
    <t xml:space="preserve">P-00332</t>
  </si>
  <si>
    <t xml:space="preserve">P-00333</t>
  </si>
  <si>
    <t xml:space="preserve">CL-2101</t>
  </si>
  <si>
    <t xml:space="preserve">P-00334</t>
  </si>
  <si>
    <t xml:space="preserve">CL-0287</t>
  </si>
  <si>
    <t xml:space="preserve">P-00335</t>
  </si>
  <si>
    <t xml:space="preserve">P-00336</t>
  </si>
  <si>
    <t xml:space="preserve">CL-0942</t>
  </si>
  <si>
    <t xml:space="preserve">P-00337</t>
  </si>
  <si>
    <t xml:space="preserve">P-00338</t>
  </si>
  <si>
    <t xml:space="preserve">CL-1691</t>
  </si>
  <si>
    <t xml:space="preserve">P-00339</t>
  </si>
  <si>
    <t xml:space="preserve">CL-1797</t>
  </si>
  <si>
    <t xml:space="preserve">P-00340</t>
  </si>
  <si>
    <t xml:space="preserve">CL-2189</t>
  </si>
  <si>
    <t xml:space="preserve">P-00341</t>
  </si>
  <si>
    <t xml:space="preserve">CL-0665</t>
  </si>
  <si>
    <t xml:space="preserve">P-00342</t>
  </si>
  <si>
    <t xml:space="preserve">CL-0845</t>
  </si>
  <si>
    <t xml:space="preserve">P-00343</t>
  </si>
  <si>
    <t xml:space="preserve">CL-1463</t>
  </si>
  <si>
    <t xml:space="preserve">P-00344</t>
  </si>
  <si>
    <t xml:space="preserve">CL-1675</t>
  </si>
  <si>
    <t xml:space="preserve">P-00345</t>
  </si>
  <si>
    <t xml:space="preserve">CL-0182</t>
  </si>
  <si>
    <t xml:space="preserve">P-00346</t>
  </si>
  <si>
    <t xml:space="preserve">CL-0499</t>
  </si>
  <si>
    <t xml:space="preserve">P-00347</t>
  </si>
  <si>
    <t xml:space="preserve">CL-0558</t>
  </si>
  <si>
    <t xml:space="preserve">P-00348</t>
  </si>
  <si>
    <t xml:space="preserve">P-00349</t>
  </si>
  <si>
    <t xml:space="preserve">CL-1007</t>
  </si>
  <si>
    <t xml:space="preserve">P-00350</t>
  </si>
  <si>
    <t xml:space="preserve">CL-1176</t>
  </si>
  <si>
    <t xml:space="preserve">P-00351</t>
  </si>
  <si>
    <t xml:space="preserve">CL-1662</t>
  </si>
  <si>
    <t xml:space="preserve">P-00352</t>
  </si>
  <si>
    <t xml:space="preserve">CL-1949</t>
  </si>
  <si>
    <t xml:space="preserve">P-00353</t>
  </si>
  <si>
    <t xml:space="preserve">CL-0203</t>
  </si>
  <si>
    <t xml:space="preserve">P-00354</t>
  </si>
  <si>
    <t xml:space="preserve">P-00355</t>
  </si>
  <si>
    <t xml:space="preserve">CL-0788</t>
  </si>
  <si>
    <t xml:space="preserve">P-00356</t>
  </si>
  <si>
    <t xml:space="preserve">CL-1645</t>
  </si>
  <si>
    <t xml:space="preserve">P-00357</t>
  </si>
  <si>
    <t xml:space="preserve">CL-1986</t>
  </si>
  <si>
    <t xml:space="preserve">P-00358</t>
  </si>
  <si>
    <t xml:space="preserve">CL-1053</t>
  </si>
  <si>
    <t xml:space="preserve">P-00359</t>
  </si>
  <si>
    <t xml:space="preserve">CL-1667</t>
  </si>
  <si>
    <t xml:space="preserve">P-00360</t>
  </si>
  <si>
    <t xml:space="preserve">CL-2066</t>
  </si>
  <si>
    <t xml:space="preserve">P-00361</t>
  </si>
  <si>
    <t xml:space="preserve">CL-2224</t>
  </si>
  <si>
    <t xml:space="preserve">P-00362</t>
  </si>
  <si>
    <t xml:space="preserve">CL-2227</t>
  </si>
  <si>
    <t xml:space="preserve">P-00363</t>
  </si>
  <si>
    <t xml:space="preserve">P-00364</t>
  </si>
  <si>
    <t xml:space="preserve">CL-0612</t>
  </si>
  <si>
    <t xml:space="preserve">P-00365</t>
  </si>
  <si>
    <t xml:space="preserve">P-00366</t>
  </si>
  <si>
    <t xml:space="preserve">CL-0805</t>
  </si>
  <si>
    <t xml:space="preserve">P-00367</t>
  </si>
  <si>
    <t xml:space="preserve">CL-1050</t>
  </si>
  <si>
    <t xml:space="preserve">P-00368</t>
  </si>
  <si>
    <t xml:space="preserve">P-00369</t>
  </si>
  <si>
    <t xml:space="preserve">CL-1352</t>
  </si>
  <si>
    <t xml:space="preserve">P-00370</t>
  </si>
  <si>
    <t xml:space="preserve">P-00371</t>
  </si>
  <si>
    <t xml:space="preserve">CL-2289</t>
  </si>
  <si>
    <t xml:space="preserve">P-00372</t>
  </si>
  <si>
    <t xml:space="preserve">P-00373</t>
  </si>
  <si>
    <t xml:space="preserve">CL-0661</t>
  </si>
  <si>
    <t xml:space="preserve">P-00374</t>
  </si>
  <si>
    <t xml:space="preserve">CL-1157</t>
  </si>
  <si>
    <t xml:space="preserve">P-00375</t>
  </si>
  <si>
    <t xml:space="preserve">CL-1178</t>
  </si>
  <si>
    <t xml:space="preserve">P-00376</t>
  </si>
  <si>
    <t xml:space="preserve">P-00377</t>
  </si>
  <si>
    <t xml:space="preserve">CL-2132</t>
  </si>
  <si>
    <t xml:space="preserve">P-00378</t>
  </si>
  <si>
    <t xml:space="preserve">CL-0073</t>
  </si>
  <si>
    <t xml:space="preserve">P-00379</t>
  </si>
  <si>
    <t xml:space="preserve">CL-0234</t>
  </si>
  <si>
    <t xml:space="preserve">P-00380</t>
  </si>
  <si>
    <t xml:space="preserve">CL-2029</t>
  </si>
  <si>
    <t xml:space="preserve">P-00381</t>
  </si>
  <si>
    <t xml:space="preserve">CL-2188</t>
  </si>
  <si>
    <t xml:space="preserve">P-00382</t>
  </si>
  <si>
    <t xml:space="preserve">CL-2243</t>
  </si>
  <si>
    <t xml:space="preserve">P-00383</t>
  </si>
  <si>
    <t xml:space="preserve">P-00384</t>
  </si>
  <si>
    <t xml:space="preserve">CL-0796</t>
  </si>
  <si>
    <t xml:space="preserve">P-00385</t>
  </si>
  <si>
    <t xml:space="preserve">CL-0846</t>
  </si>
  <si>
    <t xml:space="preserve">P-00386</t>
  </si>
  <si>
    <t xml:space="preserve">CL-1225</t>
  </si>
  <si>
    <t xml:space="preserve">P-00387</t>
  </si>
  <si>
    <t xml:space="preserve">CL-1342</t>
  </si>
  <si>
    <t xml:space="preserve">P-00388</t>
  </si>
  <si>
    <t xml:space="preserve">CL-1402</t>
  </si>
  <si>
    <t xml:space="preserve">P-00389</t>
  </si>
  <si>
    <t xml:space="preserve">CL-0235</t>
  </si>
  <si>
    <t xml:space="preserve">P-00390</t>
  </si>
  <si>
    <t xml:space="preserve">CL-0687</t>
  </si>
  <si>
    <t xml:space="preserve">P-00391</t>
  </si>
  <si>
    <t xml:space="preserve">CL-1659</t>
  </si>
  <si>
    <t xml:space="preserve">P-00392</t>
  </si>
  <si>
    <t xml:space="preserve">CL-2219</t>
  </si>
  <si>
    <t xml:space="preserve">P-00393</t>
  </si>
  <si>
    <t xml:space="preserve">P-00394</t>
  </si>
  <si>
    <t xml:space="preserve">CL-0178</t>
  </si>
  <si>
    <t xml:space="preserve">P-00395</t>
  </si>
  <si>
    <t xml:space="preserve">CL-1031</t>
  </si>
  <si>
    <t xml:space="preserve">P-00396</t>
  </si>
  <si>
    <t xml:space="preserve">CL-1558</t>
  </si>
  <si>
    <t xml:space="preserve">P-00397</t>
  </si>
  <si>
    <t xml:space="preserve">CL-1665</t>
  </si>
  <si>
    <t xml:space="preserve">P-00398</t>
  </si>
  <si>
    <t xml:space="preserve">P-00399</t>
  </si>
  <si>
    <t xml:space="preserve">CL-0403</t>
  </si>
  <si>
    <t xml:space="preserve">P-00400</t>
  </si>
  <si>
    <t xml:space="preserve">P-00401</t>
  </si>
  <si>
    <t xml:space="preserve">P-00402</t>
  </si>
  <si>
    <t xml:space="preserve">P-00403</t>
  </si>
  <si>
    <t xml:space="preserve">CL-0630</t>
  </si>
  <si>
    <t xml:space="preserve">P-00404</t>
  </si>
  <si>
    <t xml:space="preserve">CL-1027</t>
  </si>
  <si>
    <t xml:space="preserve">P-00405</t>
  </si>
  <si>
    <t xml:space="preserve">P-00406</t>
  </si>
  <si>
    <t xml:space="preserve">CL-0333</t>
  </si>
  <si>
    <t xml:space="preserve">P-00407</t>
  </si>
  <si>
    <t xml:space="preserve">CL-0731</t>
  </si>
  <si>
    <t xml:space="preserve">P-00408</t>
  </si>
  <si>
    <t xml:space="preserve">P-00409</t>
  </si>
  <si>
    <t xml:space="preserve">CL-1597</t>
  </si>
  <si>
    <t xml:space="preserve">P-00410</t>
  </si>
  <si>
    <t xml:space="preserve">CL-1634</t>
  </si>
  <si>
    <t xml:space="preserve">P-00411</t>
  </si>
  <si>
    <t xml:space="preserve">P-00412</t>
  </si>
  <si>
    <t xml:space="preserve">P-00413</t>
  </si>
  <si>
    <t xml:space="preserve">CL-2049</t>
  </si>
  <si>
    <t xml:space="preserve">P-00414</t>
  </si>
  <si>
    <t xml:space="preserve">CL-0029</t>
  </si>
  <si>
    <t xml:space="preserve">P-00415</t>
  </si>
  <si>
    <t xml:space="preserve">CL-0098</t>
  </si>
  <si>
    <t xml:space="preserve">P-00416</t>
  </si>
  <si>
    <t xml:space="preserve">P-00417</t>
  </si>
  <si>
    <t xml:space="preserve">P-00418</t>
  </si>
  <si>
    <t xml:space="preserve">CL-1078</t>
  </si>
  <si>
    <t xml:space="preserve">P-00419</t>
  </si>
  <si>
    <t xml:space="preserve">CL-1128</t>
  </si>
  <si>
    <t xml:space="preserve">P-00420</t>
  </si>
  <si>
    <t xml:space="preserve">CL-1335</t>
  </si>
  <si>
    <t xml:space="preserve">P-00421</t>
  </si>
  <si>
    <t xml:space="preserve">CL-0069</t>
  </si>
  <si>
    <t xml:space="preserve">P-00422</t>
  </si>
  <si>
    <t xml:space="preserve">CL-0530</t>
  </si>
  <si>
    <t xml:space="preserve">P-00423</t>
  </si>
  <si>
    <t xml:space="preserve">P-00424</t>
  </si>
  <si>
    <t xml:space="preserve">P-00425</t>
  </si>
  <si>
    <t xml:space="preserve">P-00426</t>
  </si>
  <si>
    <t xml:space="preserve">CL-1559</t>
  </si>
  <si>
    <t xml:space="preserve">P-00427</t>
  </si>
  <si>
    <t xml:space="preserve">P-00428</t>
  </si>
  <si>
    <t xml:space="preserve">CL-2094</t>
  </si>
  <si>
    <t xml:space="preserve">P-00429</t>
  </si>
  <si>
    <t xml:space="preserve">P-00430</t>
  </si>
  <si>
    <t xml:space="preserve">CL-0197</t>
  </si>
  <si>
    <t xml:space="preserve">P-00431</t>
  </si>
  <si>
    <t xml:space="preserve">CL-0771</t>
  </si>
  <si>
    <t xml:space="preserve">P-00432</t>
  </si>
  <si>
    <t xml:space="preserve">P-00433</t>
  </si>
  <si>
    <t xml:space="preserve">CL-0956</t>
  </si>
  <si>
    <t xml:space="preserve">P-00434</t>
  </si>
  <si>
    <t xml:space="preserve">CL-1366</t>
  </si>
  <si>
    <t xml:space="preserve">P-00435</t>
  </si>
  <si>
    <t xml:space="preserve">P-00436</t>
  </si>
  <si>
    <t xml:space="preserve">CL-0020</t>
  </si>
  <si>
    <t xml:space="preserve">P-00437</t>
  </si>
  <si>
    <t xml:space="preserve">CL-0119</t>
  </si>
  <si>
    <t xml:space="preserve">P-00438</t>
  </si>
  <si>
    <t xml:space="preserve">CL-0967</t>
  </si>
  <si>
    <t xml:space="preserve">P-00439</t>
  </si>
  <si>
    <t xml:space="preserve">P-00440</t>
  </si>
  <si>
    <t xml:space="preserve">P-00441</t>
  </si>
  <si>
    <t xml:space="preserve">CL-0093</t>
  </si>
  <si>
    <t xml:space="preserve">P-00442</t>
  </si>
  <si>
    <t xml:space="preserve">P-00443</t>
  </si>
  <si>
    <t xml:space="preserve">P-00444</t>
  </si>
  <si>
    <t xml:space="preserve">P-00445</t>
  </si>
  <si>
    <t xml:space="preserve">P-00446</t>
  </si>
  <si>
    <t xml:space="preserve">P-00447</t>
  </si>
  <si>
    <t xml:space="preserve">P-00448</t>
  </si>
  <si>
    <t xml:space="preserve">CL-1829</t>
  </si>
  <si>
    <t xml:space="preserve">P-00449</t>
  </si>
  <si>
    <t xml:space="preserve">P-00450</t>
  </si>
  <si>
    <t xml:space="preserve">CL-0215</t>
  </si>
  <si>
    <t xml:space="preserve">P-00451</t>
  </si>
  <si>
    <t xml:space="preserve">CL-0296</t>
  </si>
  <si>
    <t xml:space="preserve">P-00452</t>
  </si>
  <si>
    <t xml:space="preserve">CL-0686</t>
  </si>
  <si>
    <t xml:space="preserve">P-00453</t>
  </si>
  <si>
    <t xml:space="preserve">CL-1167</t>
  </si>
  <si>
    <t xml:space="preserve">P-00454</t>
  </si>
  <si>
    <t xml:space="preserve">CL-1314</t>
  </si>
  <si>
    <t xml:space="preserve">P-00455</t>
  </si>
  <si>
    <t xml:space="preserve">CL-1426</t>
  </si>
  <si>
    <t xml:space="preserve">P-00456</t>
  </si>
  <si>
    <t xml:space="preserve">CL-1953</t>
  </si>
  <si>
    <t xml:space="preserve">P-00457</t>
  </si>
  <si>
    <t xml:space="preserve">P-00458</t>
  </si>
  <si>
    <t xml:space="preserve">P-00459</t>
  </si>
  <si>
    <t xml:space="preserve">CL-0392</t>
  </si>
  <si>
    <t xml:space="preserve">P-00460</t>
  </si>
  <si>
    <t xml:space="preserve">P-00461</t>
  </si>
  <si>
    <t xml:space="preserve">CL-0656</t>
  </si>
  <si>
    <t xml:space="preserve">P-00462</t>
  </si>
  <si>
    <t xml:space="preserve">CL-1672</t>
  </si>
  <si>
    <t xml:space="preserve">P-00463</t>
  </si>
  <si>
    <t xml:space="preserve">P-00464</t>
  </si>
  <si>
    <t xml:space="preserve">CL-2038</t>
  </si>
  <si>
    <t xml:space="preserve">P-00465</t>
  </si>
  <si>
    <t xml:space="preserve">P-00466</t>
  </si>
  <si>
    <t xml:space="preserve">CL-2338</t>
  </si>
  <si>
    <t xml:space="preserve">P-00467</t>
  </si>
  <si>
    <t xml:space="preserve">CL-0460</t>
  </si>
  <si>
    <t xml:space="preserve">P-00468</t>
  </si>
  <si>
    <t xml:space="preserve">CL-0867</t>
  </si>
  <si>
    <t xml:space="preserve">P-00469</t>
  </si>
  <si>
    <t xml:space="preserve">CL-1111</t>
  </si>
  <si>
    <t xml:space="preserve">P-00470</t>
  </si>
  <si>
    <t xml:space="preserve">CL-1584</t>
  </si>
  <si>
    <t xml:space="preserve">P-00471</t>
  </si>
  <si>
    <t xml:space="preserve">P-00472</t>
  </si>
  <si>
    <t xml:space="preserve">CL-1658</t>
  </si>
  <si>
    <t xml:space="preserve">P-00473</t>
  </si>
  <si>
    <t xml:space="preserve">P-00474</t>
  </si>
  <si>
    <t xml:space="preserve">P-00475</t>
  </si>
  <si>
    <t xml:space="preserve">CL-0864</t>
  </si>
  <si>
    <t xml:space="preserve">P-00476</t>
  </si>
  <si>
    <t xml:space="preserve">P-00477</t>
  </si>
  <si>
    <t xml:space="preserve">CL-0121</t>
  </si>
  <si>
    <t xml:space="preserve">P-00478</t>
  </si>
  <si>
    <t xml:space="preserve">P-00479</t>
  </si>
  <si>
    <t xml:space="preserve">P-00480</t>
  </si>
  <si>
    <t xml:space="preserve">P-00481</t>
  </si>
  <si>
    <t xml:space="preserve">P-00482</t>
  </si>
  <si>
    <t xml:space="preserve">P-00483</t>
  </si>
  <si>
    <t xml:space="preserve">P-00484</t>
  </si>
  <si>
    <t xml:space="preserve">P-00485</t>
  </si>
  <si>
    <t xml:space="preserve">CL-2001</t>
  </si>
  <si>
    <t xml:space="preserve">P-00486</t>
  </si>
  <si>
    <t xml:space="preserve">CL-2121</t>
  </si>
  <si>
    <t xml:space="preserve">P-00487</t>
  </si>
  <si>
    <t xml:space="preserve">CL-2124</t>
  </si>
  <si>
    <t xml:space="preserve">P-00488</t>
  </si>
  <si>
    <t xml:space="preserve">CL-2174</t>
  </si>
  <si>
    <t xml:space="preserve">P-00489</t>
  </si>
  <si>
    <t xml:space="preserve">P-00490</t>
  </si>
  <si>
    <t xml:space="preserve">P-00491</t>
  </si>
  <si>
    <t xml:space="preserve">CL-0978</t>
  </si>
  <si>
    <t xml:space="preserve">P-00492</t>
  </si>
  <si>
    <t xml:space="preserve">CL-1051</t>
  </si>
  <si>
    <t xml:space="preserve">P-00493</t>
  </si>
  <si>
    <t xml:space="preserve">CL-1232</t>
  </si>
  <si>
    <t xml:space="preserve">P-00494</t>
  </si>
  <si>
    <t xml:space="preserve">CL-2386</t>
  </si>
  <si>
    <t xml:space="preserve">P-00495</t>
  </si>
  <si>
    <t xml:space="preserve">CL-0418</t>
  </si>
  <si>
    <t xml:space="preserve">P-00496</t>
  </si>
  <si>
    <t xml:space="preserve">P-00497</t>
  </si>
  <si>
    <t xml:space="preserve">P-00498</t>
  </si>
  <si>
    <t xml:space="preserve">P-00499</t>
  </si>
  <si>
    <t xml:space="preserve">CL-1061</t>
  </si>
  <si>
    <t xml:space="preserve">P-00500</t>
  </si>
  <si>
    <t xml:space="preserve">CL-1327</t>
  </si>
  <si>
    <t xml:space="preserve">P-00501</t>
  </si>
  <si>
    <t xml:space="preserve">CL-1359</t>
  </si>
  <si>
    <t xml:space="preserve">P-00502</t>
  </si>
  <si>
    <t xml:space="preserve">CL-1509</t>
  </si>
  <si>
    <t xml:space="preserve">P-00503</t>
  </si>
  <si>
    <t xml:space="preserve">CL-2034</t>
  </si>
  <si>
    <t xml:space="preserve">P-00504</t>
  </si>
  <si>
    <t xml:space="preserve">CL-2298</t>
  </si>
  <si>
    <t xml:space="preserve">P-00505</t>
  </si>
  <si>
    <t xml:space="preserve">P-00506</t>
  </si>
  <si>
    <t xml:space="preserve">CL-1291</t>
  </si>
  <si>
    <t xml:space="preserve">P-00507</t>
  </si>
  <si>
    <t xml:space="preserve">CL-0301</t>
  </si>
  <si>
    <t xml:space="preserve">P-00508</t>
  </si>
  <si>
    <t xml:space="preserve">P-00509</t>
  </si>
  <si>
    <t xml:space="preserve">CL-1143</t>
  </si>
  <si>
    <t xml:space="preserve">P-00510</t>
  </si>
  <si>
    <t xml:space="preserve">P-00511</t>
  </si>
  <si>
    <t xml:space="preserve">CL-1728</t>
  </si>
  <si>
    <t xml:space="preserve">P-00512</t>
  </si>
  <si>
    <t xml:space="preserve">CL-1774</t>
  </si>
  <si>
    <t xml:space="preserve">P-00513</t>
  </si>
  <si>
    <t xml:space="preserve">CL-2030</t>
  </si>
  <si>
    <t xml:space="preserve">P-00514</t>
  </si>
  <si>
    <t xml:space="preserve">P-00515</t>
  </si>
  <si>
    <t xml:space="preserve">P-00516</t>
  </si>
  <si>
    <t xml:space="preserve">CL-1261</t>
  </si>
  <si>
    <t xml:space="preserve">P-00517</t>
  </si>
  <si>
    <t xml:space="preserve">P-00518</t>
  </si>
  <si>
    <t xml:space="preserve">P-00519</t>
  </si>
  <si>
    <t xml:space="preserve">CL-1854</t>
  </si>
  <si>
    <t xml:space="preserve">P-00520</t>
  </si>
  <si>
    <t xml:space="preserve">P-00521</t>
  </si>
  <si>
    <t xml:space="preserve">CL-2140</t>
  </si>
  <si>
    <t xml:space="preserve">P-00522</t>
  </si>
  <si>
    <t xml:space="preserve">P-00523</t>
  </si>
  <si>
    <t xml:space="preserve">P-00524</t>
  </si>
  <si>
    <t xml:space="preserve">CL-0118</t>
  </si>
  <si>
    <t xml:space="preserve">P-00525</t>
  </si>
  <si>
    <t xml:space="preserve">P-00526</t>
  </si>
  <si>
    <t xml:space="preserve">P-00527</t>
  </si>
  <si>
    <t xml:space="preserve">P-00528</t>
  </si>
  <si>
    <t xml:space="preserve">CL-0548</t>
  </si>
  <si>
    <t xml:space="preserve">P-00529</t>
  </si>
  <si>
    <t xml:space="preserve">P-00530</t>
  </si>
  <si>
    <t xml:space="preserve">CL-0901</t>
  </si>
  <si>
    <t xml:space="preserve">P-00531</t>
  </si>
  <si>
    <t xml:space="preserve">P-00532</t>
  </si>
  <si>
    <t xml:space="preserve">P-00533</t>
  </si>
  <si>
    <t xml:space="preserve">CL-1980</t>
  </si>
  <si>
    <t xml:space="preserve">P-00534</t>
  </si>
  <si>
    <t xml:space="preserve">P-00535</t>
  </si>
  <si>
    <t xml:space="preserve">CL-0324</t>
  </si>
  <si>
    <t xml:space="preserve">P-00536</t>
  </si>
  <si>
    <t xml:space="preserve">P-00537</t>
  </si>
  <si>
    <t xml:space="preserve">CL-0578</t>
  </si>
  <si>
    <t xml:space="preserve">P-00538</t>
  </si>
  <si>
    <t xml:space="preserve">P-00539</t>
  </si>
  <si>
    <t xml:space="preserve">CL-2197</t>
  </si>
  <si>
    <t xml:space="preserve">P-00540</t>
  </si>
  <si>
    <t xml:space="preserve">CL-0269</t>
  </si>
  <si>
    <t xml:space="preserve">P-00541</t>
  </si>
  <si>
    <t xml:space="preserve">P-00542</t>
  </si>
  <si>
    <t xml:space="preserve">P-00543</t>
  </si>
  <si>
    <t xml:space="preserve">P-00544</t>
  </si>
  <si>
    <t xml:space="preserve">P-00545</t>
  </si>
  <si>
    <t xml:space="preserve">CL-1589</t>
  </si>
  <si>
    <t xml:space="preserve">P-00546</t>
  </si>
  <si>
    <t xml:space="preserve">CL-2223</t>
  </si>
  <si>
    <t xml:space="preserve">P-00547</t>
  </si>
  <si>
    <t xml:space="preserve">CL-2366</t>
  </si>
  <si>
    <t xml:space="preserve">P-00548</t>
  </si>
  <si>
    <t xml:space="preserve">P-00549</t>
  </si>
  <si>
    <t xml:space="preserve">CL-2111</t>
  </si>
  <si>
    <t xml:space="preserve">P-00550</t>
  </si>
  <si>
    <t xml:space="preserve">CL-2153</t>
  </si>
  <si>
    <t xml:space="preserve">P-00551</t>
  </si>
  <si>
    <t xml:space="preserve">CL-0059</t>
  </si>
  <si>
    <t xml:space="preserve">P-00552</t>
  </si>
  <si>
    <t xml:space="preserve">CL-0251</t>
  </si>
  <si>
    <t xml:space="preserve">P-00553</t>
  </si>
  <si>
    <t xml:space="preserve">P-00554</t>
  </si>
  <si>
    <t xml:space="preserve">P-00555</t>
  </si>
  <si>
    <t xml:space="preserve">CL-1456</t>
  </si>
  <si>
    <t xml:space="preserve">P-00556</t>
  </si>
  <si>
    <t xml:space="preserve">P-00557</t>
  </si>
  <si>
    <t xml:space="preserve">CL-1882</t>
  </si>
  <si>
    <t xml:space="preserve">P-00558</t>
  </si>
  <si>
    <t xml:space="preserve">CL-1901</t>
  </si>
  <si>
    <t xml:space="preserve">P-00559</t>
  </si>
  <si>
    <t xml:space="preserve">P-00560</t>
  </si>
  <si>
    <t xml:space="preserve">P-00561</t>
  </si>
  <si>
    <t xml:space="preserve">CL-0775</t>
  </si>
  <si>
    <t xml:space="preserve">P-00562</t>
  </si>
  <si>
    <t xml:space="preserve">CL-0809</t>
  </si>
  <si>
    <t xml:space="preserve">P-00563</t>
  </si>
  <si>
    <t xml:space="preserve">P-00564</t>
  </si>
  <si>
    <t xml:space="preserve">CL-2091</t>
  </si>
  <si>
    <t xml:space="preserve">P-00565</t>
  </si>
  <si>
    <t xml:space="preserve">P-00566</t>
  </si>
  <si>
    <t xml:space="preserve">CL-2128</t>
  </si>
  <si>
    <t xml:space="preserve">P-00567</t>
  </si>
  <si>
    <t xml:space="preserve">CL-2221</t>
  </si>
  <si>
    <t xml:space="preserve">P-00568</t>
  </si>
  <si>
    <t xml:space="preserve">P-00569</t>
  </si>
  <si>
    <t xml:space="preserve">CL-0649</t>
  </si>
  <si>
    <t xml:space="preserve">P-00570</t>
  </si>
  <si>
    <t xml:space="preserve">CL-0721</t>
  </si>
  <si>
    <t xml:space="preserve">P-00571</t>
  </si>
  <si>
    <t xml:space="preserve">P-00572</t>
  </si>
  <si>
    <t xml:space="preserve">CL-0885</t>
  </si>
  <si>
    <t xml:space="preserve">P-00573</t>
  </si>
  <si>
    <t xml:space="preserve">P-00574</t>
  </si>
  <si>
    <t xml:space="preserve">P-00575</t>
  </si>
  <si>
    <t xml:space="preserve">P-00576</t>
  </si>
  <si>
    <t xml:space="preserve">CL-1924</t>
  </si>
  <si>
    <t xml:space="preserve">P-00577</t>
  </si>
  <si>
    <t xml:space="preserve">P-00578</t>
  </si>
  <si>
    <t xml:space="preserve">P-00579</t>
  </si>
  <si>
    <t xml:space="preserve">P-00580</t>
  </si>
  <si>
    <t xml:space="preserve">CL-1134</t>
  </si>
  <si>
    <t xml:space="preserve">P-00581</t>
  </si>
  <si>
    <t xml:space="preserve">CL-1277</t>
  </si>
  <si>
    <t xml:space="preserve">P-00582</t>
  </si>
  <si>
    <t xml:space="preserve">CL-1676</t>
  </si>
  <si>
    <t xml:space="preserve">P-00583</t>
  </si>
  <si>
    <t xml:space="preserve">CL-2017</t>
  </si>
  <si>
    <t xml:space="preserve">P-00584</t>
  </si>
  <si>
    <t xml:space="preserve">CL-2178</t>
  </si>
  <si>
    <t xml:space="preserve">P-00585</t>
  </si>
  <si>
    <t xml:space="preserve">CL-2187</t>
  </si>
  <si>
    <t xml:space="preserve">P-00586</t>
  </si>
  <si>
    <t xml:space="preserve">CL-2314</t>
  </si>
  <si>
    <t xml:space="preserve">P-00587</t>
  </si>
  <si>
    <t xml:space="preserve">CL-0351</t>
  </si>
  <si>
    <t xml:space="preserve">P-00588</t>
  </si>
  <si>
    <t xml:space="preserve">P-00589</t>
  </si>
  <si>
    <t xml:space="preserve">P-00590</t>
  </si>
  <si>
    <t xml:space="preserve">CL-0923</t>
  </si>
  <si>
    <t xml:space="preserve">P-00591</t>
  </si>
  <si>
    <t xml:space="preserve">CL-1049</t>
  </si>
  <si>
    <t xml:space="preserve">P-00592</t>
  </si>
  <si>
    <t xml:space="preserve">CL-1208</t>
  </si>
  <si>
    <t xml:space="preserve">P-00593</t>
  </si>
  <si>
    <t xml:space="preserve">P-00594</t>
  </si>
  <si>
    <t xml:space="preserve">CL-1591</t>
  </si>
  <si>
    <t xml:space="preserve">P-00595</t>
  </si>
  <si>
    <t xml:space="preserve">CL-1850</t>
  </si>
  <si>
    <t xml:space="preserve">P-00596</t>
  </si>
  <si>
    <t xml:space="preserve">CL-0969</t>
  </si>
  <si>
    <t xml:space="preserve">P-00597</t>
  </si>
  <si>
    <t xml:space="preserve">CL-1480</t>
  </si>
  <si>
    <t xml:space="preserve">P-00598</t>
  </si>
  <si>
    <t xml:space="preserve">CL-1583</t>
  </si>
  <si>
    <t xml:space="preserve">P-00599</t>
  </si>
  <si>
    <t xml:space="preserve">P-00600</t>
  </si>
  <si>
    <t xml:space="preserve">CL-1984</t>
  </si>
  <si>
    <t xml:space="preserve">P-00601</t>
  </si>
  <si>
    <t xml:space="preserve">CL-0033</t>
  </si>
  <si>
    <t xml:space="preserve">P-00602</t>
  </si>
  <si>
    <t xml:space="preserve">P-00603</t>
  </si>
  <si>
    <t xml:space="preserve">CL-0481</t>
  </si>
  <si>
    <t xml:space="preserve">P-00604</t>
  </si>
  <si>
    <t xml:space="preserve">CL-1419</t>
  </si>
  <si>
    <t xml:space="preserve">P-00605</t>
  </si>
  <si>
    <t xml:space="preserve">P-00606</t>
  </si>
  <si>
    <t xml:space="preserve">P-00607</t>
  </si>
  <si>
    <t xml:space="preserve">CL-1793</t>
  </si>
  <si>
    <t xml:space="preserve">P-00608</t>
  </si>
  <si>
    <t xml:space="preserve">CL-0017</t>
  </si>
  <si>
    <t xml:space="preserve">P-00609</t>
  </si>
  <si>
    <t xml:space="preserve">P-00610</t>
  </si>
  <si>
    <t xml:space="preserve">CL-1818</t>
  </si>
  <si>
    <t xml:space="preserve">P-00611</t>
  </si>
  <si>
    <t xml:space="preserve">CL-2072</t>
  </si>
  <si>
    <t xml:space="preserve">P-00612</t>
  </si>
  <si>
    <t xml:space="preserve">CL-0173</t>
  </si>
  <si>
    <t xml:space="preserve">P-00613</t>
  </si>
  <si>
    <t xml:space="preserve">P-00614</t>
  </si>
  <si>
    <t xml:space="preserve">P-00615</t>
  </si>
  <si>
    <t xml:space="preserve">CL-1106</t>
  </si>
  <si>
    <t xml:space="preserve">P-00616</t>
  </si>
  <si>
    <t xml:space="preserve">CL-1202</t>
  </si>
  <si>
    <t xml:space="preserve">P-00617</t>
  </si>
  <si>
    <t xml:space="preserve">P-00618</t>
  </si>
  <si>
    <t xml:space="preserve">CL-2051</t>
  </si>
  <si>
    <t xml:space="preserve">P-00619</t>
  </si>
  <si>
    <t xml:space="preserve">P-00620</t>
  </si>
  <si>
    <t xml:space="preserve">CL-1243</t>
  </si>
  <si>
    <t xml:space="preserve">P-00621</t>
  </si>
  <si>
    <t xml:space="preserve">CL-1694</t>
  </si>
  <si>
    <t xml:space="preserve">P-00622</t>
  </si>
  <si>
    <t xml:space="preserve">P-00623</t>
  </si>
  <si>
    <t xml:space="preserve">CL-2093</t>
  </si>
  <si>
    <t xml:space="preserve">P-00624</t>
  </si>
  <si>
    <t xml:space="preserve">P-00625</t>
  </si>
  <si>
    <t xml:space="preserve">P-00626</t>
  </si>
  <si>
    <t xml:space="preserve">CL-2322</t>
  </si>
  <si>
    <t xml:space="preserve">P-00627</t>
  </si>
  <si>
    <t xml:space="preserve">P-00628</t>
  </si>
  <si>
    <t xml:space="preserve">CL-1217</t>
  </si>
  <si>
    <t xml:space="preserve">P-00629</t>
  </si>
  <si>
    <t xml:space="preserve">P-00630</t>
  </si>
  <si>
    <t xml:space="preserve">CL-0091</t>
  </si>
  <si>
    <t xml:space="preserve">P-00631</t>
  </si>
  <si>
    <t xml:space="preserve">CL-0162</t>
  </si>
  <si>
    <t xml:space="preserve">P-00632</t>
  </si>
  <si>
    <t xml:space="preserve">P-00633</t>
  </si>
  <si>
    <t xml:space="preserve">CL-1365</t>
  </si>
  <si>
    <t xml:space="preserve">P-00634</t>
  </si>
  <si>
    <t xml:space="preserve">CL-1479</t>
  </si>
  <si>
    <t xml:space="preserve">P-00635</t>
  </si>
  <si>
    <t xml:space="preserve">P-00636</t>
  </si>
  <si>
    <t xml:space="preserve">P-00637</t>
  </si>
  <si>
    <t xml:space="preserve">CL-2394</t>
  </si>
  <si>
    <t xml:space="preserve">P-00638</t>
  </si>
  <si>
    <t xml:space="preserve">P-00639</t>
  </si>
  <si>
    <t xml:space="preserve">CL-0375</t>
  </si>
  <si>
    <t xml:space="preserve">P-00640</t>
  </si>
  <si>
    <t xml:space="preserve">P-00641</t>
  </si>
  <si>
    <t xml:space="preserve">P-00642</t>
  </si>
  <si>
    <t xml:space="preserve">P-00643</t>
  </si>
  <si>
    <t xml:space="preserve">CL-1110</t>
  </si>
  <si>
    <t xml:space="preserve">P-00644</t>
  </si>
  <si>
    <t xml:space="preserve">P-00645</t>
  </si>
  <si>
    <t xml:space="preserve">P-00646</t>
  </si>
  <si>
    <t xml:space="preserve">CL-2225</t>
  </si>
  <si>
    <t xml:space="preserve">P-00647</t>
  </si>
  <si>
    <t xml:space="preserve">CL-2276</t>
  </si>
  <si>
    <t xml:space="preserve">P-00648</t>
  </si>
  <si>
    <t xml:space="preserve">CL-0241</t>
  </si>
  <si>
    <t xml:space="preserve">P-00649</t>
  </si>
  <si>
    <t xml:space="preserve">CL-0352</t>
  </si>
  <si>
    <t xml:space="preserve">P-00650</t>
  </si>
  <si>
    <t xml:space="preserve">CL-0601</t>
  </si>
  <si>
    <t xml:space="preserve">P-00651</t>
  </si>
  <si>
    <t xml:space="preserve">CL-1133</t>
  </si>
  <si>
    <t xml:space="preserve">P-00652</t>
  </si>
  <si>
    <t xml:space="preserve">CL-1233</t>
  </si>
  <si>
    <t xml:space="preserve">P-00653</t>
  </si>
  <si>
    <t xml:space="preserve">CL-1633</t>
  </si>
  <si>
    <t xml:space="preserve">P-00654</t>
  </si>
  <si>
    <t xml:space="preserve">CL-1711</t>
  </si>
  <si>
    <t xml:space="preserve">P-00655</t>
  </si>
  <si>
    <t xml:space="preserve">P-00656</t>
  </si>
  <si>
    <t xml:space="preserve">P-00657</t>
  </si>
  <si>
    <t xml:space="preserve">P-00658</t>
  </si>
  <si>
    <t xml:space="preserve">CL-0474</t>
  </si>
  <si>
    <t xml:space="preserve">P-00659</t>
  </si>
  <si>
    <t xml:space="preserve">CL-0669</t>
  </si>
  <si>
    <t xml:space="preserve">P-00660</t>
  </si>
  <si>
    <t xml:space="preserve">P-00661</t>
  </si>
  <si>
    <t xml:space="preserve">P-00662</t>
  </si>
  <si>
    <t xml:space="preserve">P-00663</t>
  </si>
  <si>
    <t xml:space="preserve">P-00664</t>
  </si>
  <si>
    <t xml:space="preserve">P-00665</t>
  </si>
  <si>
    <t xml:space="preserve">CL-2294</t>
  </si>
  <si>
    <t xml:space="preserve">P-00666</t>
  </si>
  <si>
    <t xml:space="preserve">CL-2328</t>
  </si>
  <si>
    <t xml:space="preserve">P-00667</t>
  </si>
  <si>
    <t xml:space="preserve">CL-0142</t>
  </si>
  <si>
    <t xml:space="preserve">P-00668</t>
  </si>
  <si>
    <t xml:space="preserve">P-00669</t>
  </si>
  <si>
    <t xml:space="preserve">CL-0256</t>
  </si>
  <si>
    <t xml:space="preserve">P-00670</t>
  </si>
  <si>
    <t xml:space="preserve">CL-0310</t>
  </si>
  <si>
    <t xml:space="preserve">P-00671</t>
  </si>
  <si>
    <t xml:space="preserve">CL-1207</t>
  </si>
  <si>
    <t xml:space="preserve">P-00672</t>
  </si>
  <si>
    <t xml:space="preserve">CL-1606</t>
  </si>
  <si>
    <t xml:space="preserve">P-00673</t>
  </si>
  <si>
    <t xml:space="preserve">P-00674</t>
  </si>
  <si>
    <t xml:space="preserve">P-00675</t>
  </si>
  <si>
    <t xml:space="preserve">CL-1408</t>
  </si>
  <si>
    <t xml:space="preserve">P-00676</t>
  </si>
  <si>
    <t xml:space="preserve">CL-1507</t>
  </si>
  <si>
    <t xml:space="preserve">P-00677</t>
  </si>
  <si>
    <t xml:space="preserve">CL-1770</t>
  </si>
  <si>
    <t xml:space="preserve">P-00678</t>
  </si>
  <si>
    <t xml:space="preserve">CL-2037</t>
  </si>
  <si>
    <t xml:space="preserve">P-00679</t>
  </si>
  <si>
    <t xml:space="preserve">P-00680</t>
  </si>
  <si>
    <t xml:space="preserve">CL-2393</t>
  </si>
  <si>
    <t xml:space="preserve">P-00681</t>
  </si>
  <si>
    <t xml:space="preserve">CL-0379</t>
  </si>
  <si>
    <t xml:space="preserve">P-00682</t>
  </si>
  <si>
    <t xml:space="preserve">CL-1689</t>
  </si>
  <si>
    <t xml:space="preserve">P-00683</t>
  </si>
  <si>
    <t xml:space="preserve">CL-2145</t>
  </si>
  <si>
    <t xml:space="preserve">P-00684</t>
  </si>
  <si>
    <t xml:space="preserve">P-00685</t>
  </si>
  <si>
    <t xml:space="preserve">P-00686</t>
  </si>
  <si>
    <t xml:space="preserve">CL-0394</t>
  </si>
  <si>
    <t xml:space="preserve">P-00687</t>
  </si>
  <si>
    <t xml:space="preserve">CL-0732</t>
  </si>
  <si>
    <t xml:space="preserve">P-00688</t>
  </si>
  <si>
    <t xml:space="preserve">P-00689</t>
  </si>
  <si>
    <t xml:space="preserve">P-00690</t>
  </si>
  <si>
    <t xml:space="preserve">P-00691</t>
  </si>
  <si>
    <t xml:space="preserve">CL-2293</t>
  </si>
  <si>
    <t xml:space="preserve">P-00692</t>
  </si>
  <si>
    <t xml:space="preserve">P-00693</t>
  </si>
  <si>
    <t xml:space="preserve">CL-2388</t>
  </si>
  <si>
    <t xml:space="preserve">P-00694</t>
  </si>
  <si>
    <t xml:space="preserve">CL-0627</t>
  </si>
  <si>
    <t xml:space="preserve">P-00695</t>
  </si>
  <si>
    <t xml:space="preserve">CL-1390</t>
  </si>
  <si>
    <t xml:space="preserve">P-00696</t>
  </si>
  <si>
    <t xml:space="preserve">CL-1656</t>
  </si>
  <si>
    <t xml:space="preserve">P-00697</t>
  </si>
  <si>
    <t xml:space="preserve">P-00698</t>
  </si>
  <si>
    <t xml:space="preserve">P-00699</t>
  </si>
  <si>
    <t xml:space="preserve">CL-0210</t>
  </si>
  <si>
    <t xml:space="preserve">P-00700</t>
  </si>
  <si>
    <t xml:space="preserve">P-00701</t>
  </si>
  <si>
    <t xml:space="preserve">P-00702</t>
  </si>
  <si>
    <t xml:space="preserve">P-00703</t>
  </si>
  <si>
    <t xml:space="preserve">CL-1471</t>
  </si>
  <si>
    <t xml:space="preserve">P-00704</t>
  </si>
  <si>
    <t xml:space="preserve">P-00705</t>
  </si>
  <si>
    <t xml:space="preserve">CL-1660</t>
  </si>
  <si>
    <t xml:space="preserve">P-00706</t>
  </si>
  <si>
    <t xml:space="preserve">CL-2313</t>
  </si>
  <si>
    <t xml:space="preserve">P-00707</t>
  </si>
  <si>
    <t xml:space="preserve">P-00708</t>
  </si>
  <si>
    <t xml:space="preserve">P-00709</t>
  </si>
  <si>
    <t xml:space="preserve">CL-0949</t>
  </si>
  <si>
    <t xml:space="preserve">P-00710</t>
  </si>
  <si>
    <t xml:space="preserve">CL-0952</t>
  </si>
  <si>
    <t xml:space="preserve">P-00711</t>
  </si>
  <si>
    <t xml:space="preserve">CL-1003</t>
  </si>
  <si>
    <t xml:space="preserve">P-00712</t>
  </si>
  <si>
    <t xml:space="preserve">P-00713</t>
  </si>
  <si>
    <t xml:space="preserve">CL-2299</t>
  </si>
  <si>
    <t xml:space="preserve">P-00714</t>
  </si>
  <si>
    <t xml:space="preserve">CL-0712</t>
  </si>
  <si>
    <t xml:space="preserve">P-00715</t>
  </si>
  <si>
    <t xml:space="preserve">P-00716</t>
  </si>
  <si>
    <t xml:space="preserve">P-00717</t>
  </si>
  <si>
    <t xml:space="preserve">P-00718</t>
  </si>
  <si>
    <t xml:space="preserve">CL-2279</t>
  </si>
  <si>
    <t xml:space="preserve">P-00719</t>
  </si>
  <si>
    <t xml:space="preserve">CL-0328</t>
  </si>
  <si>
    <t xml:space="preserve">P-00720</t>
  </si>
  <si>
    <t xml:space="preserve">P-00721</t>
  </si>
  <si>
    <t xml:space="preserve">CL-0573</t>
  </si>
  <si>
    <t xml:space="preserve">P-00722</t>
  </si>
  <si>
    <t xml:space="preserve">CL-0930</t>
  </si>
  <si>
    <t xml:space="preserve">P-00723</t>
  </si>
  <si>
    <t xml:space="preserve">CL-1285</t>
  </si>
  <si>
    <t xml:space="preserve">P-00724</t>
  </si>
  <si>
    <t xml:space="preserve">CL-1439</t>
  </si>
  <si>
    <t xml:space="preserve">P-00725</t>
  </si>
  <si>
    <t xml:space="preserve">CL-1548</t>
  </si>
  <si>
    <t xml:space="preserve">P-00726</t>
  </si>
  <si>
    <t xml:space="preserve">CL-2032</t>
  </si>
  <si>
    <t xml:space="preserve">P-00727</t>
  </si>
  <si>
    <t xml:space="preserve">P-00728</t>
  </si>
  <si>
    <t xml:space="preserve">CL-0032</t>
  </si>
  <si>
    <t xml:space="preserve">P-00729</t>
  </si>
  <si>
    <t xml:space="preserve">CL-0367</t>
  </si>
  <si>
    <t xml:space="preserve">P-00730</t>
  </si>
  <si>
    <t xml:space="preserve">P-00731</t>
  </si>
  <si>
    <t xml:space="preserve">P-00732</t>
  </si>
  <si>
    <t xml:space="preserve">CL-0768</t>
  </si>
  <si>
    <t xml:space="preserve">P-00733</t>
  </si>
  <si>
    <t xml:space="preserve">CL-0783</t>
  </si>
  <si>
    <t xml:space="preserve">P-00734</t>
  </si>
  <si>
    <t xml:space="preserve">CL-1131</t>
  </si>
  <si>
    <t xml:space="preserve">P-00735</t>
  </si>
  <si>
    <t xml:space="preserve">CL-1302</t>
  </si>
  <si>
    <t xml:space="preserve">P-00736</t>
  </si>
  <si>
    <t xml:space="preserve">CL-1468</t>
  </si>
  <si>
    <t xml:space="preserve">P-00737</t>
  </si>
  <si>
    <t xml:space="preserve">CL-1498</t>
  </si>
  <si>
    <t xml:space="preserve">P-00738</t>
  </si>
  <si>
    <t xml:space="preserve">CL-2244</t>
  </si>
  <si>
    <t xml:space="preserve">P-00739</t>
  </si>
  <si>
    <t xml:space="preserve">P-00740</t>
  </si>
  <si>
    <t xml:space="preserve">CL-0201</t>
  </si>
  <si>
    <t xml:space="preserve">P-00741</t>
  </si>
  <si>
    <t xml:space="preserve">CL-0958</t>
  </si>
  <si>
    <t xml:space="preserve">P-00742</t>
  </si>
  <si>
    <t xml:space="preserve">CL-1935</t>
  </si>
  <si>
    <t xml:space="preserve">P-00743</t>
  </si>
  <si>
    <t xml:space="preserve">CL-2108</t>
  </si>
  <si>
    <t xml:space="preserve">P-00744</t>
  </si>
  <si>
    <t xml:space="preserve">P-00745</t>
  </si>
  <si>
    <t xml:space="preserve">CL-0323</t>
  </si>
  <si>
    <t xml:space="preserve">P-00746</t>
  </si>
  <si>
    <t xml:space="preserve">CL-0663</t>
  </si>
  <si>
    <t xml:space="preserve">P-00747</t>
  </si>
  <si>
    <t xml:space="preserve">CL-0894</t>
  </si>
  <si>
    <t xml:space="preserve">P-00748</t>
  </si>
  <si>
    <t xml:space="preserve">CL-1001</t>
  </si>
  <si>
    <t xml:space="preserve">P-00749</t>
  </si>
  <si>
    <t xml:space="preserve">CL-1016</t>
  </si>
  <si>
    <t xml:space="preserve">P-00750</t>
  </si>
  <si>
    <t xml:space="preserve">CL-1459</t>
  </si>
  <si>
    <t xml:space="preserve">P-00751</t>
  </si>
  <si>
    <t xml:space="preserve">P-00752</t>
  </si>
  <si>
    <t xml:space="preserve">P-00753</t>
  </si>
  <si>
    <t xml:space="preserve">CL-1799</t>
  </si>
  <si>
    <t xml:space="preserve">P-00754</t>
  </si>
  <si>
    <t xml:space="preserve">P-00755</t>
  </si>
  <si>
    <t xml:space="preserve">P-00756</t>
  </si>
  <si>
    <t xml:space="preserve">CL-0458</t>
  </si>
  <si>
    <t xml:space="preserve">P-00757</t>
  </si>
  <si>
    <t xml:space="preserve">P-00758</t>
  </si>
  <si>
    <t xml:space="preserve">P-00759</t>
  </si>
  <si>
    <t xml:space="preserve">P-00760</t>
  </si>
  <si>
    <t xml:space="preserve">P-00761</t>
  </si>
  <si>
    <t xml:space="preserve">P-00762</t>
  </si>
  <si>
    <t xml:space="preserve">P-00763</t>
  </si>
  <si>
    <t xml:space="preserve">CL-1790</t>
  </si>
  <si>
    <t xml:space="preserve">P-00764</t>
  </si>
  <si>
    <t xml:space="preserve">CL-1958</t>
  </si>
  <si>
    <t xml:space="preserve">P-00765</t>
  </si>
  <si>
    <t xml:space="preserve">CL-2199</t>
  </si>
  <si>
    <t xml:space="preserve">P-00766</t>
  </si>
  <si>
    <t xml:space="preserve">CL-2356</t>
  </si>
  <si>
    <t xml:space="preserve">P-00767</t>
  </si>
  <si>
    <t xml:space="preserve">P-00768</t>
  </si>
  <si>
    <t xml:space="preserve">CL-0758</t>
  </si>
  <si>
    <t xml:space="preserve">P-00769</t>
  </si>
  <si>
    <t xml:space="preserve">CL-0818</t>
  </si>
  <si>
    <t xml:space="preserve">P-00770</t>
  </si>
  <si>
    <t xml:space="preserve">CL-0921</t>
  </si>
  <si>
    <t xml:space="preserve">P-00771</t>
  </si>
  <si>
    <t xml:space="preserve">P-00772</t>
  </si>
  <si>
    <t xml:space="preserve">P-00773</t>
  </si>
  <si>
    <t xml:space="preserve">P-00774</t>
  </si>
  <si>
    <t xml:space="preserve">CL-0996</t>
  </si>
  <si>
    <t xml:space="preserve">P-00775</t>
  </si>
  <si>
    <t xml:space="preserve">P-00776</t>
  </si>
  <si>
    <t xml:space="preserve">CL-1307</t>
  </si>
  <si>
    <t xml:space="preserve">P-00777</t>
  </si>
  <si>
    <t xml:space="preserve">CL-1716</t>
  </si>
  <si>
    <t xml:space="preserve">P-00778</t>
  </si>
  <si>
    <t xml:space="preserve">CL-1887</t>
  </si>
  <si>
    <t xml:space="preserve">P-00779</t>
  </si>
  <si>
    <t xml:space="preserve">CL-0734</t>
  </si>
  <si>
    <t xml:space="preserve">P-00780</t>
  </si>
  <si>
    <t xml:space="preserve">P-00781</t>
  </si>
  <si>
    <t xml:space="preserve">P-00782</t>
  </si>
  <si>
    <t xml:space="preserve">P-00783</t>
  </si>
  <si>
    <t xml:space="preserve">P-00784</t>
  </si>
  <si>
    <t xml:space="preserve">CL-1356</t>
  </si>
  <si>
    <t xml:space="preserve">P-00785</t>
  </si>
  <si>
    <t xml:space="preserve">P-00786</t>
  </si>
  <si>
    <t xml:space="preserve">CL-1757</t>
  </si>
  <si>
    <t xml:space="preserve">P-00787</t>
  </si>
  <si>
    <t xml:space="preserve">P-00788</t>
  </si>
  <si>
    <t xml:space="preserve">P-00789</t>
  </si>
  <si>
    <t xml:space="preserve">P-00790</t>
  </si>
  <si>
    <t xml:space="preserve">P-00791</t>
  </si>
  <si>
    <t xml:space="preserve">P-00792</t>
  </si>
  <si>
    <t xml:space="preserve">CL-0179</t>
  </si>
  <si>
    <t xml:space="preserve">P-00793</t>
  </si>
  <si>
    <t xml:space="preserve">P-00794</t>
  </si>
  <si>
    <t xml:space="preserve">P-00795</t>
  </si>
  <si>
    <t xml:space="preserve">CL-0993</t>
  </si>
  <si>
    <t xml:space="preserve">P-00796</t>
  </si>
  <si>
    <t xml:space="preserve">P-00797</t>
  </si>
  <si>
    <t xml:space="preserve">CL-1382</t>
  </si>
  <si>
    <t xml:space="preserve">P-00798</t>
  </si>
  <si>
    <t xml:space="preserve">P-00799</t>
  </si>
  <si>
    <t xml:space="preserve">CL-1679</t>
  </si>
  <si>
    <t xml:space="preserve">P-00800</t>
  </si>
  <si>
    <t xml:space="preserve">P-00801</t>
  </si>
  <si>
    <t xml:space="preserve">CL-0955</t>
  </si>
  <si>
    <t xml:space="preserve">P-00802</t>
  </si>
  <si>
    <t xml:space="preserve">P-00803</t>
  </si>
  <si>
    <t xml:space="preserve">P-00804</t>
  </si>
  <si>
    <t xml:space="preserve">CL-0156</t>
  </si>
  <si>
    <t xml:space="preserve">P-00805</t>
  </si>
  <si>
    <t xml:space="preserve">P-00806</t>
  </si>
  <si>
    <t xml:space="preserve">P-00807</t>
  </si>
  <si>
    <t xml:space="preserve">P-00808</t>
  </si>
  <si>
    <t xml:space="preserve">CL-1592</t>
  </si>
  <si>
    <t xml:space="preserve">P-00809</t>
  </si>
  <si>
    <t xml:space="preserve">P-00810</t>
  </si>
  <si>
    <t xml:space="preserve">CL-1916</t>
  </si>
  <si>
    <t xml:space="preserve">P-00811</t>
  </si>
  <si>
    <t xml:space="preserve">P-00812</t>
  </si>
  <si>
    <t xml:space="preserve">P-00813</t>
  </si>
  <si>
    <t xml:space="preserve">CL-2302</t>
  </si>
  <si>
    <t xml:space="preserve">P-00814</t>
  </si>
  <si>
    <t xml:space="preserve">P-00815</t>
  </si>
  <si>
    <t xml:space="preserve">CL-0245</t>
  </si>
  <si>
    <t xml:space="preserve">P-00816</t>
  </si>
  <si>
    <t xml:space="preserve">P-00817</t>
  </si>
  <si>
    <t xml:space="preserve">CL-1182</t>
  </si>
  <si>
    <t xml:space="preserve">P-00818</t>
  </si>
  <si>
    <t xml:space="preserve">CL-1242</t>
  </si>
  <si>
    <t xml:space="preserve">P-00819</t>
  </si>
  <si>
    <t xml:space="preserve">CL-1687</t>
  </si>
  <si>
    <t xml:space="preserve">P-00820</t>
  </si>
  <si>
    <t xml:space="preserve">CL-1693</t>
  </si>
  <si>
    <t xml:space="preserve">P-00821</t>
  </si>
  <si>
    <t xml:space="preserve">P-00822</t>
  </si>
  <si>
    <t xml:space="preserve">CL-0192</t>
  </si>
  <si>
    <t xml:space="preserve">P-00823</t>
  </si>
  <si>
    <t xml:space="preserve">P-00824</t>
  </si>
  <si>
    <t xml:space="preserve">P-00825</t>
  </si>
  <si>
    <t xml:space="preserve">P-00826</t>
  </si>
  <si>
    <t xml:space="preserve">P-00827</t>
  </si>
  <si>
    <t xml:space="preserve">CL-0966</t>
  </si>
  <si>
    <t xml:space="preserve">P-00828</t>
  </si>
  <si>
    <t xml:space="preserve">CL-1235</t>
  </si>
  <si>
    <t xml:space="preserve">P-00829</t>
  </si>
  <si>
    <t xml:space="preserve">CL-1423</t>
  </si>
  <si>
    <t xml:space="preserve">P-00830</t>
  </si>
  <si>
    <t xml:space="preserve">CL-1650</t>
  </si>
  <si>
    <t xml:space="preserve">P-00831</t>
  </si>
  <si>
    <t xml:space="preserve">CL-1927</t>
  </si>
  <si>
    <t xml:space="preserve">P-00832</t>
  </si>
  <si>
    <t xml:space="preserve">P-00833</t>
  </si>
  <si>
    <t xml:space="preserve">CL-2146</t>
  </si>
  <si>
    <t xml:space="preserve">P-00834</t>
  </si>
  <si>
    <t xml:space="preserve">P-00835</t>
  </si>
  <si>
    <t xml:space="preserve">P-00836</t>
  </si>
  <si>
    <t xml:space="preserve">P-00837</t>
  </si>
  <si>
    <t xml:space="preserve">CL-0971</t>
  </si>
  <si>
    <t xml:space="preserve">P-00838</t>
  </si>
  <si>
    <t xml:space="preserve">CL-1123</t>
  </si>
  <si>
    <t xml:space="preserve">P-00839</t>
  </si>
  <si>
    <t xml:space="preserve">CL-1258</t>
  </si>
  <si>
    <t xml:space="preserve">P-00840</t>
  </si>
  <si>
    <t xml:space="preserve">P-00841</t>
  </si>
  <si>
    <t xml:space="preserve">P-00842</t>
  </si>
  <si>
    <t xml:space="preserve">P-00843</t>
  </si>
  <si>
    <t xml:space="preserve">P-00844</t>
  </si>
  <si>
    <t xml:space="preserve">CL-0828</t>
  </si>
  <si>
    <t xml:space="preserve">P-00845</t>
  </si>
  <si>
    <t xml:space="preserve">CL-1036</t>
  </si>
  <si>
    <t xml:space="preserve">P-00846</t>
  </si>
  <si>
    <t xml:space="preserve">CL-1066</t>
  </si>
  <si>
    <t xml:space="preserve">P-00847</t>
  </si>
  <si>
    <t xml:space="preserve">P-00848</t>
  </si>
  <si>
    <t xml:space="preserve">CL-2019</t>
  </si>
  <si>
    <t xml:space="preserve">P-00849</t>
  </si>
  <si>
    <t xml:space="preserve">CL-2086</t>
  </si>
  <si>
    <t xml:space="preserve">P-00850</t>
  </si>
  <si>
    <t xml:space="preserve">P-00851</t>
  </si>
  <si>
    <t xml:space="preserve">CL-0496</t>
  </si>
  <si>
    <t xml:space="preserve">P-00852</t>
  </si>
  <si>
    <t xml:space="preserve">CL-1071</t>
  </si>
  <si>
    <t xml:space="preserve">P-00853</t>
  </si>
  <si>
    <t xml:space="preserve">P-00854</t>
  </si>
  <si>
    <t xml:space="preserve">P-00855</t>
  </si>
  <si>
    <t xml:space="preserve">CL-1540</t>
  </si>
  <si>
    <t xml:space="preserve">P-00856</t>
  </si>
  <si>
    <t xml:space="preserve">CL-1972</t>
  </si>
  <si>
    <t xml:space="preserve">P-00857</t>
  </si>
  <si>
    <t xml:space="preserve">P-00858</t>
  </si>
  <si>
    <t xml:space="preserve">CL-2150</t>
  </si>
  <si>
    <t xml:space="preserve">P-00859</t>
  </si>
  <si>
    <t xml:space="preserve">P-00860</t>
  </si>
  <si>
    <t xml:space="preserve">P-00861</t>
  </si>
  <si>
    <t xml:space="preserve">P-00862</t>
  </si>
  <si>
    <t xml:space="preserve">P-00863</t>
  </si>
  <si>
    <t xml:space="preserve">CL-1929</t>
  </si>
  <si>
    <t xml:space="preserve">P-00864</t>
  </si>
  <si>
    <t xml:space="preserve">CL-2016</t>
  </si>
  <si>
    <t xml:space="preserve">P-00865</t>
  </si>
  <si>
    <t xml:space="preserve">P-00866</t>
  </si>
  <si>
    <t xml:space="preserve">P-00867</t>
  </si>
  <si>
    <t xml:space="preserve">P-00868</t>
  </si>
  <si>
    <t xml:space="preserve">P-00869</t>
  </si>
  <si>
    <t xml:space="preserve">CL-0766</t>
  </si>
  <si>
    <t xml:space="preserve">P-00870</t>
  </si>
  <si>
    <t xml:space="preserve">P-00871</t>
  </si>
  <si>
    <t xml:space="preserve">CL-1008</t>
  </si>
  <si>
    <t xml:space="preserve">P-00872</t>
  </si>
  <si>
    <t xml:space="preserve">CL-1306</t>
  </si>
  <si>
    <t xml:space="preserve">P-00873</t>
  </si>
  <si>
    <t xml:space="preserve">P-00874</t>
  </si>
  <si>
    <t xml:space="preserve">P-00875</t>
  </si>
  <si>
    <t xml:space="preserve">CL-1905</t>
  </si>
  <si>
    <t xml:space="preserve">P-00876</t>
  </si>
  <si>
    <t xml:space="preserve">CL-2343</t>
  </si>
  <si>
    <t xml:space="preserve">P-00877</t>
  </si>
  <si>
    <t xml:space="preserve">P-00878</t>
  </si>
  <si>
    <t xml:space="preserve">CL-0075</t>
  </si>
  <si>
    <t xml:space="preserve">P-00879</t>
  </si>
  <si>
    <t xml:space="preserve">P-00880</t>
  </si>
  <si>
    <t xml:space="preserve">CL-0523</t>
  </si>
  <si>
    <t xml:space="preserve">P-00881</t>
  </si>
  <si>
    <t xml:space="preserve">P-00882</t>
  </si>
  <si>
    <t xml:space="preserve">P-00883</t>
  </si>
  <si>
    <t xml:space="preserve">CL-1717</t>
  </si>
  <si>
    <t xml:space="preserve">P-00884</t>
  </si>
  <si>
    <t xml:space="preserve">CL-1890</t>
  </si>
  <si>
    <t xml:space="preserve">P-00885</t>
  </si>
  <si>
    <t xml:space="preserve">CL-1900</t>
  </si>
  <si>
    <t xml:space="preserve">P-00886</t>
  </si>
  <si>
    <t xml:space="preserve">P-00887</t>
  </si>
  <si>
    <t xml:space="preserve">CL-0776</t>
  </si>
  <si>
    <t xml:space="preserve">P-00888</t>
  </si>
  <si>
    <t xml:space="preserve">CL-0883</t>
  </si>
  <si>
    <t xml:space="preserve">P-00889</t>
  </si>
  <si>
    <t xml:space="preserve">P-00890</t>
  </si>
  <si>
    <t xml:space="preserve">P-00891</t>
  </si>
  <si>
    <t xml:space="preserve">CL-1767</t>
  </si>
  <si>
    <t xml:space="preserve">P-00892</t>
  </si>
  <si>
    <t xml:space="preserve">P-00893</t>
  </si>
  <si>
    <t xml:space="preserve">P-00894</t>
  </si>
  <si>
    <t xml:space="preserve">P-00895</t>
  </si>
  <si>
    <t xml:space="preserve">P-00896</t>
  </si>
  <si>
    <t xml:space="preserve">P-00897</t>
  </si>
  <si>
    <t xml:space="preserve">CL-0503</t>
  </si>
  <si>
    <t xml:space="preserve">P-00898</t>
  </si>
  <si>
    <t xml:space="preserve">CL-0636</t>
  </si>
  <si>
    <t xml:space="preserve">P-00899</t>
  </si>
  <si>
    <t xml:space="preserve">CL-0650</t>
  </si>
  <si>
    <t xml:space="preserve">P-00900</t>
  </si>
  <si>
    <t xml:space="preserve">CL-0843</t>
  </si>
  <si>
    <t xml:space="preserve">P-00901</t>
  </si>
  <si>
    <t xml:space="preserve">CL-1525</t>
  </si>
  <si>
    <t xml:space="preserve">P-00902</t>
  </si>
  <si>
    <t xml:space="preserve">CL-2000</t>
  </si>
  <si>
    <t xml:space="preserve">P-00903</t>
  </si>
  <si>
    <t xml:space="preserve">CL-2283</t>
  </si>
  <si>
    <t xml:space="preserve">P-00904</t>
  </si>
  <si>
    <t xml:space="preserve">CL-0078</t>
  </si>
  <si>
    <t xml:space="preserve">P-00905</t>
  </si>
  <si>
    <t xml:space="preserve">P-00906</t>
  </si>
  <si>
    <t xml:space="preserve">P-00907</t>
  </si>
  <si>
    <t xml:space="preserve">P-00908</t>
  </si>
  <si>
    <t xml:space="preserve">P-00909</t>
  </si>
  <si>
    <t xml:space="preserve">P-00910</t>
  </si>
  <si>
    <t xml:space="preserve">CL-0707</t>
  </si>
  <si>
    <t xml:space="preserve">P-00911</t>
  </si>
  <si>
    <t xml:space="preserve">CL-0716</t>
  </si>
  <si>
    <t xml:space="preserve">P-00912</t>
  </si>
  <si>
    <t xml:space="preserve">P-00913</t>
  </si>
  <si>
    <t xml:space="preserve">P-00914</t>
  </si>
  <si>
    <t xml:space="preserve">CL-1759</t>
  </si>
  <si>
    <t xml:space="preserve">P-00915</t>
  </si>
  <si>
    <t xml:space="preserve">P-00916</t>
  </si>
  <si>
    <t xml:space="preserve">P-00917</t>
  </si>
  <si>
    <t xml:space="preserve">CL-2309</t>
  </si>
  <si>
    <t xml:space="preserve">P-00918</t>
  </si>
  <si>
    <t xml:space="preserve">CL-0149</t>
  </si>
  <si>
    <t xml:space="preserve">P-00919</t>
  </si>
  <si>
    <t xml:space="preserve">CL-0154</t>
  </si>
  <si>
    <t xml:space="preserve">P-00920</t>
  </si>
  <si>
    <t xml:space="preserve">P-00921</t>
  </si>
  <si>
    <t xml:space="preserve">P-00922</t>
  </si>
  <si>
    <t xml:space="preserve">P-00923</t>
  </si>
  <si>
    <t xml:space="preserve">CL-1211</t>
  </si>
  <si>
    <t xml:space="preserve">P-00924</t>
  </si>
  <si>
    <t xml:space="preserve">CL-1896</t>
  </si>
  <si>
    <t xml:space="preserve">P-00925</t>
  </si>
  <si>
    <t xml:space="preserve">P-00926</t>
  </si>
  <si>
    <t xml:space="preserve">P-00927</t>
  </si>
  <si>
    <t xml:space="preserve">P-00928</t>
  </si>
  <si>
    <t xml:space="preserve">CL-0411</t>
  </si>
  <si>
    <t xml:space="preserve">P-00929</t>
  </si>
  <si>
    <t xml:space="preserve">CL-1038</t>
  </si>
  <si>
    <t xml:space="preserve">P-00930</t>
  </si>
  <si>
    <t xml:space="preserve">CL-1130</t>
  </si>
  <si>
    <t xml:space="preserve">P-00931</t>
  </si>
  <si>
    <t xml:space="preserve">P-00932</t>
  </si>
  <si>
    <t xml:space="preserve">CL-2071</t>
  </si>
  <si>
    <t xml:space="preserve">P-00933</t>
  </si>
  <si>
    <t xml:space="preserve">P-00934</t>
  </si>
  <si>
    <t xml:space="preserve">P-00935</t>
  </si>
  <si>
    <t xml:space="preserve">P-00936</t>
  </si>
  <si>
    <t xml:space="preserve">CL-1399</t>
  </si>
  <si>
    <t xml:space="preserve">P-00937</t>
  </si>
  <si>
    <t xml:space="preserve">CL-1794</t>
  </si>
  <si>
    <t xml:space="preserve">P-00938</t>
  </si>
  <si>
    <t xml:space="preserve">P-00939</t>
  </si>
  <si>
    <t xml:space="preserve">CL-2085</t>
  </si>
  <si>
    <t xml:space="preserve">P-00940</t>
  </si>
  <si>
    <t xml:space="preserve">P-00941</t>
  </si>
  <si>
    <t xml:space="preserve">CL-0160</t>
  </si>
  <si>
    <t xml:space="preserve">P-00942</t>
  </si>
  <si>
    <t xml:space="preserve">P-00943</t>
  </si>
  <si>
    <t xml:space="preserve">P-00944</t>
  </si>
  <si>
    <t xml:space="preserve">CL-1355</t>
  </si>
  <si>
    <t xml:space="preserve">P-00945</t>
  </si>
  <si>
    <t xml:space="preserve">CL-2136</t>
  </si>
  <si>
    <t xml:space="preserve">P-00946</t>
  </si>
  <si>
    <t xml:space="preserve">P-00947</t>
  </si>
  <si>
    <t xml:space="preserve">P-00948</t>
  </si>
  <si>
    <t xml:space="preserve">P-00949</t>
  </si>
  <si>
    <t xml:space="preserve">P-00950</t>
  </si>
  <si>
    <t xml:space="preserve">P-00951</t>
  </si>
  <si>
    <t xml:space="preserve">CL-0684</t>
  </si>
  <si>
    <t xml:space="preserve">P-00952</t>
  </si>
  <si>
    <t xml:space="preserve">CL-0698</t>
  </si>
  <si>
    <t xml:space="preserve">P-00953</t>
  </si>
  <si>
    <t xml:space="preserve">P-00954</t>
  </si>
  <si>
    <t xml:space="preserve">CL-0785</t>
  </si>
  <si>
    <t xml:space="preserve">P-00955</t>
  </si>
  <si>
    <t xml:space="preserve">CL-1095</t>
  </si>
  <si>
    <t xml:space="preserve">P-00956</t>
  </si>
  <si>
    <t xml:space="preserve">P-00957</t>
  </si>
  <si>
    <t xml:space="preserve">CL-1166</t>
  </si>
  <si>
    <t xml:space="preserve">P-00958</t>
  </si>
  <si>
    <t xml:space="preserve">P-00959</t>
  </si>
  <si>
    <t xml:space="preserve">P-00960</t>
  </si>
  <si>
    <t xml:space="preserve">P-00961</t>
  </si>
  <si>
    <t xml:space="preserve">CL-1871</t>
  </si>
  <si>
    <t xml:space="preserve">P-00962</t>
  </si>
  <si>
    <t xml:space="preserve">P-00963</t>
  </si>
  <si>
    <t xml:space="preserve">CL-2240</t>
  </si>
  <si>
    <t xml:space="preserve">P-00964</t>
  </si>
  <si>
    <t xml:space="preserve">CL-2315</t>
  </si>
  <si>
    <t xml:space="preserve">P-00965</t>
  </si>
  <si>
    <t xml:space="preserve">P-00966</t>
  </si>
  <si>
    <t xml:space="preserve">CL-0305</t>
  </si>
  <si>
    <t xml:space="preserve">P-00967</t>
  </si>
  <si>
    <t xml:space="preserve">CL-0437</t>
  </si>
  <si>
    <t xml:space="preserve">P-00968</t>
  </si>
  <si>
    <t xml:space="preserve">CL-0566</t>
  </si>
  <si>
    <t xml:space="preserve">P-00969</t>
  </si>
  <si>
    <t xml:space="preserve">P-00970</t>
  </si>
  <si>
    <t xml:space="preserve">P-00971</t>
  </si>
  <si>
    <t xml:space="preserve">P-00972</t>
  </si>
  <si>
    <t xml:space="preserve">CL-0743</t>
  </si>
  <si>
    <t xml:space="preserve">P-00973</t>
  </si>
  <si>
    <t xml:space="preserve">CL-1316</t>
  </si>
  <si>
    <t xml:space="preserve">P-00974</t>
  </si>
  <si>
    <t xml:space="preserve">CL-1661</t>
  </si>
  <si>
    <t xml:space="preserve">P-00975</t>
  </si>
  <si>
    <t xml:space="preserve">P-00976</t>
  </si>
  <si>
    <t xml:space="preserve">P-00977</t>
  </si>
  <si>
    <t xml:space="preserve">CL-0489</t>
  </si>
  <si>
    <t xml:space="preserve">P-00978</t>
  </si>
  <si>
    <t xml:space="preserve">P-00979</t>
  </si>
  <si>
    <t xml:space="preserve">CL-1125</t>
  </si>
  <si>
    <t xml:space="preserve">P-00980</t>
  </si>
  <si>
    <t xml:space="preserve">CL-1383</t>
  </si>
  <si>
    <t xml:space="preserve">P-00981</t>
  </si>
  <si>
    <t xml:space="preserve">P-00982</t>
  </si>
  <si>
    <t xml:space="preserve">P-00983</t>
  </si>
  <si>
    <t xml:space="preserve">CL-1791</t>
  </si>
  <si>
    <t xml:space="preserve">P-00984</t>
  </si>
  <si>
    <t xml:space="preserve">CL-2365</t>
  </si>
  <si>
    <t xml:space="preserve">P-00985</t>
  </si>
  <si>
    <t xml:space="preserve">CL-0007</t>
  </si>
  <si>
    <t xml:space="preserve">P-00986</t>
  </si>
  <si>
    <t xml:space="preserve">CL-0014</t>
  </si>
  <si>
    <t xml:space="preserve">P-00987</t>
  </si>
  <si>
    <t xml:space="preserve">P-00988</t>
  </si>
  <si>
    <t xml:space="preserve">CL-0273</t>
  </si>
  <si>
    <t xml:space="preserve">P-00989</t>
  </si>
  <si>
    <t xml:space="preserve">CL-0318</t>
  </si>
  <si>
    <t xml:space="preserve">P-00990</t>
  </si>
  <si>
    <t xml:space="preserve">CL-0588</t>
  </si>
  <si>
    <t xml:space="preserve">P-00991</t>
  </si>
  <si>
    <t xml:space="preserve">CL-0659</t>
  </si>
  <si>
    <t xml:space="preserve">P-00992</t>
  </si>
  <si>
    <t xml:space="preserve">P-00993</t>
  </si>
  <si>
    <t xml:space="preserve">P-00994</t>
  </si>
  <si>
    <t xml:space="preserve">CL-1229</t>
  </si>
  <si>
    <t xml:space="preserve">P-00995</t>
  </si>
  <si>
    <t xml:space="preserve">P-00996</t>
  </si>
  <si>
    <t xml:space="preserve">P-00997</t>
  </si>
  <si>
    <t xml:space="preserve">P-00998</t>
  </si>
  <si>
    <t xml:space="preserve">P-00999</t>
  </si>
  <si>
    <t xml:space="preserve">CL-0442</t>
  </si>
  <si>
    <t xml:space="preserve">P-01000</t>
  </si>
  <si>
    <t xml:space="preserve">P-01001</t>
  </si>
  <si>
    <t xml:space="preserve">CL-1140</t>
  </si>
  <si>
    <t xml:space="preserve">P-01002</t>
  </si>
  <si>
    <t xml:space="preserve">P-01003</t>
  </si>
  <si>
    <t xml:space="preserve">CL-1562</t>
  </si>
  <si>
    <t xml:space="preserve">P-01004</t>
  </si>
  <si>
    <t xml:space="preserve">CL-1830</t>
  </si>
  <si>
    <t xml:space="preserve">P-01005</t>
  </si>
  <si>
    <t xml:space="preserve">P-01006</t>
  </si>
  <si>
    <t xml:space="preserve">CL-0131</t>
  </si>
  <si>
    <t xml:space="preserve">P-01007</t>
  </si>
  <si>
    <t xml:space="preserve">P-01008</t>
  </si>
  <si>
    <t xml:space="preserve">P-01009</t>
  </si>
  <si>
    <t xml:space="preserve">P-01010</t>
  </si>
  <si>
    <t xml:space="preserve">P-01011</t>
  </si>
  <si>
    <t xml:space="preserve">P-01012</t>
  </si>
  <si>
    <t xml:space="preserve">CL-0128</t>
  </si>
  <si>
    <t xml:space="preserve">P-01013</t>
  </si>
  <si>
    <t xml:space="preserve">CL-0582</t>
  </si>
  <si>
    <t xml:space="preserve">P-01014</t>
  </si>
  <si>
    <t xml:space="preserve">CL-1522</t>
  </si>
  <si>
    <t xml:space="preserve">P-01015</t>
  </si>
  <si>
    <t xml:space="preserve">P-01016</t>
  </si>
  <si>
    <t xml:space="preserve">CL-1766</t>
  </si>
  <si>
    <t xml:space="preserve">P-01017</t>
  </si>
  <si>
    <t xml:space="preserve">CL-1969</t>
  </si>
  <si>
    <t xml:space="preserve">P-01018</t>
  </si>
  <si>
    <t xml:space="preserve">P-01019</t>
  </si>
  <si>
    <t xml:space="preserve">CL-2158</t>
  </si>
  <si>
    <t xml:space="preserve">P-01020</t>
  </si>
  <si>
    <t xml:space="preserve">CL-0151</t>
  </si>
  <si>
    <t xml:space="preserve">P-01021</t>
  </si>
  <si>
    <t xml:space="preserve">P-01022</t>
  </si>
  <si>
    <t xml:space="preserve">CL-0325</t>
  </si>
  <si>
    <t xml:space="preserve">P-01023</t>
  </si>
  <si>
    <t xml:space="preserve">P-01024</t>
  </si>
  <si>
    <t xml:space="preserve">P-01025</t>
  </si>
  <si>
    <t xml:space="preserve">CL-1394</t>
  </si>
  <si>
    <t xml:space="preserve">P-01026</t>
  </si>
  <si>
    <t xml:space="preserve">P-01027</t>
  </si>
  <si>
    <t xml:space="preserve">P-01028</t>
  </si>
  <si>
    <t xml:space="preserve">P-01029</t>
  </si>
  <si>
    <t xml:space="preserve">CL-0438</t>
  </si>
  <si>
    <t xml:space="preserve">P-01030</t>
  </si>
  <si>
    <t xml:space="preserve">CL-0478</t>
  </si>
  <si>
    <t xml:space="preserve">P-01031</t>
  </si>
  <si>
    <t xml:space="preserve">CL-0702</t>
  </si>
  <si>
    <t xml:space="preserve">P-01032</t>
  </si>
  <si>
    <t xml:space="preserve">P-01033</t>
  </si>
  <si>
    <t xml:space="preserve">P-01034</t>
  </si>
  <si>
    <t xml:space="preserve">P-01035</t>
  </si>
  <si>
    <t xml:space="preserve">P-01036</t>
  </si>
  <si>
    <t xml:space="preserve">CL-2013</t>
  </si>
  <si>
    <t xml:space="preserve">P-01037</t>
  </si>
  <si>
    <t xml:space="preserve">P-01038</t>
  </si>
  <si>
    <t xml:space="preserve">CL-0066</t>
  </si>
  <si>
    <t xml:space="preserve">P-01039</t>
  </si>
  <si>
    <t xml:space="preserve">CL-0181</t>
  </si>
  <si>
    <t xml:space="preserve">P-01040</t>
  </si>
  <si>
    <t xml:space="preserve">CL-0429</t>
  </si>
  <si>
    <t xml:space="preserve">P-01041</t>
  </si>
  <si>
    <t xml:space="preserve">P-01042</t>
  </si>
  <si>
    <t xml:space="preserve">CL-1960</t>
  </si>
  <si>
    <t xml:space="preserve">P-01043</t>
  </si>
  <si>
    <t xml:space="preserve">P-01044</t>
  </si>
  <si>
    <t xml:space="preserve">P-01045</t>
  </si>
  <si>
    <t xml:space="preserve">P-01046</t>
  </si>
  <si>
    <t xml:space="preserve">P-01047</t>
  </si>
  <si>
    <t xml:space="preserve">P-01048</t>
  </si>
  <si>
    <t xml:space="preserve">P-01049</t>
  </si>
  <si>
    <t xml:space="preserve">P-01050</t>
  </si>
  <si>
    <t xml:space="preserve">CL-1795</t>
  </si>
  <si>
    <t xml:space="preserve">P-01051</t>
  </si>
  <si>
    <t xml:space="preserve">CL-1950</t>
  </si>
  <si>
    <t xml:space="preserve">P-01052</t>
  </si>
  <si>
    <t xml:space="preserve">P-01053</t>
  </si>
  <si>
    <t xml:space="preserve">CL-2265</t>
  </si>
  <si>
    <t xml:space="preserve">P-01054</t>
  </si>
  <si>
    <t xml:space="preserve">P-01055</t>
  </si>
  <si>
    <t xml:space="preserve">P-01056</t>
  </si>
  <si>
    <t xml:space="preserve">CL-0972</t>
  </si>
  <si>
    <t xml:space="preserve">P-01057</t>
  </si>
  <si>
    <t xml:space="preserve">CL-1308</t>
  </si>
  <si>
    <t xml:space="preserve">P-01058</t>
  </si>
  <si>
    <t xml:space="preserve">P-01059</t>
  </si>
  <si>
    <t xml:space="preserve">P-01060</t>
  </si>
  <si>
    <t xml:space="preserve">P-01061</t>
  </si>
  <si>
    <t xml:space="preserve">CL-0657</t>
  </si>
  <si>
    <t xml:space="preserve">P-01062</t>
  </si>
  <si>
    <t xml:space="preserve">CL-0912</t>
  </si>
  <si>
    <t xml:space="preserve">P-01063</t>
  </si>
  <si>
    <t xml:space="preserve">CL-1052</t>
  </si>
  <si>
    <t xml:space="preserve">P-01064</t>
  </si>
  <si>
    <t xml:space="preserve">P-01065</t>
  </si>
  <si>
    <t xml:space="preserve">CL-1641</t>
  </si>
  <si>
    <t xml:space="preserve">P-01066</t>
  </si>
  <si>
    <t xml:space="preserve">CL-1657</t>
  </si>
  <si>
    <t xml:space="preserve">P-01067</t>
  </si>
  <si>
    <t xml:space="preserve">CL-1873</t>
  </si>
  <si>
    <t xml:space="preserve">P-01068</t>
  </si>
  <si>
    <t xml:space="preserve">CL-2262</t>
  </si>
  <si>
    <t xml:space="preserve">P-01069</t>
  </si>
  <si>
    <t xml:space="preserve">CL-0913</t>
  </si>
  <si>
    <t xml:space="preserve">P-01070</t>
  </si>
  <si>
    <t xml:space="preserve">P-01071</t>
  </si>
  <si>
    <t xml:space="preserve">CL-0973</t>
  </si>
  <si>
    <t xml:space="preserve">P-01072</t>
  </si>
  <si>
    <t xml:space="preserve">CL-0975</t>
  </si>
  <si>
    <t xml:space="preserve">P-01073</t>
  </si>
  <si>
    <t xml:space="preserve">CL-1057</t>
  </si>
  <si>
    <t xml:space="preserve">P-01074</t>
  </si>
  <si>
    <t xml:space="preserve">CL-1152</t>
  </si>
  <si>
    <t xml:space="preserve">P-01075</t>
  </si>
  <si>
    <t xml:space="preserve">CL-1311</t>
  </si>
  <si>
    <t xml:space="preserve">P-01076</t>
  </si>
  <si>
    <t xml:space="preserve">P-01077</t>
  </si>
  <si>
    <t xml:space="preserve">P-01078</t>
  </si>
  <si>
    <t xml:space="preserve">CL-1745</t>
  </si>
  <si>
    <t xml:space="preserve">P-01079</t>
  </si>
  <si>
    <t xml:space="preserve">P-01080</t>
  </si>
  <si>
    <t xml:space="preserve">P-01081</t>
  </si>
  <si>
    <t xml:space="preserve">P-01082</t>
  </si>
  <si>
    <t xml:space="preserve">P-01083</t>
  </si>
  <si>
    <t xml:space="preserve">CL-0772</t>
  </si>
  <si>
    <t xml:space="preserve">P-01084</t>
  </si>
  <si>
    <t xml:space="preserve">P-01085</t>
  </si>
  <si>
    <t xml:space="preserve">P-01086</t>
  </si>
  <si>
    <t xml:space="preserve">P-01087</t>
  </si>
  <si>
    <t xml:space="preserve">P-01088</t>
  </si>
  <si>
    <t xml:space="preserve">P-01089</t>
  </si>
  <si>
    <t xml:space="preserve">P-01090</t>
  </si>
  <si>
    <t xml:space="preserve">CL-0902</t>
  </si>
  <si>
    <t xml:space="preserve">P-01091</t>
  </si>
  <si>
    <t xml:space="preserve">CL-0904</t>
  </si>
  <si>
    <t xml:space="preserve">P-01092</t>
  </si>
  <si>
    <t xml:space="preserve">P-01093</t>
  </si>
  <si>
    <t xml:space="preserve">P-01094</t>
  </si>
  <si>
    <t xml:space="preserve">CL-1107</t>
  </si>
  <si>
    <t xml:space="preserve">P-01095</t>
  </si>
  <si>
    <t xml:space="preserve">P-01096</t>
  </si>
  <si>
    <t xml:space="preserve">P-01097</t>
  </si>
  <si>
    <t xml:space="preserve">CL-2278</t>
  </si>
  <si>
    <t xml:space="preserve">P-01098</t>
  </si>
  <si>
    <t xml:space="preserve">CL-1305</t>
  </si>
  <si>
    <t xml:space="preserve">P-01099</t>
  </si>
  <si>
    <t xml:space="preserve">CL-1477</t>
  </si>
  <si>
    <t xml:space="preserve">P-01100</t>
  </si>
  <si>
    <t xml:space="preserve">P-01101</t>
  </si>
  <si>
    <t xml:space="preserve">P-01102</t>
  </si>
  <si>
    <t xml:space="preserve">CL-0038</t>
  </si>
  <si>
    <t xml:space="preserve">P-01103</t>
  </si>
  <si>
    <t xml:space="preserve">CL-0808</t>
  </si>
  <si>
    <t xml:space="preserve">P-01104</t>
  </si>
  <si>
    <t xml:space="preserve">P-01105</t>
  </si>
  <si>
    <t xml:space="preserve">CL-0875</t>
  </si>
  <si>
    <t xml:space="preserve">P-01106</t>
  </si>
  <si>
    <t xml:space="preserve">CL-1386</t>
  </si>
  <si>
    <t xml:space="preserve">P-01107</t>
  </si>
  <si>
    <t xml:space="preserve">CL-1396</t>
  </si>
  <si>
    <t xml:space="preserve">P-01108</t>
  </si>
  <si>
    <t xml:space="preserve">P-01109</t>
  </si>
  <si>
    <t xml:space="preserve">CL-1523</t>
  </si>
  <si>
    <t xml:space="preserve">P-01110</t>
  </si>
  <si>
    <t xml:space="preserve">CL-1696</t>
  </si>
  <si>
    <t xml:space="preserve">P-01111</t>
  </si>
  <si>
    <t xml:space="preserve">P-01112</t>
  </si>
  <si>
    <t xml:space="preserve">P-01113</t>
  </si>
  <si>
    <t xml:space="preserve">CL-0108</t>
  </si>
  <si>
    <t xml:space="preserve">P-01114</t>
  </si>
  <si>
    <t xml:space="preserve">CL-0138</t>
  </si>
  <si>
    <t xml:space="preserve">P-01115</t>
  </si>
  <si>
    <t xml:space="preserve">CL-0236</t>
  </si>
  <si>
    <t xml:space="preserve">P-01116</t>
  </si>
  <si>
    <t xml:space="preserve">P-01117</t>
  </si>
  <si>
    <t xml:space="preserve">CL-1775</t>
  </si>
  <si>
    <t xml:space="preserve">P-01118</t>
  </si>
  <si>
    <t xml:space="preserve">CL-1846</t>
  </si>
  <si>
    <t xml:space="preserve">P-01119</t>
  </si>
  <si>
    <t xml:space="preserve">CL-2331</t>
  </si>
  <si>
    <t xml:space="preserve">P-01120</t>
  </si>
  <si>
    <t xml:space="preserve">P-01121</t>
  </si>
  <si>
    <t xml:space="preserve">CL-0322</t>
  </si>
  <si>
    <t xml:space="preserve">P-01122</t>
  </si>
  <si>
    <t xml:space="preserve">P-01123</t>
  </si>
  <si>
    <t xml:space="preserve">CL-0660</t>
  </si>
  <si>
    <t xml:space="preserve">P-01124</t>
  </si>
  <si>
    <t xml:space="preserve">CL-1137</t>
  </si>
  <si>
    <t xml:space="preserve">P-01125</t>
  </si>
  <si>
    <t xml:space="preserve">P-01126</t>
  </si>
  <si>
    <t xml:space="preserve">P-01127</t>
  </si>
  <si>
    <t xml:space="preserve">P-01128</t>
  </si>
  <si>
    <t xml:space="preserve">P-01129</t>
  </si>
  <si>
    <t xml:space="preserve">CL-0472</t>
  </si>
  <si>
    <t xml:space="preserve">P-01130</t>
  </si>
  <si>
    <t xml:space="preserve">P-01131</t>
  </si>
  <si>
    <t xml:space="preserve">P-01132</t>
  </si>
  <si>
    <t xml:space="preserve">CL-0986</t>
  </si>
  <si>
    <t xml:space="preserve">P-01133</t>
  </si>
  <si>
    <t xml:space="preserve">P-01134</t>
  </si>
  <si>
    <t xml:space="preserve">P-01135</t>
  </si>
  <si>
    <t xml:space="preserve">CL-1430</t>
  </si>
  <si>
    <t xml:space="preserve">P-01136</t>
  </si>
  <si>
    <t xml:space="preserve">P-01137</t>
  </si>
  <si>
    <t xml:space="preserve">P-01138</t>
  </si>
  <si>
    <t xml:space="preserve">P-01139</t>
  </si>
  <si>
    <t xml:space="preserve">P-01140</t>
  </si>
  <si>
    <t xml:space="preserve">P-01141</t>
  </si>
  <si>
    <t xml:space="preserve">P-01142</t>
  </si>
  <si>
    <t xml:space="preserve">P-01143</t>
  </si>
  <si>
    <t xml:space="preserve">CL-2208</t>
  </si>
  <si>
    <t xml:space="preserve">P-01144</t>
  </si>
  <si>
    <t xml:space="preserve">P-01145</t>
  </si>
  <si>
    <t xml:space="preserve">CL-2355</t>
  </si>
  <si>
    <t xml:space="preserve">P-01146</t>
  </si>
  <si>
    <t xml:space="preserve">P-01147</t>
  </si>
  <si>
    <t xml:space="preserve">P-01148</t>
  </si>
  <si>
    <t xml:space="preserve">CL-0985</t>
  </si>
  <si>
    <t xml:space="preserve">P-01149</t>
  </si>
  <si>
    <t xml:space="preserve">P-01150</t>
  </si>
  <si>
    <t xml:space="preserve">P-01151</t>
  </si>
  <si>
    <t xml:space="preserve">CL-1363</t>
  </si>
  <si>
    <t xml:space="preserve">P-01152</t>
  </si>
  <si>
    <t xml:space="preserve">CL-1447</t>
  </si>
  <si>
    <t xml:space="preserve">P-01153</t>
  </si>
  <si>
    <t xml:space="preserve">CL-1624</t>
  </si>
  <si>
    <t xml:space="preserve">P-01154</t>
  </si>
  <si>
    <t xml:space="preserve">P-01155</t>
  </si>
  <si>
    <t xml:space="preserve">CL-0567</t>
  </si>
  <si>
    <t xml:space="preserve">P-01156</t>
  </si>
  <si>
    <t xml:space="preserve">CL-0974</t>
  </si>
  <si>
    <t xml:space="preserve">P-01157</t>
  </si>
  <si>
    <t xml:space="preserve">P-01158</t>
  </si>
  <si>
    <t xml:space="preserve">CL-1098</t>
  </si>
  <si>
    <t xml:space="preserve">P-01159</t>
  </si>
  <si>
    <t xml:space="preserve">P-01160</t>
  </si>
  <si>
    <t xml:space="preserve">P-01161</t>
  </si>
  <si>
    <t xml:space="preserve">P-01162</t>
  </si>
  <si>
    <t xml:space="preserve">CL-0389</t>
  </si>
  <si>
    <t xml:space="preserve">P-01163</t>
  </si>
  <si>
    <t xml:space="preserve">P-01164</t>
  </si>
  <si>
    <t xml:space="preserve">P-01165</t>
  </si>
  <si>
    <t xml:space="preserve">P-01166</t>
  </si>
  <si>
    <t xml:space="preserve">P-01167</t>
  </si>
  <si>
    <t xml:space="preserve">P-01168</t>
  </si>
  <si>
    <t xml:space="preserve">P-01169</t>
  </si>
  <si>
    <t xml:space="preserve">P-01170</t>
  </si>
  <si>
    <t xml:space="preserve">CL-2335</t>
  </si>
  <si>
    <t xml:space="preserve">P-01171</t>
  </si>
  <si>
    <t xml:space="preserve">P-01172</t>
  </si>
  <si>
    <t xml:space="preserve">P-01173</t>
  </si>
  <si>
    <t xml:space="preserve">P-01174</t>
  </si>
  <si>
    <t xml:space="preserve">P-01175</t>
  </si>
  <si>
    <t xml:space="preserve">P-01176</t>
  </si>
  <si>
    <t xml:space="preserve">CL-1444</t>
  </si>
  <si>
    <t xml:space="preserve">P-01177</t>
  </si>
  <si>
    <t xml:space="preserve">CL-2155</t>
  </si>
  <si>
    <t xml:space="preserve">P-01178</t>
  </si>
  <si>
    <t xml:space="preserve">P-01179</t>
  </si>
  <si>
    <t xml:space="preserve">P-01180</t>
  </si>
  <si>
    <t xml:space="preserve">CL-0590</t>
  </si>
  <si>
    <t xml:space="preserve">P-01181</t>
  </si>
  <si>
    <t xml:space="preserve">P-01182</t>
  </si>
  <si>
    <t xml:space="preserve">P-01183</t>
  </si>
  <si>
    <t xml:space="preserve">P-01184</t>
  </si>
  <si>
    <t xml:space="preserve">CL-1337</t>
  </si>
  <si>
    <t xml:space="preserve">P-01185</t>
  </si>
  <si>
    <t xml:space="preserve">CL-1395</t>
  </si>
  <si>
    <t xml:space="preserve">P-01186</t>
  </si>
  <si>
    <t xml:space="preserve">P-01187</t>
  </si>
  <si>
    <t xml:space="preserve">CL-1707</t>
  </si>
  <si>
    <t xml:space="preserve">P-01188</t>
  </si>
  <si>
    <t xml:space="preserve">P-01189</t>
  </si>
  <si>
    <t xml:space="preserve">CL-1822</t>
  </si>
  <si>
    <t xml:space="preserve">P-01190</t>
  </si>
  <si>
    <t xml:space="preserve">CL-2056</t>
  </si>
  <si>
    <t xml:space="preserve">P-01191</t>
  </si>
  <si>
    <t xml:space="preserve">CL-0074</t>
  </si>
  <si>
    <t xml:space="preserve">P-01192</t>
  </si>
  <si>
    <t xml:space="preserve">P-01193</t>
  </si>
  <si>
    <t xml:space="preserve">CL-0242</t>
  </si>
  <si>
    <t xml:space="preserve">P-01194</t>
  </si>
  <si>
    <t xml:space="preserve">CL-0658</t>
  </si>
  <si>
    <t xml:space="preserve">P-01195</t>
  </si>
  <si>
    <t xml:space="preserve">P-01196</t>
  </si>
  <si>
    <t xml:space="preserve">P-01197</t>
  </si>
  <si>
    <t xml:space="preserve">P-01198</t>
  </si>
  <si>
    <t xml:space="preserve">P-01199</t>
  </si>
  <si>
    <t xml:space="preserve">CL-2010</t>
  </si>
  <si>
    <t xml:space="preserve">P-01200</t>
  </si>
  <si>
    <t xml:space="preserve">P-01201</t>
  </si>
  <si>
    <t xml:space="preserve">P-01202</t>
  </si>
  <si>
    <t xml:space="preserve">P-01203</t>
  </si>
  <si>
    <t xml:space="preserve">CL-0216</t>
  </si>
  <si>
    <t xml:space="preserve">P-01204</t>
  </si>
  <si>
    <t xml:space="preserve">CL-0382</t>
  </si>
  <si>
    <t xml:space="preserve">P-01205</t>
  </si>
  <si>
    <t xml:space="preserve">P-01206</t>
  </si>
  <si>
    <t xml:space="preserve">CL-0685</t>
  </si>
  <si>
    <t xml:space="preserve">P-01207</t>
  </si>
  <si>
    <t xml:space="preserve">P-01208</t>
  </si>
  <si>
    <t xml:space="preserve">P-01209</t>
  </si>
  <si>
    <t xml:space="preserve">P-01210</t>
  </si>
  <si>
    <t xml:space="preserve">CL-1280</t>
  </si>
  <si>
    <t xml:space="preserve">P-01211</t>
  </si>
  <si>
    <t xml:space="preserve">P-01212</t>
  </si>
  <si>
    <t xml:space="preserve">CL-0010</t>
  </si>
  <si>
    <t xml:space="preserve">P-01213</t>
  </si>
  <si>
    <t xml:space="preserve">CL-0436</t>
  </si>
  <si>
    <t xml:space="preserve">P-01214</t>
  </si>
  <si>
    <t xml:space="preserve">CL-1971</t>
  </si>
  <si>
    <t xml:space="preserve">P-01215</t>
  </si>
  <si>
    <t xml:space="preserve">CL-0451</t>
  </si>
  <si>
    <t xml:space="preserve">P-01216</t>
  </si>
  <si>
    <t xml:space="preserve">P-01217</t>
  </si>
  <si>
    <t xml:space="preserve">CL-1041</t>
  </si>
  <si>
    <t xml:space="preserve">P-01218</t>
  </si>
  <si>
    <t xml:space="preserve">P-01219</t>
  </si>
  <si>
    <t xml:space="preserve">CL-1601</t>
  </si>
  <si>
    <t xml:space="preserve">P-01220</t>
  </si>
  <si>
    <t xml:space="preserve">CL-1639</t>
  </si>
  <si>
    <t xml:space="preserve">P-01221</t>
  </si>
  <si>
    <t xml:space="preserve">P-01222</t>
  </si>
  <si>
    <t xml:space="preserve">CL-1678</t>
  </si>
  <si>
    <t xml:space="preserve">P-01223</t>
  </si>
  <si>
    <t xml:space="preserve">P-01224</t>
  </si>
  <si>
    <t xml:space="preserve">CL-2131</t>
  </si>
  <si>
    <t xml:space="preserve">P-01225</t>
  </si>
  <si>
    <t xml:space="preserve">CL-2210</t>
  </si>
  <si>
    <t xml:space="preserve">P-01226</t>
  </si>
  <si>
    <t xml:space="preserve">P-01227</t>
  </si>
  <si>
    <t xml:space="preserve">CL-0398</t>
  </si>
  <si>
    <t xml:space="preserve">P-01228</t>
  </si>
  <si>
    <t xml:space="preserve">P-01229</t>
  </si>
  <si>
    <t xml:space="preserve">CL-0951</t>
  </si>
  <si>
    <t xml:space="preserve">P-01230</t>
  </si>
  <si>
    <t xml:space="preserve">CL-1009</t>
  </si>
  <si>
    <t xml:space="preserve">P-01231</t>
  </si>
  <si>
    <t xml:space="preserve">CL-1142</t>
  </si>
  <si>
    <t xml:space="preserve">P-01232</t>
  </si>
  <si>
    <t xml:space="preserve">CL-1397</t>
  </si>
  <si>
    <t xml:space="preserve">P-01233</t>
  </si>
  <si>
    <t xml:space="preserve">P-01234</t>
  </si>
  <si>
    <t xml:space="preserve">P-01235</t>
  </si>
  <si>
    <t xml:space="preserve">P-01236</t>
  </si>
  <si>
    <t xml:space="preserve">P-01237</t>
  </si>
  <si>
    <t xml:space="preserve">P-01238</t>
  </si>
  <si>
    <t xml:space="preserve">CL-1725</t>
  </si>
  <si>
    <t xml:space="preserve">P-01239</t>
  </si>
  <si>
    <t xml:space="preserve">CL-1803</t>
  </si>
  <si>
    <t xml:space="preserve">P-01240</t>
  </si>
  <si>
    <t xml:space="preserve">P-01241</t>
  </si>
  <si>
    <t xml:space="preserve">P-01242</t>
  </si>
  <si>
    <t xml:space="preserve">CL-0313</t>
  </si>
  <si>
    <t xml:space="preserve">P-01243</t>
  </si>
  <si>
    <t xml:space="preserve">P-01244</t>
  </si>
  <si>
    <t xml:space="preserve">CL-0866</t>
  </si>
  <si>
    <t xml:space="preserve">P-01245</t>
  </si>
  <si>
    <t xml:space="preserve">P-01246</t>
  </si>
  <si>
    <t xml:space="preserve">P-01247</t>
  </si>
  <si>
    <t xml:space="preserve">P-01248</t>
  </si>
  <si>
    <t xml:space="preserve">CL-1516</t>
  </si>
  <si>
    <t xml:space="preserve">P-01249</t>
  </si>
  <si>
    <t xml:space="preserve">CL-1618</t>
  </si>
  <si>
    <t xml:space="preserve">P-01250</t>
  </si>
  <si>
    <t xml:space="preserve">CL-1934</t>
  </si>
  <si>
    <t xml:space="preserve">P-01251</t>
  </si>
  <si>
    <t xml:space="preserve">P-01252</t>
  </si>
  <si>
    <t xml:space="preserve">P-01253</t>
  </si>
  <si>
    <t xml:space="preserve">CL-0919</t>
  </si>
  <si>
    <t xml:space="preserve">P-01254</t>
  </si>
  <si>
    <t xml:space="preserve">P-01255</t>
  </si>
  <si>
    <t xml:space="preserve">P-01256</t>
  </si>
  <si>
    <t xml:space="preserve">P-01257</t>
  </si>
  <si>
    <t xml:space="preserve">CL-1448</t>
  </si>
  <si>
    <t xml:space="preserve">P-01258</t>
  </si>
  <si>
    <t xml:space="preserve">P-01259</t>
  </si>
  <si>
    <t xml:space="preserve">P-01260</t>
  </si>
  <si>
    <t xml:space="preserve">P-01261</t>
  </si>
  <si>
    <t xml:space="preserve">CL-1975</t>
  </si>
  <si>
    <t xml:space="preserve">P-01262</t>
  </si>
  <si>
    <t xml:space="preserve">CL-2235</t>
  </si>
  <si>
    <t xml:space="preserve">P-01263</t>
  </si>
  <si>
    <t xml:space="preserve">P-01264</t>
  </si>
  <si>
    <t xml:space="preserve">P-01265</t>
  </si>
  <si>
    <t xml:space="preserve">CL-0148</t>
  </si>
  <si>
    <t xml:space="preserve">P-01266</t>
  </si>
  <si>
    <t xml:space="preserve">P-01267</t>
  </si>
  <si>
    <t xml:space="preserve">P-01268</t>
  </si>
  <si>
    <t xml:space="preserve">CL-0733</t>
  </si>
  <si>
    <t xml:space="preserve">P-01269</t>
  </si>
  <si>
    <t xml:space="preserve">CL-0891</t>
  </si>
  <si>
    <t xml:space="preserve">P-01270</t>
  </si>
  <si>
    <t xml:space="preserve">P-01271</t>
  </si>
  <si>
    <t xml:space="preserve">CL-1132</t>
  </si>
  <si>
    <t xml:space="preserve">P-01272</t>
  </si>
  <si>
    <t xml:space="preserve">P-01273</t>
  </si>
  <si>
    <t xml:space="preserve">CL-1789</t>
  </si>
  <si>
    <t xml:space="preserve">P-01274</t>
  </si>
  <si>
    <t xml:space="preserve">P-01275</t>
  </si>
  <si>
    <t xml:space="preserve">CL-2148</t>
  </si>
  <si>
    <t xml:space="preserve">P-01276</t>
  </si>
  <si>
    <t xml:space="preserve">P-01277</t>
  </si>
  <si>
    <t xml:space="preserve">CL-2290</t>
  </si>
  <si>
    <t xml:space="preserve">P-01278</t>
  </si>
  <si>
    <t xml:space="preserve">P-01279</t>
  </si>
  <si>
    <t xml:space="preserve">P-01280</t>
  </si>
  <si>
    <t xml:space="preserve">P-01281</t>
  </si>
  <si>
    <t xml:space="preserve">CL-1409</t>
  </si>
  <si>
    <t xml:space="preserve">P-01282</t>
  </si>
  <si>
    <t xml:space="preserve">CL-1983</t>
  </si>
  <si>
    <t xml:space="preserve">P-01283</t>
  </si>
  <si>
    <t xml:space="preserve">CL-0045</t>
  </si>
  <si>
    <t xml:space="preserve">P-01284</t>
  </si>
  <si>
    <t xml:space="preserve">CL-0112</t>
  </si>
  <si>
    <t xml:space="preserve">P-01285</t>
  </si>
  <si>
    <t xml:space="preserve">CL-0123</t>
  </si>
  <si>
    <t xml:space="preserve">P-01286</t>
  </si>
  <si>
    <t xml:space="preserve">CL-0390</t>
  </si>
  <si>
    <t xml:space="preserve">P-01287</t>
  </si>
  <si>
    <t xml:space="preserve">P-01288</t>
  </si>
  <si>
    <t xml:space="preserve">P-01289</t>
  </si>
  <si>
    <t xml:space="preserve">P-01290</t>
  </si>
  <si>
    <t xml:space="preserve">P-01291</t>
  </si>
  <si>
    <t xml:space="preserve">P-01292</t>
  </si>
  <si>
    <t xml:space="preserve">CL-1449</t>
  </si>
  <si>
    <t xml:space="preserve">P-01293</t>
  </si>
  <si>
    <t xml:space="preserve">P-01294</t>
  </si>
  <si>
    <t xml:space="preserve">CL-2048</t>
  </si>
  <si>
    <t xml:space="preserve">P-01295</t>
  </si>
  <si>
    <t xml:space="preserve">CL-2064</t>
  </si>
  <si>
    <t xml:space="preserve">P-01296</t>
  </si>
  <si>
    <t xml:space="preserve">CL-0527</t>
  </si>
  <si>
    <t xml:space="preserve">P-01297</t>
  </si>
  <si>
    <t xml:space="preserve">P-01298</t>
  </si>
  <si>
    <t xml:space="preserve">P-01299</t>
  </si>
  <si>
    <t xml:space="preserve">P-01300</t>
  </si>
  <si>
    <t xml:space="preserve">P-01301</t>
  </si>
  <si>
    <t xml:space="preserve">P-01302</t>
  </si>
  <si>
    <t xml:space="preserve">P-01303</t>
  </si>
  <si>
    <t xml:space="preserve">P-01304</t>
  </si>
  <si>
    <t xml:space="preserve">P-01305</t>
  </si>
  <si>
    <t xml:space="preserve">CL-2144</t>
  </si>
  <si>
    <t xml:space="preserve">P-01306</t>
  </si>
  <si>
    <t xml:space="preserve">CL-2180</t>
  </si>
  <si>
    <t xml:space="preserve">P-01307</t>
  </si>
  <si>
    <t xml:space="preserve">P-01308</t>
  </si>
  <si>
    <t xml:space="preserve">P-01309</t>
  </si>
  <si>
    <t xml:space="preserve">CL-1099</t>
  </si>
  <si>
    <t xml:space="preserve">P-01310</t>
  </si>
  <si>
    <t xml:space="preserve">P-01311</t>
  </si>
  <si>
    <t xml:space="preserve">CL-1866</t>
  </si>
  <si>
    <t xml:space="preserve">P-01312</t>
  </si>
  <si>
    <t xml:space="preserve">P-01313</t>
  </si>
  <si>
    <t xml:space="preserve">CL-0040</t>
  </si>
  <si>
    <t xml:space="preserve">P-01314</t>
  </si>
  <si>
    <t xml:space="preserve">P-01315</t>
  </si>
  <si>
    <t xml:space="preserve">CL-0346</t>
  </si>
  <si>
    <t xml:space="preserve">P-01316</t>
  </si>
  <si>
    <t xml:space="preserve">P-01317</t>
  </si>
  <si>
    <t xml:space="preserve">CL-1006</t>
  </si>
  <si>
    <t xml:space="preserve">P-01318</t>
  </si>
  <si>
    <t xml:space="preserve">P-01319</t>
  </si>
  <si>
    <t xml:space="preserve">P-01320</t>
  </si>
  <si>
    <t xml:space="preserve">P-01321</t>
  </si>
  <si>
    <t xml:space="preserve">CL-2052</t>
  </si>
  <si>
    <t xml:space="preserve">P-01322</t>
  </si>
  <si>
    <t xml:space="preserve">CL-2377</t>
  </si>
  <si>
    <t xml:space="preserve">P-01323</t>
  </si>
  <si>
    <t xml:space="preserve">P-01324</t>
  </si>
  <si>
    <t xml:space="preserve">CL-0271</t>
  </si>
  <si>
    <t xml:space="preserve">P-01325</t>
  </si>
  <si>
    <t xml:space="preserve">P-01326</t>
  </si>
  <si>
    <t xml:space="preserve">P-01327</t>
  </si>
  <si>
    <t xml:space="preserve">CL-0968</t>
  </si>
  <si>
    <t xml:space="preserve">P-01328</t>
  </si>
  <si>
    <t xml:space="preserve">P-01329</t>
  </si>
  <si>
    <t xml:space="preserve">P-01330</t>
  </si>
  <si>
    <t xml:space="preserve">P-01331</t>
  </si>
  <si>
    <t xml:space="preserve">P-01332</t>
  </si>
  <si>
    <t xml:space="preserve">CL-2267</t>
  </si>
  <si>
    <t xml:space="preserve">P-01333</t>
  </si>
  <si>
    <t xml:space="preserve">P-01334</t>
  </si>
  <si>
    <t xml:space="preserve">P-01335</t>
  </si>
  <si>
    <t xml:space="preserve">P-01336</t>
  </si>
  <si>
    <t xml:space="preserve">P-01337</t>
  </si>
  <si>
    <t xml:space="preserve">P-01338</t>
  </si>
  <si>
    <t xml:space="preserve">CL-0856</t>
  </si>
  <si>
    <t xml:space="preserve">P-01339</t>
  </si>
  <si>
    <t xml:space="preserve">CL-0977</t>
  </si>
  <si>
    <t xml:space="preserve">P-01340</t>
  </si>
  <si>
    <t xml:space="preserve">P-01341</t>
  </si>
  <si>
    <t xml:space="preserve">CL-1381</t>
  </si>
  <si>
    <t xml:space="preserve">P-01342</t>
  </si>
  <si>
    <t xml:space="preserve">CL-2259</t>
  </si>
  <si>
    <t xml:space="preserve">P-01343</t>
  </si>
  <si>
    <t xml:space="preserve">P-01344</t>
  </si>
  <si>
    <t xml:space="preserve">P-01345</t>
  </si>
  <si>
    <t xml:space="preserve">P-01346</t>
  </si>
  <si>
    <t xml:space="preserve">P-01347</t>
  </si>
  <si>
    <t xml:space="preserve">CL-0735</t>
  </si>
  <si>
    <t xml:space="preserve">P-01348</t>
  </si>
  <si>
    <t xml:space="preserve">P-01349</t>
  </si>
  <si>
    <t xml:space="preserve">P-01350</t>
  </si>
  <si>
    <t xml:space="preserve">P-01351</t>
  </si>
  <si>
    <t xml:space="preserve">CL-1614</t>
  </si>
  <si>
    <t xml:space="preserve">P-01352</t>
  </si>
  <si>
    <t xml:space="preserve">P-01353</t>
  </si>
  <si>
    <t xml:space="preserve">CL-1948</t>
  </si>
  <si>
    <t xml:space="preserve">P-01354</t>
  </si>
  <si>
    <t xml:space="preserve">P-01355</t>
  </si>
  <si>
    <t xml:space="preserve">P-01356</t>
  </si>
  <si>
    <t xml:space="preserve">P-01357</t>
  </si>
  <si>
    <t xml:space="preserve">P-01358</t>
  </si>
  <si>
    <t xml:space="preserve">P-01359</t>
  </si>
  <si>
    <t xml:space="preserve">CL-1925</t>
  </si>
  <si>
    <t xml:space="preserve">P-01360</t>
  </si>
  <si>
    <t xml:space="preserve">CL-2206</t>
  </si>
  <si>
    <t xml:space="preserve">P-01361</t>
  </si>
  <si>
    <t xml:space="preserve">P-01362</t>
  </si>
  <si>
    <t xml:space="preserve">CL-2385</t>
  </si>
  <si>
    <t xml:space="preserve">P-01363</t>
  </si>
  <si>
    <t xml:space="preserve">CL-0406</t>
  </si>
  <si>
    <t xml:space="preserve">P-01364</t>
  </si>
  <si>
    <t xml:space="preserve">CL-0670</t>
  </si>
  <si>
    <t xml:space="preserve">P-01365</t>
  </si>
  <si>
    <t xml:space="preserve">CL-0756</t>
  </si>
  <si>
    <t xml:space="preserve">P-01366</t>
  </si>
  <si>
    <t xml:space="preserve">P-01367</t>
  </si>
  <si>
    <t xml:space="preserve">CL-0988</t>
  </si>
  <si>
    <t xml:space="preserve">P-01368</t>
  </si>
  <si>
    <t xml:space="preserve">CL-1411</t>
  </si>
  <si>
    <t xml:space="preserve">P-01369</t>
  </si>
  <si>
    <t xml:space="preserve">CL-1457</t>
  </si>
  <si>
    <t xml:space="preserve">P-01370</t>
  </si>
  <si>
    <t xml:space="preserve">P-01371</t>
  </si>
  <si>
    <t xml:space="preserve">CL-0298</t>
  </si>
  <si>
    <t xml:space="preserve">P-01372</t>
  </si>
  <si>
    <t xml:space="preserve">CL-0404</t>
  </si>
  <si>
    <t xml:space="preserve">P-01373</t>
  </si>
  <si>
    <t xml:space="preserve">P-01374</t>
  </si>
  <si>
    <t xml:space="preserve">P-01375</t>
  </si>
  <si>
    <t xml:space="preserve">P-01376</t>
  </si>
  <si>
    <t xml:space="preserve">P-01377</t>
  </si>
  <si>
    <t xml:space="preserve">CL-1521</t>
  </si>
  <si>
    <t xml:space="preserve">P-01378</t>
  </si>
  <si>
    <t xml:space="preserve">CL-1550</t>
  </si>
  <si>
    <t xml:space="preserve">P-01379</t>
  </si>
  <si>
    <t xml:space="preserve">P-01380</t>
  </si>
  <si>
    <t xml:space="preserve">P-01381</t>
  </si>
  <si>
    <t xml:space="preserve">CL-2395</t>
  </si>
  <si>
    <t xml:space="preserve">P-01382</t>
  </si>
  <si>
    <t xml:space="preserve">P-01383</t>
  </si>
  <si>
    <t xml:space="preserve">CL-0246</t>
  </si>
  <si>
    <t xml:space="preserve">P-01384</t>
  </si>
  <si>
    <t xml:space="preserve">P-01385</t>
  </si>
  <si>
    <t xml:space="preserve">P-01386</t>
  </si>
  <si>
    <t xml:space="preserve">P-01387</t>
  </si>
  <si>
    <t xml:space="preserve">CL-1785</t>
  </si>
  <si>
    <t xml:space="preserve">P-01388</t>
  </si>
  <si>
    <t xml:space="preserve">P-01389</t>
  </si>
  <si>
    <t xml:space="preserve">P-01390</t>
  </si>
  <si>
    <t xml:space="preserve">P-01391</t>
  </si>
  <si>
    <t xml:space="preserve">CL-0028</t>
  </si>
  <si>
    <t xml:space="preserve">P-01392</t>
  </si>
  <si>
    <t xml:space="preserve">P-01393</t>
  </si>
  <si>
    <t xml:space="preserve">P-01394</t>
  </si>
  <si>
    <t xml:space="preserve">CL-1197</t>
  </si>
  <si>
    <t xml:space="preserve">P-01395</t>
  </si>
  <si>
    <t xml:space="preserve">CL-1213</t>
  </si>
  <si>
    <t xml:space="preserve">P-01396</t>
  </si>
  <si>
    <t xml:space="preserve">CL-1287</t>
  </si>
  <si>
    <t xml:space="preserve">P-01397</t>
  </si>
  <si>
    <t xml:space="preserve">P-01398</t>
  </si>
  <si>
    <t xml:space="preserve">CL-1740</t>
  </si>
  <si>
    <t xml:space="preserve">P-01399</t>
  </si>
  <si>
    <t xml:space="preserve">P-01400</t>
  </si>
  <si>
    <t xml:space="preserve">CL-2021</t>
  </si>
  <si>
    <t xml:space="preserve">P-01401</t>
  </si>
  <si>
    <t xml:space="preserve">CL-2050</t>
  </si>
  <si>
    <t xml:space="preserve">P-01402</t>
  </si>
  <si>
    <t xml:space="preserve">P-01403</t>
  </si>
  <si>
    <t xml:space="preserve">P-01404</t>
  </si>
  <si>
    <t xml:space="preserve">P-01405</t>
  </si>
  <si>
    <t xml:space="preserve">P-01406</t>
  </si>
  <si>
    <t xml:space="preserve">P-01407</t>
  </si>
  <si>
    <t xml:space="preserve">P-01408</t>
  </si>
  <si>
    <t xml:space="preserve">P-01409</t>
  </si>
  <si>
    <t xml:space="preserve">P-01410</t>
  </si>
  <si>
    <t xml:space="preserve">CL-2057</t>
  </si>
  <si>
    <t xml:space="preserve">P-01411</t>
  </si>
  <si>
    <t xml:space="preserve">P-01412</t>
  </si>
  <si>
    <t xml:space="preserve">CL-2107</t>
  </si>
  <si>
    <t xml:space="preserve">P-01413</t>
  </si>
  <si>
    <t xml:space="preserve">CL-0009</t>
  </si>
  <si>
    <t xml:space="preserve">P-01414</t>
  </si>
  <si>
    <t xml:space="preserve">P-01415</t>
  </si>
  <si>
    <t xml:space="preserve">P-01416</t>
  </si>
  <si>
    <t xml:space="preserve">CL-0448</t>
  </si>
  <si>
    <t xml:space="preserve">P-01417</t>
  </si>
  <si>
    <t xml:space="preserve">CL-0594</t>
  </si>
  <si>
    <t xml:space="preserve">P-01418</t>
  </si>
  <si>
    <t xml:space="preserve">CL-1198</t>
  </si>
  <si>
    <t xml:space="preserve">P-01419</t>
  </si>
  <si>
    <t xml:space="preserve">P-01420</t>
  </si>
  <si>
    <t xml:space="preserve">P-01421</t>
  </si>
  <si>
    <t xml:space="preserve">P-01422</t>
  </si>
  <si>
    <t xml:space="preserve">P-01423</t>
  </si>
  <si>
    <t xml:space="preserve">P-01424</t>
  </si>
  <si>
    <t xml:space="preserve">P-01425</t>
  </si>
  <si>
    <t xml:space="preserve">CL-0529</t>
  </si>
  <si>
    <t xml:space="preserve">P-01426</t>
  </si>
  <si>
    <t xml:space="preserve">P-01427</t>
  </si>
  <si>
    <t xml:space="preserve">P-01428</t>
  </si>
  <si>
    <t xml:space="preserve">P-01429</t>
  </si>
  <si>
    <t xml:space="preserve">P-01430</t>
  </si>
  <si>
    <t xml:space="preserve">P-01431</t>
  </si>
  <si>
    <t xml:space="preserve">CL-2324</t>
  </si>
  <si>
    <t xml:space="preserve">P-01432</t>
  </si>
  <si>
    <t xml:space="preserve">CL-0589</t>
  </si>
  <si>
    <t xml:space="preserve">P-01433</t>
  </si>
  <si>
    <t xml:space="preserve">P-01434</t>
  </si>
  <si>
    <t xml:space="preserve">P-01435</t>
  </si>
  <si>
    <t xml:space="preserve">P-01436</t>
  </si>
  <si>
    <t xml:space="preserve">CL-1466</t>
  </si>
  <si>
    <t xml:space="preserve">P-01437</t>
  </si>
  <si>
    <t xml:space="preserve">CL-1520</t>
  </si>
  <si>
    <t xml:space="preserve">P-01438</t>
  </si>
  <si>
    <t xml:space="preserve">CL-1537</t>
  </si>
  <si>
    <t xml:space="preserve">P-01439</t>
  </si>
  <si>
    <t xml:space="preserve">P-01440</t>
  </si>
  <si>
    <t xml:space="preserve">CL-2137</t>
  </si>
  <si>
    <t xml:space="preserve">P-01441</t>
  </si>
  <si>
    <t xml:space="preserve">P-01442</t>
  </si>
  <si>
    <t xml:space="preserve">CL-2334</t>
  </si>
  <si>
    <t xml:space="preserve">P-01443</t>
  </si>
  <si>
    <t xml:space="preserve">P-01444</t>
  </si>
  <si>
    <t xml:space="preserve">CL-0539</t>
  </si>
  <si>
    <t xml:space="preserve">P-01445</t>
  </si>
  <si>
    <t xml:space="preserve">CL-0740</t>
  </si>
  <si>
    <t xml:space="preserve">P-01446</t>
  </si>
  <si>
    <t xml:space="preserve">CL-0770</t>
  </si>
  <si>
    <t xml:space="preserve">P-01447</t>
  </si>
  <si>
    <t xml:space="preserve">CL-0817</t>
  </si>
  <si>
    <t xml:space="preserve">P-01448</t>
  </si>
  <si>
    <t xml:space="preserve">P-01449</t>
  </si>
  <si>
    <t xml:space="preserve">P-01450</t>
  </si>
  <si>
    <t xml:space="preserve">P-01451</t>
  </si>
  <si>
    <t xml:space="preserve">CL-0083</t>
  </si>
  <si>
    <t xml:space="preserve">P-01452</t>
  </si>
  <si>
    <t xml:space="preserve">P-01453</t>
  </si>
  <si>
    <t xml:space="preserve">P-01454</t>
  </si>
  <si>
    <t xml:space="preserve">P-01455</t>
  </si>
  <si>
    <t xml:space="preserve">P-01456</t>
  </si>
  <si>
    <t xml:space="preserve">CL-0090</t>
  </si>
  <si>
    <t xml:space="preserve">P-01457</t>
  </si>
  <si>
    <t xml:space="preserve">CL-0094</t>
  </si>
  <si>
    <t xml:space="preserve">P-01458</t>
  </si>
  <si>
    <t xml:space="preserve">P-01459</t>
  </si>
  <si>
    <t xml:space="preserve">P-01460</t>
  </si>
  <si>
    <t xml:space="preserve">CL-1014</t>
  </si>
  <si>
    <t xml:space="preserve">P-01461</t>
  </si>
  <si>
    <t xml:space="preserve">P-01462</t>
  </si>
  <si>
    <t xml:space="preserve">P-01463</t>
  </si>
  <si>
    <t xml:space="preserve">P-01464</t>
  </si>
  <si>
    <t xml:space="preserve">CL-2389</t>
  </si>
  <si>
    <t xml:space="preserve">P-01465</t>
  </si>
  <si>
    <t xml:space="preserve">P-01466</t>
  </si>
  <si>
    <t xml:space="preserve">P-01467</t>
  </si>
  <si>
    <t xml:space="preserve">P-01468</t>
  </si>
  <si>
    <t xml:space="preserve">CL-0728</t>
  </si>
  <si>
    <t xml:space="preserve">P-01469</t>
  </si>
  <si>
    <t xml:space="preserve">P-01470</t>
  </si>
  <si>
    <t xml:space="preserve">CL-0992</t>
  </si>
  <si>
    <t xml:space="preserve">P-01471</t>
  </si>
  <si>
    <t xml:space="preserve">P-01472</t>
  </si>
  <si>
    <t xml:space="preserve">CL-1278</t>
  </si>
  <si>
    <t xml:space="preserve">P-01473</t>
  </si>
  <si>
    <t xml:space="preserve">P-01474</t>
  </si>
  <si>
    <t xml:space="preserve">CL-1565</t>
  </si>
  <si>
    <t xml:space="preserve">P-01475</t>
  </si>
  <si>
    <t xml:space="preserve">CL-1870</t>
  </si>
  <si>
    <t xml:space="preserve">P-01476</t>
  </si>
  <si>
    <t xml:space="preserve">P-01477</t>
  </si>
  <si>
    <t xml:space="preserve">P-01478</t>
  </si>
  <si>
    <t xml:space="preserve">CL-2288</t>
  </si>
  <si>
    <t xml:space="preserve">P-01479</t>
  </si>
  <si>
    <t xml:space="preserve">P-01480</t>
  </si>
  <si>
    <t xml:space="preserve">CL-0199</t>
  </si>
  <si>
    <t xml:space="preserve">P-01481</t>
  </si>
  <si>
    <t xml:space="preserve">P-01482</t>
  </si>
  <si>
    <t xml:space="preserve">P-01483</t>
  </si>
  <si>
    <t xml:space="preserve">CL-1737</t>
  </si>
  <si>
    <t xml:space="preserve">P-01484</t>
  </si>
  <si>
    <t xml:space="preserve">P-01485</t>
  </si>
  <si>
    <t xml:space="preserve">P-01486</t>
  </si>
  <si>
    <t xml:space="preserve">CL-2361</t>
  </si>
  <si>
    <t xml:space="preserve">P-01487</t>
  </si>
  <si>
    <t xml:space="preserve">P-01488</t>
  </si>
  <si>
    <t xml:space="preserve">P-01489</t>
  </si>
  <si>
    <t xml:space="preserve">CL-1154</t>
  </si>
  <si>
    <t xml:space="preserve">P-01490</t>
  </si>
  <si>
    <t xml:space="preserve">CL-1615</t>
  </si>
  <si>
    <t xml:space="preserve">P-01491</t>
  </si>
  <si>
    <t xml:space="preserve">P-01492</t>
  </si>
  <si>
    <t xml:space="preserve">P-01493</t>
  </si>
  <si>
    <t xml:space="preserve">P-01494</t>
  </si>
  <si>
    <t xml:space="preserve">CL-2369</t>
  </si>
  <si>
    <t xml:space="preserve">P-01495</t>
  </si>
  <si>
    <t xml:space="preserve">P-01496</t>
  </si>
  <si>
    <t xml:space="preserve">CL-0799</t>
  </si>
  <si>
    <t xml:space="preserve">P-01497</t>
  </si>
  <si>
    <t xml:space="preserve">P-01498</t>
  </si>
  <si>
    <t xml:space="preserve">P-01499</t>
  </si>
  <si>
    <t xml:space="preserve">CL-2070</t>
  </si>
  <si>
    <t xml:space="preserve">P-01500</t>
  </si>
  <si>
    <t xml:space="preserve">P-01501</t>
  </si>
  <si>
    <t xml:space="preserve">P-01502</t>
  </si>
  <si>
    <t xml:space="preserve">P-01503</t>
  </si>
  <si>
    <t xml:space="preserve">P-01504</t>
  </si>
  <si>
    <t xml:space="preserve">P-01505</t>
  </si>
  <si>
    <t xml:space="preserve">P-01506</t>
  </si>
  <si>
    <t xml:space="preserve">P-01507</t>
  </si>
  <si>
    <t xml:space="preserve">CL-0704</t>
  </si>
  <si>
    <t xml:space="preserve">P-01508</t>
  </si>
  <si>
    <t xml:space="preserve">P-01509</t>
  </si>
  <si>
    <t xml:space="preserve">CL-0948</t>
  </si>
  <si>
    <t xml:space="preserve">P-01510</t>
  </si>
  <si>
    <t xml:space="preserve">CL-1060</t>
  </si>
  <si>
    <t xml:space="preserve">P-01511</t>
  </si>
  <si>
    <t xml:space="preserve">P-01512</t>
  </si>
  <si>
    <t xml:space="preserve">CL-1401</t>
  </si>
  <si>
    <t xml:space="preserve">P-01513</t>
  </si>
  <si>
    <t xml:space="preserve">P-01514</t>
  </si>
  <si>
    <t xml:space="preserve">P-01515</t>
  </si>
  <si>
    <t xml:space="preserve">CL-1508</t>
  </si>
  <si>
    <t xml:space="preserve">P-01516</t>
  </si>
  <si>
    <t xml:space="preserve">CL-1976</t>
  </si>
  <si>
    <t xml:space="preserve">P-01517</t>
  </si>
  <si>
    <t xml:space="preserve">P-01518</t>
  </si>
  <si>
    <t xml:space="preserve">P-01519</t>
  </si>
  <si>
    <t xml:space="preserve">P-01520</t>
  </si>
  <si>
    <t xml:space="preserve">CL-0693</t>
  </si>
  <si>
    <t xml:space="preserve">P-01521</t>
  </si>
  <si>
    <t xml:space="preserve">P-01522</t>
  </si>
  <si>
    <t xml:space="preserve">P-01523</t>
  </si>
  <si>
    <t xml:space="preserve">P-01524</t>
  </si>
  <si>
    <t xml:space="preserve">CL-2234</t>
  </si>
  <si>
    <t xml:space="preserve">P-01525</t>
  </si>
  <si>
    <t xml:space="preserve">CL-0369</t>
  </si>
  <si>
    <t xml:space="preserve">P-01526</t>
  </si>
  <si>
    <t xml:space="preserve">P-01527</t>
  </si>
  <si>
    <t xml:space="preserve">P-01528</t>
  </si>
  <si>
    <t xml:space="preserve">P-01529</t>
  </si>
  <si>
    <t xml:space="preserve">P-01530</t>
  </si>
  <si>
    <t xml:space="preserve">P-01531</t>
  </si>
  <si>
    <t xml:space="preserve">P-01532</t>
  </si>
  <si>
    <t xml:space="preserve">P-01533</t>
  </si>
  <si>
    <t xml:space="preserve">P-01534</t>
  </si>
  <si>
    <t xml:space="preserve">P-01535</t>
  </si>
  <si>
    <t xml:space="preserve">CL-1653</t>
  </si>
  <si>
    <t xml:space="preserve">P-01536</t>
  </si>
  <si>
    <t xml:space="preserve">P-01537</t>
  </si>
  <si>
    <t xml:space="preserve">CL-1956</t>
  </si>
  <si>
    <t xml:space="preserve">P-01538</t>
  </si>
  <si>
    <t xml:space="preserve">CL-2216</t>
  </si>
  <si>
    <t xml:space="preserve">P-01539</t>
  </si>
  <si>
    <t xml:space="preserve">P-01540</t>
  </si>
  <si>
    <t xml:space="preserve">CL-0174</t>
  </si>
  <si>
    <t xml:space="preserve">P-01541</t>
  </si>
  <si>
    <t xml:space="preserve">P-01542</t>
  </si>
  <si>
    <t xml:space="preserve">P-01543</t>
  </si>
  <si>
    <t xml:space="preserve">P-01544</t>
  </si>
  <si>
    <t xml:space="preserve">CL-1328</t>
  </si>
  <si>
    <t xml:space="preserve">P-01545</t>
  </si>
  <si>
    <t xml:space="preserve">P-01546</t>
  </si>
  <si>
    <t xml:space="preserve">CL-1585</t>
  </si>
  <si>
    <t xml:space="preserve">P-01547</t>
  </si>
  <si>
    <t xml:space="preserve">CL-1776</t>
  </si>
  <si>
    <t xml:space="preserve">P-01548</t>
  </si>
  <si>
    <t xml:space="preserve">CL-2198</t>
  </si>
  <si>
    <t xml:space="preserve">P-01549</t>
  </si>
  <si>
    <t xml:space="preserve">P-01550</t>
  </si>
  <si>
    <t xml:space="preserve">P-01551</t>
  </si>
  <si>
    <t xml:space="preserve">P-01552</t>
  </si>
  <si>
    <t xml:space="preserve">P-01553</t>
  </si>
  <si>
    <t xml:space="preserve">P-01554</t>
  </si>
  <si>
    <t xml:space="preserve">P-01555</t>
  </si>
  <si>
    <t xml:space="preserve">P-01556</t>
  </si>
  <si>
    <t xml:space="preserve">P-01557</t>
  </si>
  <si>
    <t xml:space="preserve">P-01558</t>
  </si>
  <si>
    <t xml:space="preserve">CL-0259</t>
  </si>
  <si>
    <t xml:space="preserve">P-01559</t>
  </si>
  <si>
    <t xml:space="preserve">P-01560</t>
  </si>
  <si>
    <t xml:space="preserve">P-01561</t>
  </si>
  <si>
    <t xml:space="preserve">P-01562</t>
  </si>
  <si>
    <t xml:space="preserve">P-01563</t>
  </si>
  <si>
    <t xml:space="preserve">P-01564</t>
  </si>
  <si>
    <t xml:space="preserve">CL-1377</t>
  </si>
  <si>
    <t xml:space="preserve">P-01565</t>
  </si>
  <si>
    <t xml:space="preserve">CL-1421</t>
  </si>
  <si>
    <t xml:space="preserve">P-01566</t>
  </si>
  <si>
    <t xml:space="preserve">P-01567</t>
  </si>
  <si>
    <t xml:space="preserve">P-01568</t>
  </si>
  <si>
    <t xml:space="preserve">CL-0416</t>
  </si>
  <si>
    <t xml:space="preserve">P-01569</t>
  </si>
  <si>
    <t xml:space="preserve">P-01570</t>
  </si>
  <si>
    <t xml:space="preserve">P-01571</t>
  </si>
  <si>
    <t xml:space="preserve">CL-1392</t>
  </si>
  <si>
    <t xml:space="preserve">P-01572</t>
  </si>
  <si>
    <t xml:space="preserve">P-01573</t>
  </si>
  <si>
    <t xml:space="preserve">P-01574</t>
  </si>
  <si>
    <t xml:space="preserve">P-01575</t>
  </si>
  <si>
    <t xml:space="preserve">P-01576</t>
  </si>
  <si>
    <t xml:space="preserve">P-01577</t>
  </si>
  <si>
    <t xml:space="preserve">P-01578</t>
  </si>
  <si>
    <t xml:space="preserve">P-01579</t>
  </si>
  <si>
    <t xml:space="preserve">P-01580</t>
  </si>
  <si>
    <t xml:space="preserve">P-01581</t>
  </si>
  <si>
    <t xml:space="preserve">CL-0778</t>
  </si>
  <si>
    <t xml:space="preserve">P-01582</t>
  </si>
  <si>
    <t xml:space="preserve">P-01583</t>
  </si>
  <si>
    <t xml:space="preserve">P-01584</t>
  </si>
  <si>
    <t xml:space="preserve">CL-1747</t>
  </si>
  <si>
    <t xml:space="preserve">P-01585</t>
  </si>
  <si>
    <t xml:space="preserve">P-01586</t>
  </si>
  <si>
    <t xml:space="preserve">CL-2186</t>
  </si>
  <si>
    <t xml:space="preserve">P-01587</t>
  </si>
  <si>
    <t xml:space="preserve">P-01588</t>
  </si>
  <si>
    <t xml:space="preserve">P-01589</t>
  </si>
  <si>
    <t xml:space="preserve">P-01590</t>
  </si>
  <si>
    <t xml:space="preserve">P-01591</t>
  </si>
  <si>
    <t xml:space="preserve">P-01592</t>
  </si>
  <si>
    <t xml:space="preserve">P-01593</t>
  </si>
  <si>
    <t xml:space="preserve">CL-1572</t>
  </si>
  <si>
    <t xml:space="preserve">P-01594</t>
  </si>
  <si>
    <t xml:space="preserve">CL-2002</t>
  </si>
  <si>
    <t xml:space="preserve">P-01595</t>
  </si>
  <si>
    <t xml:space="preserve">P-01596</t>
  </si>
  <si>
    <t xml:space="preserve">P-01597</t>
  </si>
  <si>
    <t xml:space="preserve">P-01598</t>
  </si>
  <si>
    <t xml:space="preserve">P-01599</t>
  </si>
  <si>
    <t xml:space="preserve">CL-1139</t>
  </si>
  <si>
    <t xml:space="preserve">P-01600</t>
  </si>
  <si>
    <t xml:space="preserve">CL-1172</t>
  </si>
  <si>
    <t xml:space="preserve">P-01601</t>
  </si>
  <si>
    <t xml:space="preserve">CL-1273</t>
  </si>
  <si>
    <t xml:space="preserve">P-01602</t>
  </si>
  <si>
    <t xml:space="preserve">P-01603</t>
  </si>
  <si>
    <t xml:space="preserve">P-01604</t>
  </si>
  <si>
    <t xml:space="preserve">P-01605</t>
  </si>
  <si>
    <t xml:space="preserve">P-01606</t>
  </si>
  <si>
    <t xml:space="preserve">P-01607</t>
  </si>
  <si>
    <t xml:space="preserve">CL-0105</t>
  </si>
  <si>
    <t xml:space="preserve">P-01608</t>
  </si>
  <si>
    <t xml:space="preserve">P-01609</t>
  </si>
  <si>
    <t xml:space="preserve">CL-1210</t>
  </si>
  <si>
    <t xml:space="preserve">P-01610</t>
  </si>
  <si>
    <t xml:space="preserve">P-01611</t>
  </si>
  <si>
    <t xml:space="preserve">P-01612</t>
  </si>
  <si>
    <t xml:space="preserve">P-01613</t>
  </si>
  <si>
    <t xml:space="preserve">P-01614</t>
  </si>
  <si>
    <t xml:space="preserve">P-01615</t>
  </si>
  <si>
    <t xml:space="preserve">P-01616</t>
  </si>
  <si>
    <t xml:space="preserve">P-01617</t>
  </si>
  <si>
    <t xml:space="preserve">P-01618</t>
  </si>
  <si>
    <t xml:space="preserve">P-01619</t>
  </si>
  <si>
    <t xml:space="preserve">P-01620</t>
  </si>
  <si>
    <t xml:space="preserve">P-01621</t>
  </si>
  <si>
    <t xml:space="preserve">P-01622</t>
  </si>
  <si>
    <t xml:space="preserve">P-01623</t>
  </si>
  <si>
    <t xml:space="preserve">P-01624</t>
  </si>
  <si>
    <t xml:space="preserve">P-01625</t>
  </si>
  <si>
    <t xml:space="preserve">CL-1990</t>
  </si>
  <si>
    <t xml:space="preserve">P-01626</t>
  </si>
  <si>
    <t xml:space="preserve">P-01627</t>
  </si>
  <si>
    <t xml:space="preserve">P-01628</t>
  </si>
  <si>
    <t xml:space="preserve">P-01629</t>
  </si>
  <si>
    <t xml:space="preserve">P-01630</t>
  </si>
  <si>
    <t xml:space="preserve">CL-1062</t>
  </si>
  <si>
    <t xml:space="preserve">P-01631</t>
  </si>
  <si>
    <t xml:space="preserve">CL-1648</t>
  </si>
  <si>
    <t xml:space="preserve">P-01632</t>
  </si>
  <si>
    <t xml:space="preserve">P-01633</t>
  </si>
  <si>
    <t xml:space="preserve">P-01634</t>
  </si>
  <si>
    <t xml:space="preserve">CL-2175</t>
  </si>
  <si>
    <t xml:space="preserve">P-01635</t>
  </si>
  <si>
    <t xml:space="preserve">P-01636</t>
  </si>
  <si>
    <t xml:space="preserve">CL-0232</t>
  </si>
  <si>
    <t xml:space="preserve">P-01637</t>
  </si>
  <si>
    <t xml:space="preserve">P-01638</t>
  </si>
  <si>
    <t xml:space="preserve">P-01639</t>
  </si>
  <si>
    <t xml:space="preserve">P-01640</t>
  </si>
  <si>
    <t xml:space="preserve">P-01641</t>
  </si>
  <si>
    <t xml:space="preserve">P-01642</t>
  </si>
  <si>
    <t xml:space="preserve">CL-0011</t>
  </si>
  <si>
    <t xml:space="preserve">P-01643</t>
  </si>
  <si>
    <t xml:space="preserve">P-01644</t>
  </si>
  <si>
    <t xml:space="preserve">P-01645</t>
  </si>
  <si>
    <t xml:space="preserve">CL-0938</t>
  </si>
  <si>
    <t xml:space="preserve">P-01646</t>
  </si>
  <si>
    <t xml:space="preserve">P-01647</t>
  </si>
  <si>
    <t xml:space="preserve">P-01648</t>
  </si>
  <si>
    <t xml:space="preserve">P-01649</t>
  </si>
  <si>
    <t xml:space="preserve">P-01650</t>
  </si>
  <si>
    <t xml:space="preserve">P-01651</t>
  </si>
  <si>
    <t xml:space="preserve">CL-2007</t>
  </si>
  <si>
    <t xml:space="preserve">P-01652</t>
  </si>
  <si>
    <t xml:space="preserve">P-01653</t>
  </si>
  <si>
    <t xml:space="preserve">CL-0363</t>
  </si>
  <si>
    <t xml:space="preserve">P-01654</t>
  </si>
  <si>
    <t xml:space="preserve">P-01655</t>
  </si>
  <si>
    <t xml:space="preserve">CL-0626</t>
  </si>
  <si>
    <t xml:space="preserve">P-01656</t>
  </si>
  <si>
    <t xml:space="preserve">P-01657</t>
  </si>
  <si>
    <t xml:space="preserve">P-01658</t>
  </si>
  <si>
    <t xml:space="preserve">P-01659</t>
  </si>
  <si>
    <t xml:space="preserve">P-01660</t>
  </si>
  <si>
    <t xml:space="preserve">CL-2345</t>
  </si>
  <si>
    <t xml:space="preserve">P-01661</t>
  </si>
  <si>
    <t xml:space="preserve">P-01662</t>
  </si>
  <si>
    <t xml:space="preserve">CL-0341</t>
  </si>
  <si>
    <t xml:space="preserve">P-01663</t>
  </si>
  <si>
    <t xml:space="preserve">CL-0579</t>
  </si>
  <si>
    <t xml:space="preserve">P-01664</t>
  </si>
  <si>
    <t xml:space="preserve">CL-1617</t>
  </si>
  <si>
    <t xml:space="preserve">P-01665</t>
  </si>
  <si>
    <t xml:space="preserve">CL-1780</t>
  </si>
  <si>
    <t xml:space="preserve">P-01666</t>
  </si>
  <si>
    <t xml:space="preserve">P-01667</t>
  </si>
  <si>
    <t xml:space="preserve">CL-1910</t>
  </si>
  <si>
    <t xml:space="preserve">P-01668</t>
  </si>
  <si>
    <t xml:space="preserve">P-01669</t>
  </si>
  <si>
    <t xml:space="preserve">P-01670</t>
  </si>
  <si>
    <t xml:space="preserve">CL-2357</t>
  </si>
  <si>
    <t xml:space="preserve">P-01671</t>
  </si>
  <si>
    <t xml:space="preserve">P-01672</t>
  </si>
  <si>
    <t xml:space="preserve">CL-0374</t>
  </si>
  <si>
    <t xml:space="preserve">P-01673</t>
  </si>
  <si>
    <t xml:space="preserve">P-01674</t>
  </si>
  <si>
    <t xml:space="preserve">CL-1195</t>
  </si>
  <si>
    <t xml:space="preserve">P-01675</t>
  </si>
  <si>
    <t xml:space="preserve">P-01676</t>
  </si>
  <si>
    <t xml:space="preserve">CL-1768</t>
  </si>
  <si>
    <t xml:space="preserve">P-01677</t>
  </si>
  <si>
    <t xml:space="preserve">P-01678</t>
  </si>
  <si>
    <t xml:space="preserve">P-01679</t>
  </si>
  <si>
    <t xml:space="preserve">CL-0671</t>
  </si>
  <si>
    <t xml:space="preserve">P-01680</t>
  </si>
  <si>
    <t xml:space="preserve">CL-0678</t>
  </si>
  <si>
    <t xml:space="preserve">P-01681</t>
  </si>
  <si>
    <t xml:space="preserve">P-01682</t>
  </si>
  <si>
    <t xml:space="preserve">P-01683</t>
  </si>
  <si>
    <t xml:space="preserve">P-01684</t>
  </si>
  <si>
    <t xml:space="preserve">P-01685</t>
  </si>
  <si>
    <t xml:space="preserve">P-01686</t>
  </si>
  <si>
    <t xml:space="preserve">P-01687</t>
  </si>
  <si>
    <t xml:space="preserve">P-01688</t>
  </si>
  <si>
    <t xml:space="preserve">CL-1840</t>
  </si>
  <si>
    <t xml:space="preserve">P-01689</t>
  </si>
  <si>
    <t xml:space="preserve">P-01690</t>
  </si>
  <si>
    <t xml:space="preserve">CL-0361</t>
  </si>
  <si>
    <t xml:space="preserve">P-01691</t>
  </si>
  <si>
    <t xml:space="preserve">P-01692</t>
  </si>
  <si>
    <t xml:space="preserve">P-01693</t>
  </si>
  <si>
    <t xml:space="preserve">CL-0673</t>
  </si>
  <si>
    <t xml:space="preserve">P-01694</t>
  </si>
  <si>
    <t xml:space="preserve">CL-0876</t>
  </si>
  <si>
    <t xml:space="preserve">P-01695</t>
  </si>
  <si>
    <t xml:space="preserve">P-01696</t>
  </si>
  <si>
    <t xml:space="preserve">P-01697</t>
  </si>
  <si>
    <t xml:space="preserve">P-01698</t>
  </si>
  <si>
    <t xml:space="preserve">P-01699</t>
  </si>
  <si>
    <t xml:space="preserve">P-01700</t>
  </si>
  <si>
    <t xml:space="preserve">P-01701</t>
  </si>
  <si>
    <t xml:space="preserve">P-01702</t>
  </si>
  <si>
    <t xml:space="preserve">CL-0037</t>
  </si>
  <si>
    <t xml:space="preserve">P-01703</t>
  </si>
  <si>
    <t xml:space="preserve">P-01704</t>
  </si>
  <si>
    <t xml:space="preserve">P-01705</t>
  </si>
  <si>
    <t xml:space="preserve">CL-1293</t>
  </si>
  <si>
    <t xml:space="preserve">P-01706</t>
  </si>
  <si>
    <t xml:space="preserve">P-01707</t>
  </si>
  <si>
    <t xml:space="preserve">P-01708</t>
  </si>
  <si>
    <t xml:space="preserve">CL-2325</t>
  </si>
  <si>
    <t xml:space="preserve">P-01709</t>
  </si>
  <si>
    <t xml:space="preserve">P-01710</t>
  </si>
  <si>
    <t xml:space="preserve">CL-0709</t>
  </si>
  <si>
    <t xml:space="preserve">P-01711</t>
  </si>
  <si>
    <t xml:space="preserve">CL-0841</t>
  </si>
  <si>
    <t xml:space="preserve">P-01712</t>
  </si>
  <si>
    <t xml:space="preserve">P-01713</t>
  </si>
  <si>
    <t xml:space="preserve">P-01714</t>
  </si>
  <si>
    <t xml:space="preserve">P-01715</t>
  </si>
  <si>
    <t xml:space="preserve">P-01716</t>
  </si>
  <si>
    <t xml:space="preserve">P-01717</t>
  </si>
  <si>
    <t xml:space="preserve">P-01718</t>
  </si>
  <si>
    <t xml:space="preserve">P-01719</t>
  </si>
  <si>
    <t xml:space="preserve">P-01720</t>
  </si>
  <si>
    <t xml:space="preserve">CL-0064</t>
  </si>
  <si>
    <t xml:space="preserve">P-01721</t>
  </si>
  <si>
    <t xml:space="preserve">P-01722</t>
  </si>
  <si>
    <t xml:space="preserve">P-01723</t>
  </si>
  <si>
    <t xml:space="preserve">P-01724</t>
  </si>
  <si>
    <t xml:space="preserve">P-01725</t>
  </si>
  <si>
    <t xml:space="preserve">P-01726</t>
  </si>
  <si>
    <t xml:space="preserve">P-01727</t>
  </si>
  <si>
    <t xml:space="preserve">CL-2023</t>
  </si>
  <si>
    <t xml:space="preserve">P-01728</t>
  </si>
  <si>
    <t xml:space="preserve">P-01729</t>
  </si>
  <si>
    <t xml:space="preserve">P-01730</t>
  </si>
  <si>
    <t xml:space="preserve">P-01731</t>
  </si>
  <si>
    <t xml:space="preserve">P-01732</t>
  </si>
  <si>
    <t xml:space="preserve">P-01733</t>
  </si>
  <si>
    <t xml:space="preserve">CL-1294</t>
  </si>
  <si>
    <t xml:space="preserve">P-01734</t>
  </si>
  <si>
    <t xml:space="preserve">P-01735</t>
  </si>
  <si>
    <t xml:space="preserve">P-01736</t>
  </si>
  <si>
    <t xml:space="preserve">P-01737</t>
  </si>
  <si>
    <t xml:space="preserve">P-01738</t>
  </si>
  <si>
    <t xml:space="preserve">P-01739</t>
  </si>
  <si>
    <t xml:space="preserve">P-01740</t>
  </si>
  <si>
    <t xml:space="preserve">P-01741</t>
  </si>
  <si>
    <t xml:space="preserve">CL-2179</t>
  </si>
  <si>
    <t xml:space="preserve">P-01742</t>
  </si>
  <si>
    <t xml:space="preserve">P-01743</t>
  </si>
  <si>
    <t xml:space="preserve">P-01744</t>
  </si>
  <si>
    <t xml:space="preserve">P-01745</t>
  </si>
  <si>
    <t xml:space="preserve">P-01746</t>
  </si>
  <si>
    <t xml:space="preserve">CL-0274</t>
  </si>
  <si>
    <t xml:space="preserve">P-01747</t>
  </si>
  <si>
    <t xml:space="preserve">P-01748</t>
  </si>
  <si>
    <t xml:space="preserve">P-01749</t>
  </si>
  <si>
    <t xml:space="preserve">P-01750</t>
  </si>
  <si>
    <t xml:space="preserve">P-01751</t>
  </si>
  <si>
    <t xml:space="preserve">P-01752</t>
  </si>
  <si>
    <t xml:space="preserve">CL-1118</t>
  </si>
  <si>
    <t xml:space="preserve">P-01753</t>
  </si>
  <si>
    <t xml:space="preserve">P-01754</t>
  </si>
  <si>
    <t xml:space="preserve">CL-1415</t>
  </si>
  <si>
    <t xml:space="preserve">P-01755</t>
  </si>
  <si>
    <t xml:space="preserve">P-01756</t>
  </si>
  <si>
    <t xml:space="preserve">P-01757</t>
  </si>
  <si>
    <t xml:space="preserve">CL-1939</t>
  </si>
  <si>
    <t xml:space="preserve">P-01758</t>
  </si>
  <si>
    <t xml:space="preserve">P-01759</t>
  </si>
  <si>
    <t xml:space="preserve">CL-0422</t>
  </si>
  <si>
    <t xml:space="preserve">P-01760</t>
  </si>
  <si>
    <t xml:space="preserve">P-01761</t>
  </si>
  <si>
    <t xml:space="preserve">P-01762</t>
  </si>
  <si>
    <t xml:space="preserve">CL-0745</t>
  </si>
  <si>
    <t xml:space="preserve">P-01763</t>
  </si>
  <si>
    <t xml:space="preserve">P-01764</t>
  </si>
  <si>
    <t xml:space="preserve">CL-0926</t>
  </si>
  <si>
    <t xml:space="preserve">P-01765</t>
  </si>
  <si>
    <t xml:space="preserve">CL-1391</t>
  </si>
  <si>
    <t xml:space="preserve">P-01766</t>
  </si>
  <si>
    <t xml:space="preserve">P-01767</t>
  </si>
  <si>
    <t xml:space="preserve">P-01768</t>
  </si>
  <si>
    <t xml:space="preserve">CL-0050</t>
  </si>
  <si>
    <t xml:space="preserve">P-01769</t>
  </si>
  <si>
    <t xml:space="preserve">CL-0134</t>
  </si>
  <si>
    <t xml:space="preserve">P-01770</t>
  </si>
  <si>
    <t xml:space="preserve">P-01771</t>
  </si>
  <si>
    <t xml:space="preserve">P-01772</t>
  </si>
  <si>
    <t xml:space="preserve">CL-0540</t>
  </si>
  <si>
    <t xml:space="preserve">P-01773</t>
  </si>
  <si>
    <t xml:space="preserve">P-01774</t>
  </si>
  <si>
    <t xml:space="preserve">P-01775</t>
  </si>
  <si>
    <t xml:space="preserve">P-01776</t>
  </si>
  <si>
    <t xml:space="preserve">CL-1547</t>
  </si>
  <si>
    <t xml:space="preserve">P-01777</t>
  </si>
  <si>
    <t xml:space="preserve">CL-1721</t>
  </si>
  <si>
    <t xml:space="preserve">P-01778</t>
  </si>
  <si>
    <t xml:space="preserve">CL-1902</t>
  </si>
  <si>
    <t xml:space="preserve">P-01779</t>
  </si>
  <si>
    <t xml:space="preserve">CL-2005</t>
  </si>
  <si>
    <t xml:space="preserve">P-01780</t>
  </si>
  <si>
    <t xml:space="preserve">P-01781</t>
  </si>
  <si>
    <t xml:space="preserve">P-01782</t>
  </si>
  <si>
    <t xml:space="preserve">CL-0285</t>
  </si>
  <si>
    <t xml:space="preserve">P-01783</t>
  </si>
  <si>
    <t xml:space="preserve">CL-0381</t>
  </si>
  <si>
    <t xml:space="preserve">P-01784</t>
  </si>
  <si>
    <t xml:space="preserve">P-01785</t>
  </si>
  <si>
    <t xml:space="preserve">P-01786</t>
  </si>
  <si>
    <t xml:space="preserve">P-01787</t>
  </si>
  <si>
    <t xml:space="preserve">CL-0777</t>
  </si>
  <si>
    <t xml:space="preserve">P-01788</t>
  </si>
  <si>
    <t xml:space="preserve">P-01789</t>
  </si>
  <si>
    <t xml:space="preserve">P-01790</t>
  </si>
  <si>
    <t xml:space="preserve">P-01791</t>
  </si>
  <si>
    <t xml:space="preserve">P-01792</t>
  </si>
  <si>
    <t xml:space="preserve">CL-2116</t>
  </si>
  <si>
    <t xml:space="preserve">P-01793</t>
  </si>
  <si>
    <t xml:space="preserve">P-01794</t>
  </si>
  <si>
    <t xml:space="preserve">P-01795</t>
  </si>
  <si>
    <t xml:space="preserve">P-01796</t>
  </si>
  <si>
    <t xml:space="preserve">P-01797</t>
  </si>
  <si>
    <t xml:space="preserve">CL-0552</t>
  </si>
  <si>
    <t xml:space="preserve">P-01798</t>
  </si>
  <si>
    <t xml:space="preserve">CL-0619</t>
  </si>
  <si>
    <t xml:space="preserve">P-01799</t>
  </si>
  <si>
    <t xml:space="preserve">P-01800</t>
  </si>
  <si>
    <t xml:space="preserve">P-01801</t>
  </si>
  <si>
    <t xml:space="preserve">P-01802</t>
  </si>
  <si>
    <t xml:space="preserve">CL-1491</t>
  </si>
  <si>
    <t xml:space="preserve">P-01803</t>
  </si>
  <si>
    <t xml:space="preserve">CL-1529</t>
  </si>
  <si>
    <t xml:space="preserve">P-01804</t>
  </si>
  <si>
    <t xml:space="preserve">CL-1553</t>
  </si>
  <si>
    <t xml:space="preserve">P-01805</t>
  </si>
  <si>
    <t xml:space="preserve">CL-1587</t>
  </si>
  <si>
    <t xml:space="preserve">P-01806</t>
  </si>
  <si>
    <t xml:space="preserve">CL-1616</t>
  </si>
  <si>
    <t xml:space="preserve">P-01807</t>
  </si>
  <si>
    <t xml:space="preserve">P-01808</t>
  </si>
  <si>
    <t xml:space="preserve">P-01809</t>
  </si>
  <si>
    <t xml:space="preserve">P-01810</t>
  </si>
  <si>
    <t xml:space="preserve">P-01811</t>
  </si>
  <si>
    <t xml:space="preserve">P-01812</t>
  </si>
  <si>
    <t xml:space="preserve">CL-0804</t>
  </si>
  <si>
    <t xml:space="preserve">P-01813</t>
  </si>
  <si>
    <t xml:space="preserve">CL-0827</t>
  </si>
  <si>
    <t xml:space="preserve">P-01814</t>
  </si>
  <si>
    <t xml:space="preserve">P-01815</t>
  </si>
  <si>
    <t xml:space="preserve">P-01816</t>
  </si>
  <si>
    <t xml:space="preserve">P-01817</t>
  </si>
  <si>
    <t xml:space="preserve">P-01818</t>
  </si>
  <si>
    <t xml:space="preserve">CL-2176</t>
  </si>
  <si>
    <t xml:space="preserve">P-01819</t>
  </si>
  <si>
    <t xml:space="preserve">P-01820</t>
  </si>
  <si>
    <t xml:space="preserve">P-01821</t>
  </si>
  <si>
    <t xml:space="preserve">P-01822</t>
  </si>
  <si>
    <t xml:space="preserve">CL-2222</t>
  </si>
  <si>
    <t xml:space="preserve">P-01823</t>
  </si>
  <si>
    <t xml:space="preserve">P-01824</t>
  </si>
  <si>
    <t xml:space="preserve">P-01825</t>
  </si>
  <si>
    <t xml:space="preserve">CL-0490</t>
  </si>
  <si>
    <t xml:space="preserve">P-01826</t>
  </si>
  <si>
    <t xml:space="preserve">CL-0668</t>
  </si>
  <si>
    <t xml:space="preserve">P-01827</t>
  </si>
  <si>
    <t xml:space="preserve">CL-0689</t>
  </si>
  <si>
    <t xml:space="preserve">P-01828</t>
  </si>
  <si>
    <t xml:space="preserve">P-01829</t>
  </si>
  <si>
    <t xml:space="preserve">P-01830</t>
  </si>
  <si>
    <t xml:space="preserve">P-01831</t>
  </si>
  <si>
    <t xml:space="preserve">P-01832</t>
  </si>
  <si>
    <t xml:space="preserve">P-01833</t>
  </si>
  <si>
    <t xml:space="preserve">P-01834</t>
  </si>
  <si>
    <t xml:space="preserve">P-01835</t>
  </si>
  <si>
    <t xml:space="preserve">P-01836</t>
  </si>
  <si>
    <t xml:space="preserve">CL-2069</t>
  </si>
  <si>
    <t xml:space="preserve">P-01837</t>
  </si>
  <si>
    <t xml:space="preserve">P-01838</t>
  </si>
  <si>
    <t xml:space="preserve">P-01839</t>
  </si>
  <si>
    <t xml:space="preserve">P-01840</t>
  </si>
  <si>
    <t xml:space="preserve">P-01841</t>
  </si>
  <si>
    <t xml:space="preserve">P-01842</t>
  </si>
  <si>
    <t xml:space="preserve">CL-0277</t>
  </si>
  <si>
    <t xml:space="preserve">P-01843</t>
  </si>
  <si>
    <t xml:space="preserve">P-01844</t>
  </si>
  <si>
    <t xml:space="preserve">CL-0521</t>
  </si>
  <si>
    <t xml:space="preserve">P-01845</t>
  </si>
  <si>
    <t xml:space="preserve">P-01846</t>
  </si>
  <si>
    <t xml:space="preserve">CL-0960</t>
  </si>
  <si>
    <t xml:space="preserve">P-01847</t>
  </si>
  <si>
    <t xml:space="preserve">P-01848</t>
  </si>
  <si>
    <t xml:space="preserve">P-01849</t>
  </si>
  <si>
    <t xml:space="preserve">P-01850</t>
  </si>
  <si>
    <t xml:space="preserve">CL-1622</t>
  </si>
  <si>
    <t xml:space="preserve">P-01851</t>
  </si>
  <si>
    <t xml:space="preserve">P-01852</t>
  </si>
  <si>
    <t xml:space="preserve">P-01853</t>
  </si>
  <si>
    <t xml:space="preserve">P-01854</t>
  </si>
  <si>
    <t xml:space="preserve">P-01855</t>
  </si>
  <si>
    <t xml:space="preserve">P-01856</t>
  </si>
  <si>
    <t xml:space="preserve">P-01857</t>
  </si>
  <si>
    <t xml:space="preserve">P-01858</t>
  </si>
  <si>
    <t xml:space="preserve">CL-0943</t>
  </si>
  <si>
    <t xml:space="preserve">P-01859</t>
  </si>
  <si>
    <t xml:space="preserve">P-01860</t>
  </si>
  <si>
    <t xml:space="preserve">P-01861</t>
  </si>
  <si>
    <t xml:space="preserve">P-01862</t>
  </si>
  <si>
    <t xml:space="preserve">P-01863</t>
  </si>
  <si>
    <t xml:space="preserve">CL-1848</t>
  </si>
  <si>
    <t xml:space="preserve">P-01864</t>
  </si>
  <si>
    <t xml:space="preserve">P-01865</t>
  </si>
  <si>
    <t xml:space="preserve">P-01866</t>
  </si>
  <si>
    <t xml:space="preserve">CL-0476</t>
  </si>
  <si>
    <t xml:space="preserve">P-01867</t>
  </si>
  <si>
    <t xml:space="preserve">P-01868</t>
  </si>
  <si>
    <t xml:space="preserve">P-01869</t>
  </si>
  <si>
    <t xml:space="preserve">CL-1461</t>
  </si>
  <si>
    <t xml:space="preserve">P-01870</t>
  </si>
  <si>
    <t xml:space="preserve">CL-1544</t>
  </si>
  <si>
    <t xml:space="preserve">P-01871</t>
  </si>
  <si>
    <t xml:space="preserve">P-01872</t>
  </si>
  <si>
    <t xml:space="preserve">P-01873</t>
  </si>
  <si>
    <t xml:space="preserve">P-01874</t>
  </si>
  <si>
    <t xml:space="preserve">P-01875</t>
  </si>
  <si>
    <t xml:space="preserve">CL-0551</t>
  </si>
  <si>
    <t xml:space="preserve">P-01876</t>
  </si>
  <si>
    <t xml:space="preserve">P-01877</t>
  </si>
  <si>
    <t xml:space="preserve">P-01878</t>
  </si>
  <si>
    <t xml:space="preserve">P-01879</t>
  </si>
  <si>
    <t xml:space="preserve">CL-2047</t>
  </si>
  <si>
    <t xml:space="preserve">P-01880</t>
  </si>
  <si>
    <t xml:space="preserve">P-01881</t>
  </si>
  <si>
    <t xml:space="preserve">CL-0092</t>
  </si>
  <si>
    <t xml:space="preserve">P-01882</t>
  </si>
  <si>
    <t xml:space="preserve">P-01883</t>
  </si>
  <si>
    <t xml:space="preserve">P-01884</t>
  </si>
  <si>
    <t xml:space="preserve">P-01885</t>
  </si>
  <si>
    <t xml:space="preserve">P-01886</t>
  </si>
  <si>
    <t xml:space="preserve">P-01887</t>
  </si>
  <si>
    <t xml:space="preserve">P-01888</t>
  </si>
  <si>
    <t xml:space="preserve">P-01889</t>
  </si>
  <si>
    <t xml:space="preserve">CL-1947</t>
  </si>
  <si>
    <t xml:space="preserve">P-01890</t>
  </si>
  <si>
    <t xml:space="preserve">P-01891</t>
  </si>
  <si>
    <t xml:space="preserve">CL-2151</t>
  </si>
  <si>
    <t xml:space="preserve">P-01892</t>
  </si>
  <si>
    <t xml:space="preserve">P-01893</t>
  </si>
  <si>
    <t xml:space="preserve">P-01894</t>
  </si>
  <si>
    <t xml:space="preserve">P-01895</t>
  </si>
  <si>
    <t xml:space="preserve">P-01896</t>
  </si>
  <si>
    <t xml:space="preserve">CL-0837</t>
  </si>
  <si>
    <t xml:space="preserve">P-01897</t>
  </si>
  <si>
    <t xml:space="preserve">CL-0906</t>
  </si>
  <si>
    <t xml:space="preserve">P-01898</t>
  </si>
  <si>
    <t xml:space="preserve">CL-1045</t>
  </si>
  <si>
    <t xml:space="preserve">P-01899</t>
  </si>
  <si>
    <t xml:space="preserve">P-01900</t>
  </si>
  <si>
    <t xml:space="preserve">P-01901</t>
  </si>
  <si>
    <t xml:space="preserve">P-01902</t>
  </si>
  <si>
    <t xml:space="preserve">P-01903</t>
  </si>
  <si>
    <t xml:space="preserve">CL-2332</t>
  </si>
  <si>
    <t xml:space="preserve">P-01904</t>
  </si>
  <si>
    <t xml:space="preserve">P-01905</t>
  </si>
  <si>
    <t xml:space="preserve">P-01906</t>
  </si>
  <si>
    <t xml:space="preserve">CL-1105</t>
  </si>
  <si>
    <t xml:space="preserve">P-01907</t>
  </si>
  <si>
    <t xml:space="preserve">CL-1194</t>
  </si>
  <si>
    <t xml:space="preserve">P-01908</t>
  </si>
  <si>
    <t xml:space="preserve">P-01909</t>
  </si>
  <si>
    <t xml:space="preserve">P-01910</t>
  </si>
  <si>
    <t xml:space="preserve">P-01911</t>
  </si>
  <si>
    <t xml:space="preserve">CL-1135</t>
  </si>
  <si>
    <t xml:space="preserve">P-01912</t>
  </si>
  <si>
    <t xml:space="preserve">P-01913</t>
  </si>
  <si>
    <t xml:space="preserve">P-01914</t>
  </si>
  <si>
    <t xml:space="preserve">CL-2317</t>
  </si>
  <si>
    <t xml:space="preserve">P-01915</t>
  </si>
  <si>
    <t xml:space="preserve">CL-0386</t>
  </si>
  <si>
    <t xml:space="preserve">P-01916</t>
  </si>
  <si>
    <t xml:space="preserve">CL-0413</t>
  </si>
  <si>
    <t xml:space="preserve">P-01917</t>
  </si>
  <si>
    <t xml:space="preserve">P-01918</t>
  </si>
  <si>
    <t xml:space="preserve">P-01919</t>
  </si>
  <si>
    <t xml:space="preserve">CL-0531</t>
  </si>
  <si>
    <t xml:space="preserve">P-01920</t>
  </si>
  <si>
    <t xml:space="preserve">P-01921</t>
  </si>
  <si>
    <t xml:space="preserve">P-01922</t>
  </si>
  <si>
    <t xml:space="preserve">P-01923</t>
  </si>
  <si>
    <t xml:space="preserve">P-01924</t>
  </si>
  <si>
    <t xml:space="preserve">P-01925</t>
  </si>
  <si>
    <t xml:space="preserve">CL-1631</t>
  </si>
  <si>
    <t xml:space="preserve">P-01926</t>
  </si>
  <si>
    <t xml:space="preserve">P-01927</t>
  </si>
  <si>
    <t xml:space="preserve">P-01928</t>
  </si>
  <si>
    <t xml:space="preserve">P-01929</t>
  </si>
  <si>
    <t xml:space="preserve">P-01930</t>
  </si>
  <si>
    <t xml:space="preserve">CL-0373</t>
  </si>
  <si>
    <t xml:space="preserve">P-01931</t>
  </si>
  <si>
    <t xml:space="preserve">CL-0450</t>
  </si>
  <si>
    <t xml:space="preserve">P-01932</t>
  </si>
  <si>
    <t xml:space="preserve">P-01933</t>
  </si>
  <si>
    <t xml:space="preserve">P-01934</t>
  </si>
  <si>
    <t xml:space="preserve">P-01935</t>
  </si>
  <si>
    <t xml:space="preserve">P-01936</t>
  </si>
  <si>
    <t xml:space="preserve">P-01937</t>
  </si>
  <si>
    <t xml:space="preserve">CL-1427</t>
  </si>
  <si>
    <t xml:space="preserve">P-01938</t>
  </si>
  <si>
    <t xml:space="preserve">CL-2202</t>
  </si>
  <si>
    <t xml:space="preserve">P-01939</t>
  </si>
  <si>
    <t xml:space="preserve">CL-2337</t>
  </si>
  <si>
    <t xml:space="preserve">P-01940</t>
  </si>
  <si>
    <t xml:space="preserve">P-01941</t>
  </si>
  <si>
    <t xml:space="preserve">P-01942</t>
  </si>
  <si>
    <t xml:space="preserve">P-01943</t>
  </si>
  <si>
    <t xml:space="preserve">CL-0249</t>
  </si>
  <si>
    <t xml:space="preserve">P-01944</t>
  </si>
  <si>
    <t xml:space="preserve">CL-0288</t>
  </si>
  <si>
    <t xml:space="preserve">P-01945</t>
  </si>
  <si>
    <t xml:space="preserve">P-01946</t>
  </si>
  <si>
    <t xml:space="preserve">CL-0624</t>
  </si>
  <si>
    <t xml:space="preserve">P-01947</t>
  </si>
  <si>
    <t xml:space="preserve">CL-1340</t>
  </si>
  <si>
    <t xml:space="preserve">P-01948</t>
  </si>
  <si>
    <t xml:space="preserve">CL-1532</t>
  </si>
  <si>
    <t xml:space="preserve">P-01949</t>
  </si>
  <si>
    <t xml:space="preserve">CL-1543</t>
  </si>
  <si>
    <t xml:space="preserve">P-01950</t>
  </si>
  <si>
    <t xml:space="preserve">P-01951</t>
  </si>
  <si>
    <t xml:space="preserve">P-01952</t>
  </si>
  <si>
    <t xml:space="preserve">P-01953</t>
  </si>
  <si>
    <t xml:space="preserve">P-01954</t>
  </si>
  <si>
    <t xml:space="preserve">P-01955</t>
  </si>
  <si>
    <t xml:space="preserve">P-01956</t>
  </si>
  <si>
    <t xml:space="preserve">P-01957</t>
  </si>
  <si>
    <t xml:space="preserve">CL-0641</t>
  </si>
  <si>
    <t xml:space="preserve">P-01958</t>
  </si>
  <si>
    <t xml:space="preserve">P-01959</t>
  </si>
  <si>
    <t xml:space="preserve">P-01960</t>
  </si>
  <si>
    <t xml:space="preserve">CL-1318</t>
  </si>
  <si>
    <t xml:space="preserve">P-01961</t>
  </si>
  <si>
    <t xml:space="preserve">P-01962</t>
  </si>
  <si>
    <t xml:space="preserve">CL-1926</t>
  </si>
  <si>
    <t xml:space="preserve">P-01963</t>
  </si>
  <si>
    <t xml:space="preserve">P-01964</t>
  </si>
  <si>
    <t xml:space="preserve">P-01965</t>
  </si>
  <si>
    <t xml:space="preserve">P-01966</t>
  </si>
  <si>
    <t xml:space="preserve">P-01967</t>
  </si>
  <si>
    <t xml:space="preserve">P-01968</t>
  </si>
  <si>
    <t xml:space="preserve">P-01969</t>
  </si>
  <si>
    <t xml:space="preserve">P-01970</t>
  </si>
  <si>
    <t xml:space="preserve">P-01971</t>
  </si>
  <si>
    <t xml:space="preserve">P-01972</t>
  </si>
  <si>
    <t xml:space="preserve">P-01973</t>
  </si>
  <si>
    <t xml:space="preserve">CL-2341</t>
  </si>
  <si>
    <t xml:space="preserve">P-01974</t>
  </si>
  <si>
    <t xml:space="preserve">CL-0087</t>
  </si>
  <si>
    <t xml:space="preserve">P-01975</t>
  </si>
  <si>
    <t xml:space="preserve">P-01976</t>
  </si>
  <si>
    <t xml:space="preserve">CL-0675</t>
  </si>
  <si>
    <t xml:space="preserve">P-01977</t>
  </si>
  <si>
    <t xml:space="preserve">P-01978</t>
  </si>
  <si>
    <t xml:space="preserve">P-01979</t>
  </si>
  <si>
    <t xml:space="preserve">P-01980</t>
  </si>
  <si>
    <t xml:space="preserve">P-01981</t>
  </si>
  <si>
    <t xml:space="preserve">CL-1630</t>
  </si>
  <si>
    <t xml:space="preserve">P-01982</t>
  </si>
  <si>
    <t xml:space="preserve">CL-1708</t>
  </si>
  <si>
    <t xml:space="preserve">P-01983</t>
  </si>
  <si>
    <t xml:space="preserve">CL-1723</t>
  </si>
  <si>
    <t xml:space="preserve">P-01984</t>
  </si>
  <si>
    <t xml:space="preserve">CL-2039</t>
  </si>
  <si>
    <t xml:space="preserve">P-01985</t>
  </si>
  <si>
    <t xml:space="preserve">CL-2081</t>
  </si>
  <si>
    <t xml:space="preserve">P-01986</t>
  </si>
  <si>
    <t xml:space="preserve">CL-0362</t>
  </si>
  <si>
    <t xml:space="preserve">P-01987</t>
  </si>
  <si>
    <t xml:space="preserve">P-01988</t>
  </si>
  <si>
    <t xml:space="preserve">P-01989</t>
  </si>
  <si>
    <t xml:space="preserve">P-01990</t>
  </si>
  <si>
    <t xml:space="preserve">CL-2042</t>
  </si>
  <si>
    <t xml:space="preserve">P-01991</t>
  </si>
  <si>
    <t xml:space="preserve">P-01992</t>
  </si>
  <si>
    <t xml:space="preserve">P-01993</t>
  </si>
  <si>
    <t xml:space="preserve">P-01994</t>
  </si>
  <si>
    <t xml:space="preserve">P-01995</t>
  </si>
  <si>
    <t xml:space="preserve">P-01996</t>
  </si>
  <si>
    <t xml:space="preserve">P-01997</t>
  </si>
  <si>
    <t xml:space="preserve">P-01998</t>
  </si>
  <si>
    <t xml:space="preserve">P-01999</t>
  </si>
  <si>
    <t xml:space="preserve">P-02000</t>
  </si>
  <si>
    <t xml:space="preserve">CL-0497</t>
  </si>
  <si>
    <t xml:space="preserve">P-02001</t>
  </si>
  <si>
    <t xml:space="preserve">CL-0820</t>
  </si>
  <si>
    <t xml:space="preserve">P-02002</t>
  </si>
  <si>
    <t xml:space="preserve">P-02003</t>
  </si>
  <si>
    <t xml:space="preserve">P-02004</t>
  </si>
  <si>
    <t xml:space="preserve">P-02005</t>
  </si>
  <si>
    <t xml:space="preserve">P-02006</t>
  </si>
  <si>
    <t xml:space="preserve">P-02007</t>
  </si>
  <si>
    <t xml:space="preserve">CL-1573</t>
  </si>
  <si>
    <t xml:space="preserve">P-02008</t>
  </si>
  <si>
    <t xml:space="preserve">P-02009</t>
  </si>
  <si>
    <t xml:space="preserve">P-02010</t>
  </si>
  <si>
    <t xml:space="preserve">CL-1996</t>
  </si>
  <si>
    <t xml:space="preserve">P-02011</t>
  </si>
  <si>
    <t xml:space="preserve">P-02012</t>
  </si>
  <si>
    <t xml:space="preserve">P-02013</t>
  </si>
  <si>
    <t xml:space="preserve">CL-0022</t>
  </si>
  <si>
    <t xml:space="preserve">P-02014</t>
  </si>
  <si>
    <t xml:space="preserve">P-02015</t>
  </si>
  <si>
    <t xml:space="preserve">P-02016</t>
  </si>
  <si>
    <t xml:space="preserve">P-02017</t>
  </si>
  <si>
    <t xml:space="preserve">P-02018</t>
  </si>
  <si>
    <t xml:space="preserve">P-02019</t>
  </si>
  <si>
    <t xml:space="preserve">CL-1944</t>
  </si>
  <si>
    <t xml:space="preserve">P-02020</t>
  </si>
  <si>
    <t xml:space="preserve">CL-2109</t>
  </si>
  <si>
    <t xml:space="preserve">P-02021</t>
  </si>
  <si>
    <t xml:space="preserve">P-02022</t>
  </si>
  <si>
    <t xml:space="preserve">CL-0243</t>
  </si>
  <si>
    <t xml:space="preserve">P-02023</t>
  </si>
  <si>
    <t xml:space="preserve">CL-0294</t>
  </si>
  <si>
    <t xml:space="preserve">P-02024</t>
  </si>
  <si>
    <t xml:space="preserve">P-02025</t>
  </si>
  <si>
    <t xml:space="preserve">P-02026</t>
  </si>
  <si>
    <t xml:space="preserve">CL-0798</t>
  </si>
  <si>
    <t xml:space="preserve">P-02027</t>
  </si>
  <si>
    <t xml:space="preserve">P-02028</t>
  </si>
  <si>
    <t xml:space="preserve">P-02029</t>
  </si>
  <si>
    <t xml:space="preserve">P-02030</t>
  </si>
  <si>
    <t xml:space="preserve">P-02031</t>
  </si>
  <si>
    <t xml:space="preserve">CL-1017</t>
  </si>
  <si>
    <t xml:space="preserve">P-02032</t>
  </si>
  <si>
    <t xml:space="preserve">CL-1203</t>
  </si>
  <si>
    <t xml:space="preserve">P-02033</t>
  </si>
  <si>
    <t xml:space="preserve">CL-1546</t>
  </si>
  <si>
    <t xml:space="preserve">P-02034</t>
  </si>
  <si>
    <t xml:space="preserve">CL-1988</t>
  </si>
  <si>
    <t xml:space="preserve">P-02035</t>
  </si>
  <si>
    <t xml:space="preserve">P-02036</t>
  </si>
  <si>
    <t xml:space="preserve">CL-2362</t>
  </si>
  <si>
    <t xml:space="preserve">P-02037</t>
  </si>
  <si>
    <t xml:space="preserve">CL-0727</t>
  </si>
  <si>
    <t xml:space="preserve">P-02038</t>
  </si>
  <si>
    <t xml:space="preserve">P-02039</t>
  </si>
  <si>
    <t xml:space="preserve">P-02040</t>
  </si>
  <si>
    <t xml:space="preserve">P-02041</t>
  </si>
  <si>
    <t xml:space="preserve">P-02042</t>
  </si>
  <si>
    <t xml:space="preserve">CL-1482</t>
  </si>
  <si>
    <t xml:space="preserve">P-02043</t>
  </si>
  <si>
    <t xml:space="preserve">P-02044</t>
  </si>
  <si>
    <t xml:space="preserve">P-02045</t>
  </si>
  <si>
    <t xml:space="preserve">P-02046</t>
  </si>
  <si>
    <t xml:space="preserve">P-02047</t>
  </si>
  <si>
    <t xml:space="preserve">CL-0409</t>
  </si>
  <si>
    <t xml:space="preserve">P-02048</t>
  </si>
  <si>
    <t xml:space="preserve">CL-0705</t>
  </si>
  <si>
    <t xml:space="preserve">P-02049</t>
  </si>
  <si>
    <t xml:space="preserve">CL-0832</t>
  </si>
  <si>
    <t xml:space="preserve">P-02050</t>
  </si>
  <si>
    <t xml:space="preserve">P-02051</t>
  </si>
  <si>
    <t xml:space="preserve">P-02052</t>
  </si>
  <si>
    <t xml:space="preserve">P-02053</t>
  </si>
  <si>
    <t xml:space="preserve">CL-2110</t>
  </si>
  <si>
    <t xml:space="preserve">P-02054</t>
  </si>
  <si>
    <t xml:space="preserve">P-02055</t>
  </si>
  <si>
    <t xml:space="preserve">CL-2376</t>
  </si>
  <si>
    <t xml:space="preserve">P-02056</t>
  </si>
  <si>
    <t xml:space="preserve">CL-0275</t>
  </si>
  <si>
    <t xml:space="preserve">P-02057</t>
  </si>
  <si>
    <t xml:space="preserve">P-02058</t>
  </si>
  <si>
    <t xml:space="preserve">CL-0648</t>
  </si>
  <si>
    <t xml:space="preserve">P-02059</t>
  </si>
  <si>
    <t xml:space="preserve">P-02060</t>
  </si>
  <si>
    <t xml:space="preserve">CL-0840</t>
  </si>
  <si>
    <t xml:space="preserve">P-02061</t>
  </si>
  <si>
    <t xml:space="preserve">P-02062</t>
  </si>
  <si>
    <t xml:space="preserve">CL-1012</t>
  </si>
  <si>
    <t xml:space="preserve">P-02063</t>
  </si>
  <si>
    <t xml:space="preserve">CL-1255</t>
  </si>
  <si>
    <t xml:space="preserve">P-02064</t>
  </si>
  <si>
    <t xml:space="preserve">P-02065</t>
  </si>
  <si>
    <t xml:space="preserve">CL-1437</t>
  </si>
  <si>
    <t xml:space="preserve">P-02066</t>
  </si>
  <si>
    <t xml:space="preserve">P-02067</t>
  </si>
  <si>
    <t xml:space="preserve">CL-2084</t>
  </si>
  <si>
    <t xml:space="preserve">P-02068</t>
  </si>
  <si>
    <t xml:space="preserve">P-02069</t>
  </si>
  <si>
    <t xml:space="preserve">CL-0477</t>
  </si>
  <si>
    <t xml:space="preserve">P-02070</t>
  </si>
  <si>
    <t xml:space="preserve">CL-0699</t>
  </si>
  <si>
    <t xml:space="preserve">P-02071</t>
  </si>
  <si>
    <t xml:space="preserve">CL-0863</t>
  </si>
  <si>
    <t xml:space="preserve">P-02072</t>
  </si>
  <si>
    <t xml:space="preserve">P-02073</t>
  </si>
  <si>
    <t xml:space="preserve">P-02074</t>
  </si>
  <si>
    <t xml:space="preserve">CL-0970</t>
  </si>
  <si>
    <t xml:space="preserve">P-02075</t>
  </si>
  <si>
    <t xml:space="preserve">P-02076</t>
  </si>
  <si>
    <t xml:space="preserve">CL-1506</t>
  </si>
  <si>
    <t xml:space="preserve">P-02077</t>
  </si>
  <si>
    <t xml:space="preserve">P-02078</t>
  </si>
  <si>
    <t xml:space="preserve">P-02079</t>
  </si>
  <si>
    <t xml:space="preserve">CL-2275</t>
  </si>
  <si>
    <t xml:space="preserve">P-02080</t>
  </si>
  <si>
    <t xml:space="preserve">P-02081</t>
  </si>
  <si>
    <t xml:space="preserve">P-02082</t>
  </si>
  <si>
    <t xml:space="preserve">P-02083</t>
  </si>
  <si>
    <t xml:space="preserve">P-02084</t>
  </si>
  <si>
    <t xml:space="preserve">P-02085</t>
  </si>
  <si>
    <t xml:space="preserve">P-02086</t>
  </si>
  <si>
    <t xml:space="preserve">P-02087</t>
  </si>
  <si>
    <t xml:space="preserve">P-02088</t>
  </si>
  <si>
    <t xml:space="preserve">P-02089</t>
  </si>
  <si>
    <t xml:space="preserve">P-02090</t>
  </si>
  <si>
    <t xml:space="preserve">P-02091</t>
  </si>
  <si>
    <t xml:space="preserve">P-02092</t>
  </si>
  <si>
    <t xml:space="preserve">P-02093</t>
  </si>
  <si>
    <t xml:space="preserve">P-02094</t>
  </si>
  <si>
    <t xml:space="preserve">P-02095</t>
  </si>
  <si>
    <t xml:space="preserve">CL-1800</t>
  </si>
  <si>
    <t xml:space="preserve">P-02096</t>
  </si>
  <si>
    <t xml:space="preserve">CL-2247</t>
  </si>
  <si>
    <t xml:space="preserve">P-02097</t>
  </si>
  <si>
    <t xml:space="preserve">P-02098</t>
  </si>
  <si>
    <t xml:space="preserve">CL-0565</t>
  </si>
  <si>
    <t xml:space="preserve">P-02099</t>
  </si>
  <si>
    <t xml:space="preserve">P-02100</t>
  </si>
  <si>
    <t xml:space="preserve">P-02101</t>
  </si>
  <si>
    <t xml:space="preserve">P-02102</t>
  </si>
  <si>
    <t xml:space="preserve">CL-0761</t>
  </si>
  <si>
    <t xml:space="preserve">P-02103</t>
  </si>
  <si>
    <t xml:space="preserve">P-02104</t>
  </si>
  <si>
    <t xml:space="preserve">P-02105</t>
  </si>
  <si>
    <t xml:space="preserve">P-02106</t>
  </si>
  <si>
    <t xml:space="preserve">P-02107</t>
  </si>
  <si>
    <t xml:space="preserve">P-02108</t>
  </si>
  <si>
    <t xml:space="preserve">P-02109</t>
  </si>
  <si>
    <t xml:space="preserve">CL-1861</t>
  </si>
  <si>
    <t xml:space="preserve">P-02110</t>
  </si>
  <si>
    <t xml:space="preserve">P-02111</t>
  </si>
  <si>
    <t xml:space="preserve">P-02112</t>
  </si>
  <si>
    <t xml:space="preserve">P-02113</t>
  </si>
  <si>
    <t xml:space="preserve">CL-0720</t>
  </si>
  <si>
    <t xml:space="preserve">P-02114</t>
  </si>
  <si>
    <t xml:space="preserve">CL-1138</t>
  </si>
  <si>
    <t xml:space="preserve">P-02115</t>
  </si>
  <si>
    <t xml:space="preserve">P-02116</t>
  </si>
  <si>
    <t xml:space="preserve">P-02117</t>
  </si>
  <si>
    <t xml:space="preserve">CL-1792</t>
  </si>
  <si>
    <t xml:space="preserve">P-02118</t>
  </si>
  <si>
    <t xml:space="preserve">P-02119</t>
  </si>
  <si>
    <t xml:space="preserve">P-02120</t>
  </si>
  <si>
    <t xml:space="preserve">CL-0680</t>
  </si>
  <si>
    <t xml:space="preserve">P-02121</t>
  </si>
  <si>
    <t xml:space="preserve">P-02122</t>
  </si>
  <si>
    <t xml:space="preserve">P-02123</t>
  </si>
  <si>
    <t xml:space="preserve">CL-1538</t>
  </si>
  <si>
    <t xml:space="preserve">P-02124</t>
  </si>
  <si>
    <t xml:space="preserve">CL-1754</t>
  </si>
  <si>
    <t xml:space="preserve">P-02125</t>
  </si>
  <si>
    <t xml:space="preserve">P-02126</t>
  </si>
  <si>
    <t xml:space="preserve">CL-0133</t>
  </si>
  <si>
    <t xml:space="preserve">P-02127</t>
  </si>
  <si>
    <t xml:space="preserve">P-02128</t>
  </si>
  <si>
    <t xml:space="preserve">P-02129</t>
  </si>
  <si>
    <t xml:space="preserve">P-02130</t>
  </si>
  <si>
    <t xml:space="preserve">CL-1697</t>
  </si>
  <si>
    <t xml:space="preserve">P-02131</t>
  </si>
  <si>
    <t xml:space="preserve">P-02132</t>
  </si>
  <si>
    <t xml:space="preserve">CL-2251</t>
  </si>
  <si>
    <t xml:space="preserve">P-02133</t>
  </si>
  <si>
    <t xml:space="preserve">P-02134</t>
  </si>
  <si>
    <t xml:space="preserve">P-02135</t>
  </si>
  <si>
    <t xml:space="preserve">P-02136</t>
  </si>
  <si>
    <t xml:space="preserve">CL-0417</t>
  </si>
  <si>
    <t xml:space="preserve">P-02137</t>
  </si>
  <si>
    <t xml:space="preserve">P-02138</t>
  </si>
  <si>
    <t xml:space="preserve">CL-0644</t>
  </si>
  <si>
    <t xml:space="preserve">P-02139</t>
  </si>
  <si>
    <t xml:space="preserve">P-02140</t>
  </si>
  <si>
    <t xml:space="preserve">P-02141</t>
  </si>
  <si>
    <t xml:space="preserve">P-02142</t>
  </si>
  <si>
    <t xml:space="preserve">P-02143</t>
  </si>
  <si>
    <t xml:space="preserve">CL-2250</t>
  </si>
  <si>
    <t xml:space="preserve">P-02144</t>
  </si>
  <si>
    <t xml:space="preserve">P-02145</t>
  </si>
  <si>
    <t xml:space="preserve">P-02146</t>
  </si>
  <si>
    <t xml:space="preserve">P-02147</t>
  </si>
  <si>
    <t xml:space="preserve">P-02148</t>
  </si>
  <si>
    <t xml:space="preserve">CL-0823</t>
  </si>
  <si>
    <t xml:space="preserve">P-02149</t>
  </si>
  <si>
    <t xml:space="preserve">P-02150</t>
  </si>
  <si>
    <t xml:space="preserve">P-02151</t>
  </si>
  <si>
    <t xml:space="preserve">CL-1417</t>
  </si>
  <si>
    <t xml:space="preserve">P-02152</t>
  </si>
  <si>
    <t xml:space="preserve">CL-1474</t>
  </si>
  <si>
    <t xml:space="preserve">P-02153</t>
  </si>
  <si>
    <t xml:space="preserve">P-02154</t>
  </si>
  <si>
    <t xml:space="preserve">CL-1596</t>
  </si>
  <si>
    <t xml:space="preserve">P-02155</t>
  </si>
  <si>
    <t xml:space="preserve">CL-1836</t>
  </si>
  <si>
    <t xml:space="preserve">P-02156</t>
  </si>
  <si>
    <t xml:space="preserve">P-02157</t>
  </si>
  <si>
    <t xml:space="preserve">CL-0099</t>
  </si>
  <si>
    <t xml:space="preserve">P-02158</t>
  </si>
  <si>
    <t xml:space="preserve">P-02159</t>
  </si>
  <si>
    <t xml:space="preserve">P-02160</t>
  </si>
  <si>
    <t xml:space="preserve">P-02161</t>
  </si>
  <si>
    <t xml:space="preserve">P-02162</t>
  </si>
  <si>
    <t xml:space="preserve">P-02163</t>
  </si>
  <si>
    <t xml:space="preserve">P-02164</t>
  </si>
  <si>
    <t xml:space="preserve">CL-2316</t>
  </si>
  <si>
    <t xml:space="preserve">P-02165</t>
  </si>
  <si>
    <t xml:space="preserve">P-02166</t>
  </si>
  <si>
    <t xml:space="preserve">P-02167</t>
  </si>
  <si>
    <t xml:space="preserve">CL-0391</t>
  </si>
  <si>
    <t xml:space="preserve">P-02168</t>
  </si>
  <si>
    <t xml:space="preserve">P-02169</t>
  </si>
  <si>
    <t xml:space="preserve">P-02170</t>
  </si>
  <si>
    <t xml:space="preserve">P-02171</t>
  </si>
  <si>
    <t xml:space="preserve">P-02172</t>
  </si>
  <si>
    <t xml:space="preserve">CL-2330</t>
  </si>
  <si>
    <t xml:space="preserve">P-02173</t>
  </si>
  <si>
    <t xml:space="preserve">P-02174</t>
  </si>
  <si>
    <t xml:space="preserve">CL-0132</t>
  </si>
  <si>
    <t xml:space="preserve">P-02175</t>
  </si>
  <si>
    <t xml:space="preserve">P-02176</t>
  </si>
  <si>
    <t xml:space="preserve">CL-0312</t>
  </si>
  <si>
    <t xml:space="preserve">P-02177</t>
  </si>
  <si>
    <t xml:space="preserve">P-02178</t>
  </si>
  <si>
    <t xml:space="preserve">P-02179</t>
  </si>
  <si>
    <t xml:space="preserve">CL-1183</t>
  </si>
  <si>
    <t xml:space="preserve">P-02180</t>
  </si>
  <si>
    <t xml:space="preserve">CL-1317</t>
  </si>
  <si>
    <t xml:space="preserve">P-02181</t>
  </si>
  <si>
    <t xml:space="preserve">P-02182</t>
  </si>
  <si>
    <t xml:space="preserve">P-02183</t>
  </si>
  <si>
    <t xml:space="preserve">CL-1600</t>
  </si>
  <si>
    <t xml:space="preserve">P-02184</t>
  </si>
  <si>
    <t xml:space="preserve">P-02185</t>
  </si>
  <si>
    <t xml:space="preserve">P-02186</t>
  </si>
  <si>
    <t xml:space="preserve">P-02187</t>
  </si>
  <si>
    <t xml:space="preserve">CL-0549</t>
  </si>
  <si>
    <t xml:space="preserve">P-02188</t>
  </si>
  <si>
    <t xml:space="preserve">CL-0664</t>
  </si>
  <si>
    <t xml:space="preserve">P-02189</t>
  </si>
  <si>
    <t xml:space="preserve">P-02190</t>
  </si>
  <si>
    <t xml:space="preserve">P-02191</t>
  </si>
  <si>
    <t xml:space="preserve">P-02192</t>
  </si>
  <si>
    <t xml:space="preserve">P-02193</t>
  </si>
  <si>
    <t xml:space="preserve">P-02194</t>
  </si>
  <si>
    <t xml:space="preserve">P-02195</t>
  </si>
  <si>
    <t xml:space="preserve">P-02196</t>
  </si>
  <si>
    <t xml:space="preserve">CL-0384</t>
  </si>
  <si>
    <t xml:space="preserve">P-02197</t>
  </si>
  <si>
    <t xml:space="preserve">P-02198</t>
  </si>
  <si>
    <t xml:space="preserve">P-02199</t>
  </si>
  <si>
    <t xml:space="preserve">P-02200</t>
  </si>
  <si>
    <t xml:space="preserve">P-02201</t>
  </si>
  <si>
    <t xml:space="preserve">CL-1434</t>
  </si>
  <si>
    <t xml:space="preserve">P-02202</t>
  </si>
  <si>
    <t xml:space="preserve">P-02203</t>
  </si>
  <si>
    <t xml:space="preserve">P-02204</t>
  </si>
  <si>
    <t xml:space="preserve">P-02205</t>
  </si>
  <si>
    <t xml:space="preserve">P-02206</t>
  </si>
  <si>
    <t xml:space="preserve">P-02207</t>
  </si>
  <si>
    <t xml:space="preserve">P-02208</t>
  </si>
  <si>
    <t xml:space="preserve">CL-1116</t>
  </si>
  <si>
    <t xml:space="preserve">P-02209</t>
  </si>
  <si>
    <t xml:space="preserve">P-02210</t>
  </si>
  <si>
    <t xml:space="preserve">P-02211</t>
  </si>
  <si>
    <t xml:space="preserve">P-02212</t>
  </si>
  <si>
    <t xml:space="preserve">CL-1730</t>
  </si>
  <si>
    <t xml:space="preserve">P-02213</t>
  </si>
  <si>
    <t xml:space="preserve">CL-1772</t>
  </si>
  <si>
    <t xml:space="preserve">P-02214</t>
  </si>
  <si>
    <t xml:space="preserve">P-02215</t>
  </si>
  <si>
    <t xml:space="preserve">CL-2129</t>
  </si>
  <si>
    <t xml:space="preserve">P-02216</t>
  </si>
  <si>
    <t xml:space="preserve">P-02217</t>
  </si>
  <si>
    <t xml:space="preserve">P-02218</t>
  </si>
  <si>
    <t xml:space="preserve">P-02219</t>
  </si>
  <si>
    <t xml:space="preserve">P-02220</t>
  </si>
  <si>
    <t xml:space="preserve">P-02221</t>
  </si>
  <si>
    <t xml:space="preserve">CL-1478</t>
  </si>
  <si>
    <t xml:space="preserve">P-02222</t>
  </si>
  <si>
    <t xml:space="preserve">CL-1569</t>
  </si>
  <si>
    <t xml:space="preserve">P-02223</t>
  </si>
  <si>
    <t xml:space="preserve">CL-1904</t>
  </si>
  <si>
    <t xml:space="preserve">P-02224</t>
  </si>
  <si>
    <t xml:space="preserve">CL-2181</t>
  </si>
  <si>
    <t xml:space="preserve">P-02225</t>
  </si>
  <si>
    <t xml:space="preserve">P-02226</t>
  </si>
  <si>
    <t xml:space="preserve">P-02227</t>
  </si>
  <si>
    <t xml:space="preserve">P-02228</t>
  </si>
  <si>
    <t xml:space="preserve">P-02229</t>
  </si>
  <si>
    <t xml:space="preserve">CL-0890</t>
  </si>
  <si>
    <t xml:space="preserve">P-02230</t>
  </si>
  <si>
    <t xml:space="preserve">CL-1286</t>
  </si>
  <si>
    <t xml:space="preserve">P-02231</t>
  </si>
  <si>
    <t xml:space="preserve">P-02232</t>
  </si>
  <si>
    <t xml:space="preserve">CL-1627</t>
  </si>
  <si>
    <t xml:space="preserve">P-02233</t>
  </si>
  <si>
    <t xml:space="preserve">CL-1673</t>
  </si>
  <si>
    <t xml:space="preserve">P-02234</t>
  </si>
  <si>
    <t xml:space="preserve">P-02235</t>
  </si>
  <si>
    <t xml:space="preserve">P-02236</t>
  </si>
  <si>
    <t xml:space="preserve">P-02237</t>
  </si>
  <si>
    <t xml:space="preserve">P-02238</t>
  </si>
  <si>
    <t xml:space="preserve">P-02239</t>
  </si>
  <si>
    <t xml:space="preserve">P-02240</t>
  </si>
  <si>
    <t xml:space="preserve">CL-2147</t>
  </si>
  <si>
    <t xml:space="preserve">P-02241</t>
  </si>
  <si>
    <t xml:space="preserve">CL-2157</t>
  </si>
  <si>
    <t xml:space="preserve">P-02242</t>
  </si>
  <si>
    <t xml:space="preserve">P-02243</t>
  </si>
  <si>
    <t xml:space="preserve">CL-0030</t>
  </si>
  <si>
    <t xml:space="preserve">P-02244</t>
  </si>
  <si>
    <t xml:space="preserve">CL-0080</t>
  </si>
  <si>
    <t xml:space="preserve">P-02245</t>
  </si>
  <si>
    <t xml:space="preserve">P-02246</t>
  </si>
  <si>
    <t xml:space="preserve">P-02247</t>
  </si>
  <si>
    <t xml:space="preserve">CL-0811</t>
  </si>
  <si>
    <t xml:space="preserve">P-02248</t>
  </si>
  <si>
    <t xml:space="preserve">P-02249</t>
  </si>
  <si>
    <t xml:space="preserve">CL-1946</t>
  </si>
  <si>
    <t xml:space="preserve">P-02250</t>
  </si>
  <si>
    <t xml:space="preserve">P-02251</t>
  </si>
  <si>
    <t xml:space="preserve">CL-2254</t>
  </si>
  <si>
    <t xml:space="preserve">P-02252</t>
  </si>
  <si>
    <t xml:space="preserve">CL-0219</t>
  </si>
  <si>
    <t xml:space="preserve">P-02253</t>
  </si>
  <si>
    <t xml:space="preserve">CL-0480</t>
  </si>
  <si>
    <t xml:space="preserve">P-02254</t>
  </si>
  <si>
    <t xml:space="preserve">CL-0514</t>
  </si>
  <si>
    <t xml:space="preserve">P-02255</t>
  </si>
  <si>
    <t xml:space="preserve">P-02256</t>
  </si>
  <si>
    <t xml:space="preserve">P-02257</t>
  </si>
  <si>
    <t xml:space="preserve">P-02258</t>
  </si>
  <si>
    <t xml:space="preserve">P-02259</t>
  </si>
  <si>
    <t xml:space="preserve">P-02260</t>
  </si>
  <si>
    <t xml:space="preserve">P-02261</t>
  </si>
  <si>
    <t xml:space="preserve">P-02262</t>
  </si>
  <si>
    <t xml:space="preserve">P-02263</t>
  </si>
  <si>
    <t xml:space="preserve">CL-1040</t>
  </si>
  <si>
    <t xml:space="preserve">P-02264</t>
  </si>
  <si>
    <t xml:space="preserve">CL-1476</t>
  </si>
  <si>
    <t xml:space="preserve">P-02265</t>
  </si>
  <si>
    <t xml:space="preserve">CL-1564</t>
  </si>
  <si>
    <t xml:space="preserve">P-02266</t>
  </si>
  <si>
    <t xml:space="preserve">CL-1599</t>
  </si>
  <si>
    <t xml:space="preserve">P-02267</t>
  </si>
  <si>
    <t xml:space="preserve">P-02268</t>
  </si>
  <si>
    <t xml:space="preserve">CL-1741</t>
  </si>
  <si>
    <t xml:space="preserve">P-02269</t>
  </si>
  <si>
    <t xml:space="preserve">P-02270</t>
  </si>
  <si>
    <t xml:space="preserve">P-02271</t>
  </si>
  <si>
    <t xml:space="preserve">CL-0145</t>
  </si>
  <si>
    <t xml:space="preserve">P-02272</t>
  </si>
  <si>
    <t xml:space="preserve">P-02273</t>
  </si>
  <si>
    <t xml:space="preserve">P-02274</t>
  </si>
  <si>
    <t xml:space="preserve">P-02275</t>
  </si>
  <si>
    <t xml:space="preserve">CL-1865</t>
  </si>
  <si>
    <t xml:space="preserve">P-02276</t>
  </si>
  <si>
    <t xml:space="preserve">CL-1874</t>
  </si>
  <si>
    <t xml:space="preserve">P-02277</t>
  </si>
  <si>
    <t xml:space="preserve">CL-1876</t>
  </si>
  <si>
    <t xml:space="preserve">P-02278</t>
  </si>
  <si>
    <t xml:space="preserve">CL-1943</t>
  </si>
  <si>
    <t xml:space="preserve">P-02279</t>
  </si>
  <si>
    <t xml:space="preserve">P-02280</t>
  </si>
  <si>
    <t xml:space="preserve">CL-2130</t>
  </si>
  <si>
    <t xml:space="preserve">P-02281</t>
  </si>
  <si>
    <t xml:space="preserve">P-02282</t>
  </si>
  <si>
    <t xml:space="preserve">P-02283</t>
  </si>
  <si>
    <t xml:space="preserve">P-02284</t>
  </si>
  <si>
    <t xml:space="preserve">CL-0006</t>
  </si>
  <si>
    <t xml:space="preserve">P-02285</t>
  </si>
  <si>
    <t xml:space="preserve">CL-0144</t>
  </si>
  <si>
    <t xml:space="preserve">P-02286</t>
  </si>
  <si>
    <t xml:space="preserve">CL-0295</t>
  </si>
  <si>
    <t xml:space="preserve">P-02287</t>
  </si>
  <si>
    <t xml:space="preserve">CL-0708</t>
  </si>
  <si>
    <t xml:space="preserve">P-02288</t>
  </si>
  <si>
    <t xml:space="preserve">CL-0895</t>
  </si>
  <si>
    <t xml:space="preserve">P-02289</t>
  </si>
  <si>
    <t xml:space="preserve">P-02290</t>
  </si>
  <si>
    <t xml:space="preserve">CL-1288</t>
  </si>
  <si>
    <t xml:space="preserve">P-02291</t>
  </si>
  <si>
    <t xml:space="preserve">P-02292</t>
  </si>
  <si>
    <t xml:space="preserve">P-02293</t>
  </si>
  <si>
    <t xml:space="preserve">P-02294</t>
  </si>
  <si>
    <t xml:space="preserve">CL-2344</t>
  </si>
  <si>
    <t xml:space="preserve">P-02295</t>
  </si>
  <si>
    <t xml:space="preserve">P-02296</t>
  </si>
  <si>
    <t xml:space="preserve">CL-0897</t>
  </si>
  <si>
    <t xml:space="preserve">P-02297</t>
  </si>
  <si>
    <t xml:space="preserve">P-02298</t>
  </si>
  <si>
    <t xml:space="preserve">CL-1245</t>
  </si>
  <si>
    <t xml:space="preserve">P-02299</t>
  </si>
  <si>
    <t xml:space="preserve">P-02300</t>
  </si>
  <si>
    <t xml:space="preserve">P-02301</t>
  </si>
  <si>
    <t xml:space="preserve">P-02302</t>
  </si>
  <si>
    <t xml:space="preserve">P-02303</t>
  </si>
  <si>
    <t xml:space="preserve">P-02304</t>
  </si>
  <si>
    <t xml:space="preserve">P-02305</t>
  </si>
  <si>
    <t xml:space="preserve">P-02306</t>
  </si>
  <si>
    <t xml:space="preserve">P-02307</t>
  </si>
  <si>
    <t xml:space="preserve">P-02308</t>
  </si>
  <si>
    <t xml:space="preserve">P-02309</t>
  </si>
  <si>
    <t xml:space="preserve">P-02310</t>
  </si>
  <si>
    <t xml:space="preserve">P-02311</t>
  </si>
  <si>
    <t xml:space="preserve">P-02312</t>
  </si>
  <si>
    <t xml:space="preserve">CL-1620</t>
  </si>
  <si>
    <t xml:space="preserve">P-02313</t>
  </si>
  <si>
    <t xml:space="preserve">CL-1651</t>
  </si>
  <si>
    <t xml:space="preserve">P-02314</t>
  </si>
  <si>
    <t xml:space="preserve">CL-1680</t>
  </si>
  <si>
    <t xml:space="preserve">P-02315</t>
  </si>
  <si>
    <t xml:space="preserve">CL-1931</t>
  </si>
  <si>
    <t xml:space="preserve">P-02316</t>
  </si>
  <si>
    <t xml:space="preserve">CL-2396</t>
  </si>
  <si>
    <t xml:space="preserve">P-02317</t>
  </si>
  <si>
    <t xml:space="preserve">P-02318</t>
  </si>
  <si>
    <t xml:space="preserve">CL-0169</t>
  </si>
  <si>
    <t xml:space="preserve">P-02319</t>
  </si>
  <si>
    <t xml:space="preserve">P-02320</t>
  </si>
  <si>
    <t xml:space="preserve">P-02321</t>
  </si>
  <si>
    <t xml:space="preserve">P-02322</t>
  </si>
  <si>
    <t xml:space="preserve">CL-0577</t>
  </si>
  <si>
    <t xml:space="preserve">P-02323</t>
  </si>
  <si>
    <t xml:space="preserve">P-02324</t>
  </si>
  <si>
    <t xml:space="preserve">CL-0604</t>
  </si>
  <si>
    <t xml:space="preserve">P-02325</t>
  </si>
  <si>
    <t xml:space="preserve">CL-0683</t>
  </si>
  <si>
    <t xml:space="preserve">P-02326</t>
  </si>
  <si>
    <t xml:space="preserve">P-02327</t>
  </si>
  <si>
    <t xml:space="preserve">CL-1086</t>
  </si>
  <si>
    <t xml:space="preserve">P-02328</t>
  </si>
  <si>
    <t xml:space="preserve">P-02329</t>
  </si>
  <si>
    <t xml:space="preserve">P-02330</t>
  </si>
  <si>
    <t xml:space="preserve">P-02331</t>
  </si>
  <si>
    <t xml:space="preserve">CL-0004</t>
  </si>
  <si>
    <t xml:space="preserve">P-02332</t>
  </si>
  <si>
    <t xml:space="preserve">CL-0272</t>
  </si>
  <si>
    <t xml:space="preserve">P-02333</t>
  </si>
  <si>
    <t xml:space="preserve">P-02334</t>
  </si>
  <si>
    <t xml:space="preserve">CL-0557</t>
  </si>
  <si>
    <t xml:space="preserve">P-02335</t>
  </si>
  <si>
    <t xml:space="preserve">P-02336</t>
  </si>
  <si>
    <t xml:space="preserve">CL-1010</t>
  </si>
  <si>
    <t xml:space="preserve">P-02337</t>
  </si>
  <si>
    <t xml:space="preserve">CL-1076</t>
  </si>
  <si>
    <t xml:space="preserve">P-02338</t>
  </si>
  <si>
    <t xml:space="preserve">CL-1732</t>
  </si>
  <si>
    <t xml:space="preserve">P-02339</t>
  </si>
  <si>
    <t xml:space="preserve">CL-1979</t>
  </si>
  <si>
    <t xml:space="preserve">P-02340</t>
  </si>
  <si>
    <t xml:space="preserve">P-02341</t>
  </si>
  <si>
    <t xml:space="preserve">P-02342</t>
  </si>
  <si>
    <t xml:space="preserve">CL-0046</t>
  </si>
  <si>
    <t xml:space="preserve">P-02343</t>
  </si>
  <si>
    <t xml:space="preserve">CL-0147</t>
  </si>
  <si>
    <t xml:space="preserve">P-02344</t>
  </si>
  <si>
    <t xml:space="preserve">CL-0339</t>
  </si>
  <si>
    <t xml:space="preserve">P-02345</t>
  </si>
  <si>
    <t xml:space="preserve">CL-0444</t>
  </si>
  <si>
    <t xml:space="preserve">P-02346</t>
  </si>
  <si>
    <t xml:space="preserve">CL-0453</t>
  </si>
  <si>
    <t xml:space="preserve">P-02347</t>
  </si>
  <si>
    <t xml:space="preserve">P-02348</t>
  </si>
  <si>
    <t xml:space="preserve">CL-0463</t>
  </si>
  <si>
    <t xml:space="preserve">P-02349</t>
  </si>
  <si>
    <t xml:space="preserve">P-02350</t>
  </si>
  <si>
    <t xml:space="preserve">P-02351</t>
  </si>
  <si>
    <t xml:space="preserve">P-02352</t>
  </si>
  <si>
    <t xml:space="preserve">CL-1445</t>
  </si>
  <si>
    <t xml:space="preserve">P-02353</t>
  </si>
  <si>
    <t xml:space="preserve">P-02354</t>
  </si>
  <si>
    <t xml:space="preserve">P-02355</t>
  </si>
  <si>
    <t xml:space="preserve">P-02356</t>
  </si>
  <si>
    <t xml:space="preserve">CL-2273</t>
  </si>
  <si>
    <t xml:space="preserve">P-02357</t>
  </si>
  <si>
    <t xml:space="preserve">P-02358</t>
  </si>
  <si>
    <t xml:space="preserve">CL-0171</t>
  </si>
  <si>
    <t xml:space="preserve">P-02359</t>
  </si>
  <si>
    <t xml:space="preserve">P-02360</t>
  </si>
  <si>
    <t xml:space="preserve">P-02361</t>
  </si>
  <si>
    <t xml:space="preserve">P-02362</t>
  </si>
  <si>
    <t xml:space="preserve">P-02363</t>
  </si>
  <si>
    <t xml:space="preserve">P-02364</t>
  </si>
  <si>
    <t xml:space="preserve">P-02365</t>
  </si>
  <si>
    <t xml:space="preserve">P-02366</t>
  </si>
  <si>
    <t xml:space="preserve">P-02367</t>
  </si>
  <si>
    <t xml:space="preserve">P-02368</t>
  </si>
  <si>
    <t xml:space="preserve">P-02369</t>
  </si>
  <si>
    <t xml:space="preserve">P-02370</t>
  </si>
  <si>
    <t xml:space="preserve">CL-0516</t>
  </si>
  <si>
    <t xml:space="preserve">P-02371</t>
  </si>
  <si>
    <t xml:space="preserve">CL-0587</t>
  </si>
  <si>
    <t xml:space="preserve">P-02372</t>
  </si>
  <si>
    <t xml:space="preserve">P-02373</t>
  </si>
  <si>
    <t xml:space="preserve">P-02374</t>
  </si>
  <si>
    <t xml:space="preserve">CL-2020</t>
  </si>
  <si>
    <t xml:space="preserve">P-02375</t>
  </si>
  <si>
    <t xml:space="preserve">CL-2399</t>
  </si>
  <si>
    <t xml:space="preserve">P-02376</t>
  </si>
  <si>
    <t xml:space="preserve">CL-0622</t>
  </si>
  <si>
    <t xml:space="preserve">P-02377</t>
  </si>
  <si>
    <t xml:space="preserve">P-02378</t>
  </si>
  <si>
    <t xml:space="preserve">CL-1119</t>
  </si>
  <si>
    <t xml:space="preserve">P-02379</t>
  </si>
  <si>
    <t xml:space="preserve">P-02380</t>
  </si>
  <si>
    <t xml:space="preserve">CL-1893</t>
  </si>
  <si>
    <t xml:space="preserve">P-02381</t>
  </si>
  <si>
    <t xml:space="preserve">P-02382</t>
  </si>
  <si>
    <t xml:space="preserve">CL-0025</t>
  </si>
  <si>
    <t xml:space="preserve">P-02383</t>
  </si>
  <si>
    <t xml:space="preserve">P-02384</t>
  </si>
  <si>
    <t xml:space="preserve">P-02385</t>
  </si>
  <si>
    <t xml:space="preserve">P-02386</t>
  </si>
  <si>
    <t xml:space="preserve">P-02387</t>
  </si>
  <si>
    <t xml:space="preserve">CL-0892</t>
  </si>
  <si>
    <t xml:space="preserve">P-02388</t>
  </si>
  <si>
    <t xml:space="preserve">P-02389</t>
  </si>
  <si>
    <t xml:space="preserve">P-02390</t>
  </si>
  <si>
    <t xml:space="preserve">P-02391</t>
  </si>
  <si>
    <t xml:space="preserve">CL-2115</t>
  </si>
  <si>
    <t xml:space="preserve">P-02392</t>
  </si>
  <si>
    <t xml:space="preserve">CL-0177</t>
  </si>
  <si>
    <t xml:space="preserve">P-02393</t>
  </si>
  <si>
    <t xml:space="preserve">P-02394</t>
  </si>
  <si>
    <t xml:space="preserve">P-02395</t>
  </si>
  <si>
    <t xml:space="preserve">P-02396</t>
  </si>
  <si>
    <t xml:space="preserve">P-02397</t>
  </si>
  <si>
    <t xml:space="preserve">CL-0165</t>
  </si>
  <si>
    <t xml:space="preserve">P-02398</t>
  </si>
  <si>
    <t xml:space="preserve">CL-0225</t>
  </si>
  <si>
    <t xml:space="preserve">P-02399</t>
  </si>
  <si>
    <t xml:space="preserve">P-02400</t>
  </si>
  <si>
    <t xml:space="preserve">P-02401</t>
  </si>
  <si>
    <t xml:space="preserve">CL-1073</t>
  </si>
  <si>
    <t xml:space="preserve">P-02402</t>
  </si>
  <si>
    <t xml:space="preserve">P-02403</t>
  </si>
  <si>
    <t xml:space="preserve">P-02404</t>
  </si>
  <si>
    <t xml:space="preserve">P-02405</t>
  </si>
  <si>
    <t xml:space="preserve">CL-0036</t>
  </si>
  <si>
    <t xml:space="preserve">P-02406</t>
  </si>
  <si>
    <t xml:space="preserve">P-02407</t>
  </si>
  <si>
    <t xml:space="preserve">P-02408</t>
  </si>
  <si>
    <t xml:space="preserve">CL-0161</t>
  </si>
  <si>
    <t xml:space="preserve">P-02409</t>
  </si>
  <si>
    <t xml:space="preserve">P-02410</t>
  </si>
  <si>
    <t xml:space="preserve">P-02411</t>
  </si>
  <si>
    <t xml:space="preserve">CL-0722</t>
  </si>
  <si>
    <t xml:space="preserve">P-02412</t>
  </si>
  <si>
    <t xml:space="preserve">P-02413</t>
  </si>
  <si>
    <t xml:space="preserve">CL-1156</t>
  </si>
  <si>
    <t xml:space="preserve">P-02414</t>
  </si>
  <si>
    <t xml:space="preserve">P-02415</t>
  </si>
  <si>
    <t xml:space="preserve">P-02416</t>
  </si>
  <si>
    <t xml:space="preserve">P-02417</t>
  </si>
  <si>
    <t xml:space="preserve">P-02418</t>
  </si>
  <si>
    <t xml:space="preserve">P-02419</t>
  </si>
  <si>
    <t xml:space="preserve">P-02420</t>
  </si>
  <si>
    <t xml:space="preserve">CL-0550</t>
  </si>
  <si>
    <t xml:space="preserve">P-02421</t>
  </si>
  <si>
    <t xml:space="preserve">P-02422</t>
  </si>
  <si>
    <t xml:space="preserve">P-02423</t>
  </si>
  <si>
    <t xml:space="preserve">P-02424</t>
  </si>
  <si>
    <t xml:space="preserve">CL-1283</t>
  </si>
  <si>
    <t xml:space="preserve">P-02425</t>
  </si>
  <si>
    <t xml:space="preserve">P-02426</t>
  </si>
  <si>
    <t xml:space="preserve">CL-1400</t>
  </si>
  <si>
    <t xml:space="preserve">P-02427</t>
  </si>
  <si>
    <t xml:space="preserve">CL-1453</t>
  </si>
  <si>
    <t xml:space="preserve">P-02428</t>
  </si>
  <si>
    <t xml:space="preserve">P-02429</t>
  </si>
  <si>
    <t xml:space="preserve">P-02430</t>
  </si>
  <si>
    <t xml:space="preserve">P-02431</t>
  </si>
  <si>
    <t xml:space="preserve">CL-2194</t>
  </si>
  <si>
    <t xml:space="preserve">P-02432</t>
  </si>
  <si>
    <t xml:space="preserve">P-02433</t>
  </si>
  <si>
    <t xml:space="preserve">P-02434</t>
  </si>
  <si>
    <t xml:space="preserve">P-02435</t>
  </si>
  <si>
    <t xml:space="preserve">P-02436</t>
  </si>
  <si>
    <t xml:space="preserve">P-02437</t>
  </si>
  <si>
    <t xml:space="preserve">P-02438</t>
  </si>
  <si>
    <t xml:space="preserve">P-02439</t>
  </si>
  <si>
    <t xml:space="preserve">CL-0842</t>
  </si>
  <si>
    <t xml:space="preserve">P-02440</t>
  </si>
  <si>
    <t xml:space="preserve">P-02441</t>
  </si>
  <si>
    <t xml:space="preserve">CL-1353</t>
  </si>
  <si>
    <t xml:space="preserve">P-02442</t>
  </si>
  <si>
    <t xml:space="preserve">P-02443</t>
  </si>
  <si>
    <t xml:space="preserve">CL-1762</t>
  </si>
  <si>
    <t xml:space="preserve">P-02444</t>
  </si>
  <si>
    <t xml:space="preserve">P-02445</t>
  </si>
  <si>
    <t xml:space="preserve">CL-2257</t>
  </si>
  <si>
    <t xml:space="preserve">P-02446</t>
  </si>
  <si>
    <t xml:space="preserve">P-02447</t>
  </si>
  <si>
    <t xml:space="preserve">P-02448</t>
  </si>
  <si>
    <t xml:space="preserve">P-02449</t>
  </si>
  <si>
    <t xml:space="preserve">P-02450</t>
  </si>
  <si>
    <t xml:space="preserve">P-02451</t>
  </si>
  <si>
    <t xml:space="preserve">P-02452</t>
  </si>
  <si>
    <t xml:space="preserve">CL-1695</t>
  </si>
  <si>
    <t xml:space="preserve">P-02453</t>
  </si>
  <si>
    <t xml:space="preserve">CL-1858</t>
  </si>
  <si>
    <t xml:space="preserve">P-02454</t>
  </si>
  <si>
    <t xml:space="preserve">P-02455</t>
  </si>
  <si>
    <t xml:space="preserve">P-02456</t>
  </si>
  <si>
    <t xml:space="preserve">CL-0291</t>
  </si>
  <si>
    <t xml:space="preserve">P-02457</t>
  </si>
  <si>
    <t xml:space="preserve">P-02458</t>
  </si>
  <si>
    <t xml:space="preserve">P-02459</t>
  </si>
  <si>
    <t xml:space="preserve">CL-1068</t>
  </si>
  <si>
    <t xml:space="preserve">P-02460</t>
  </si>
  <si>
    <t xml:space="preserve">CL-1121</t>
  </si>
  <si>
    <t xml:space="preserve">P-02461</t>
  </si>
  <si>
    <t xml:space="preserve">P-02462</t>
  </si>
  <si>
    <t xml:space="preserve">P-02463</t>
  </si>
  <si>
    <t xml:space="preserve">P-02464</t>
  </si>
  <si>
    <t xml:space="preserve">P-02465</t>
  </si>
  <si>
    <t xml:space="preserve">P-02466</t>
  </si>
  <si>
    <t xml:space="preserve">P-02467</t>
  </si>
  <si>
    <t xml:space="preserve">CL-0713</t>
  </si>
  <si>
    <t xml:space="preserve">P-02468</t>
  </si>
  <si>
    <t xml:space="preserve">CL-0850</t>
  </si>
  <si>
    <t xml:space="preserve">P-02469</t>
  </si>
  <si>
    <t xml:space="preserve">CL-1054</t>
  </si>
  <si>
    <t xml:space="preserve">P-02470</t>
  </si>
  <si>
    <t xml:space="preserve">P-02471</t>
  </si>
  <si>
    <t xml:space="preserve">P-02472</t>
  </si>
  <si>
    <t xml:space="preserve">P-02473</t>
  </si>
  <si>
    <t xml:space="preserve">P-02474</t>
  </si>
  <si>
    <t xml:space="preserve">P-02475</t>
  </si>
  <si>
    <t xml:space="preserve">P-02476</t>
  </si>
  <si>
    <t xml:space="preserve">CL-0254</t>
  </si>
  <si>
    <t xml:space="preserve">P-02477</t>
  </si>
  <si>
    <t xml:space="preserve">P-02478</t>
  </si>
  <si>
    <t xml:space="preserve">CL-0647</t>
  </si>
  <si>
    <t xml:space="preserve">P-02479</t>
  </si>
  <si>
    <t xml:space="preserve">P-02480</t>
  </si>
  <si>
    <t xml:space="preserve">CL-0795</t>
  </si>
  <si>
    <t xml:space="preserve">P-02481</t>
  </si>
  <si>
    <t xml:space="preserve">P-02482</t>
  </si>
  <si>
    <t xml:space="preserve">P-02483</t>
  </si>
  <si>
    <t xml:space="preserve">P-02484</t>
  </si>
  <si>
    <t xml:space="preserve">CL-1833</t>
  </si>
  <si>
    <t xml:space="preserve">P-02485</t>
  </si>
  <si>
    <t xml:space="preserve">CL-2063</t>
  </si>
  <si>
    <t xml:space="preserve">P-02486</t>
  </si>
  <si>
    <t xml:space="preserve">P-02487</t>
  </si>
  <si>
    <t xml:space="preserve">P-02488</t>
  </si>
  <si>
    <t xml:space="preserve">P-02489</t>
  </si>
  <si>
    <t xml:space="preserve">P-02490</t>
  </si>
  <si>
    <t xml:space="preserve">P-02491</t>
  </si>
  <si>
    <t xml:space="preserve">CL-0701</t>
  </si>
  <si>
    <t xml:space="preserve">P-02492</t>
  </si>
  <si>
    <t xml:space="preserve">P-02493</t>
  </si>
  <si>
    <t xml:space="preserve">P-02494</t>
  </si>
  <si>
    <t xml:space="preserve">P-02495</t>
  </si>
  <si>
    <t xml:space="preserve">P-02496</t>
  </si>
  <si>
    <t xml:space="preserve">P-02497</t>
  </si>
  <si>
    <t xml:space="preserve">P-02498</t>
  </si>
  <si>
    <t xml:space="preserve">CL-1712</t>
  </si>
  <si>
    <t xml:space="preserve">P-02499</t>
  </si>
  <si>
    <t xml:space="preserve">P-02500</t>
  </si>
  <si>
    <t xml:space="preserve">CL-0053</t>
  </si>
  <si>
    <t xml:space="preserve">P-02501</t>
  </si>
  <si>
    <t xml:space="preserve">CL-1151</t>
  </si>
  <si>
    <t xml:space="preserve">P-02502</t>
  </si>
  <si>
    <t xml:space="preserve">CL-1364</t>
  </si>
  <si>
    <t xml:space="preserve">P-02503</t>
  </si>
  <si>
    <t xml:space="preserve">CL-1999</t>
  </si>
  <si>
    <t xml:space="preserve">P-02504</t>
  </si>
  <si>
    <t xml:space="preserve">P-02505</t>
  </si>
  <si>
    <t xml:space="preserve">CL-0281</t>
  </si>
  <si>
    <t xml:space="preserve">P-02506</t>
  </si>
  <si>
    <t xml:space="preserve">P-02507</t>
  </si>
  <si>
    <t xml:space="preserve">P-02508</t>
  </si>
  <si>
    <t xml:space="preserve">P-02509</t>
  </si>
  <si>
    <t xml:space="preserve">P-02510</t>
  </si>
  <si>
    <t xml:space="preserve">P-02511</t>
  </si>
  <si>
    <t xml:space="preserve">CL-1764</t>
  </si>
  <si>
    <t xml:space="preserve">P-02512</t>
  </si>
  <si>
    <t xml:space="preserve">P-02513</t>
  </si>
  <si>
    <t xml:space="preserve">P-02514</t>
  </si>
  <si>
    <t xml:space="preserve">P-02515</t>
  </si>
  <si>
    <t xml:space="preserve">CL-2092</t>
  </si>
  <si>
    <t xml:space="preserve">P-02516</t>
  </si>
  <si>
    <t xml:space="preserve">P-02517</t>
  </si>
  <si>
    <t xml:space="preserve">P-02518</t>
  </si>
  <si>
    <t xml:space="preserve">CL-2321</t>
  </si>
  <si>
    <t xml:space="preserve">P-02519</t>
  </si>
  <si>
    <t xml:space="preserve">P-02520</t>
  </si>
  <si>
    <t xml:space="preserve">P-02521</t>
  </si>
  <si>
    <t xml:space="preserve">P-02522</t>
  </si>
  <si>
    <t xml:space="preserve">P-02523</t>
  </si>
  <si>
    <t xml:space="preserve">P-02524</t>
  </si>
  <si>
    <t xml:space="preserve">P-02525</t>
  </si>
  <si>
    <t xml:space="preserve">P-02526</t>
  </si>
  <si>
    <t xml:space="preserve">CL-1410</t>
  </si>
  <si>
    <t xml:space="preserve">P-02527</t>
  </si>
  <si>
    <t xml:space="preserve">P-02528</t>
  </si>
  <si>
    <t xml:space="preserve">P-02529</t>
  </si>
  <si>
    <t xml:space="preserve">P-02530</t>
  </si>
  <si>
    <t xml:space="preserve">P-02531</t>
  </si>
  <si>
    <t xml:space="preserve">CL-1869</t>
  </si>
  <si>
    <t xml:space="preserve">P-02532</t>
  </si>
  <si>
    <t xml:space="preserve">P-02533</t>
  </si>
  <si>
    <t xml:space="preserve">P-02534</t>
  </si>
  <si>
    <t xml:space="preserve">P-02535</t>
  </si>
  <si>
    <t xml:space="preserve">P-02536</t>
  </si>
  <si>
    <t xml:space="preserve">P-02537</t>
  </si>
  <si>
    <t xml:space="preserve">P-02538</t>
  </si>
  <si>
    <t xml:space="preserve">CL-0697</t>
  </si>
  <si>
    <t xml:space="preserve">P-02539</t>
  </si>
  <si>
    <t xml:space="preserve">P-02540</t>
  </si>
  <si>
    <t xml:space="preserve">P-02541</t>
  </si>
  <si>
    <t xml:space="preserve">CL-1226</t>
  </si>
  <si>
    <t xml:space="preserve">P-02542</t>
  </si>
  <si>
    <t xml:space="preserve">P-02543</t>
  </si>
  <si>
    <t xml:space="preserve">CL-1312</t>
  </si>
  <si>
    <t xml:space="preserve">P-02544</t>
  </si>
  <si>
    <t xml:space="preserve">CL-1315</t>
  </si>
  <si>
    <t xml:space="preserve">P-02545</t>
  </si>
  <si>
    <t xml:space="preserve">P-02546</t>
  </si>
  <si>
    <t xml:space="preserve">CL-1414</t>
  </si>
  <si>
    <t xml:space="preserve">P-02547</t>
  </si>
  <si>
    <t xml:space="preserve">CL-2284</t>
  </si>
  <si>
    <t xml:space="preserve">P-02548</t>
  </si>
  <si>
    <t xml:space="preserve">P-02549</t>
  </si>
  <si>
    <t xml:space="preserve">P-02550</t>
  </si>
  <si>
    <t xml:space="preserve">P-02551</t>
  </si>
  <si>
    <t xml:space="preserve">CL-1065</t>
  </si>
  <si>
    <t xml:space="preserve">P-02552</t>
  </si>
  <si>
    <t xml:space="preserve">P-02553</t>
  </si>
  <si>
    <t xml:space="preserve">P-02554</t>
  </si>
  <si>
    <t xml:space="preserve">P-02555</t>
  </si>
  <si>
    <t xml:space="preserve">P-02556</t>
  </si>
  <si>
    <t xml:space="preserve">CL-0446</t>
  </si>
  <si>
    <t xml:space="preserve">P-02557</t>
  </si>
  <si>
    <t xml:space="preserve">CL-1304</t>
  </si>
  <si>
    <t xml:space="preserve">P-02558</t>
  </si>
  <si>
    <t xml:space="preserve">P-02559</t>
  </si>
  <si>
    <t xml:space="preserve">P-02560</t>
  </si>
  <si>
    <t xml:space="preserve">CL-1783</t>
  </si>
  <si>
    <t xml:space="preserve">P-02561</t>
  </si>
  <si>
    <t xml:space="preserve">P-02562</t>
  </si>
  <si>
    <t xml:space="preserve">CL-0321</t>
  </si>
  <si>
    <t xml:space="preserve">P-02563</t>
  </si>
  <si>
    <t xml:space="preserve">CL-0399</t>
  </si>
  <si>
    <t xml:space="preserve">P-02564</t>
  </si>
  <si>
    <t xml:space="preserve">CL-0449</t>
  </si>
  <si>
    <t xml:space="preserve">P-02565</t>
  </si>
  <si>
    <t xml:space="preserve">P-02566</t>
  </si>
  <si>
    <t xml:space="preserve">P-02567</t>
  </si>
  <si>
    <t xml:space="preserve">P-02568</t>
  </si>
  <si>
    <t xml:space="preserve">CL-1530</t>
  </si>
  <si>
    <t xml:space="preserve">P-02569</t>
  </si>
  <si>
    <t xml:space="preserve">P-02570</t>
  </si>
  <si>
    <t xml:space="preserve">P-02571</t>
  </si>
  <si>
    <t xml:space="preserve">P-02572</t>
  </si>
  <si>
    <t xml:space="preserve">P-02573</t>
  </si>
  <si>
    <t xml:space="preserve">P-02574</t>
  </si>
  <si>
    <t xml:space="preserve">CL-0877</t>
  </si>
  <si>
    <t xml:space="preserve">P-02575</t>
  </si>
  <si>
    <t xml:space="preserve">P-02576</t>
  </si>
  <si>
    <t xml:space="preserve">P-02577</t>
  </si>
  <si>
    <t xml:space="preserve">P-02578</t>
  </si>
  <si>
    <t xml:space="preserve">CL-2127</t>
  </si>
  <si>
    <t xml:space="preserve">P-02579</t>
  </si>
  <si>
    <t xml:space="preserve">CL-2172</t>
  </si>
  <si>
    <t xml:space="preserve">P-02580</t>
  </si>
  <si>
    <t xml:space="preserve">P-02581</t>
  </si>
  <si>
    <t xml:space="preserve">P-02582</t>
  </si>
  <si>
    <t xml:space="preserve">P-02583</t>
  </si>
  <si>
    <t xml:space="preserve">P-02584</t>
  </si>
  <si>
    <t xml:space="preserve">P-02585</t>
  </si>
  <si>
    <t xml:space="preserve">P-02586</t>
  </si>
  <si>
    <t xml:space="preserve">P-02587</t>
  </si>
  <si>
    <t xml:space="preserve">P-02588</t>
  </si>
  <si>
    <t xml:space="preserve">CL-1313</t>
  </si>
  <si>
    <t xml:space="preserve">P-02589</t>
  </si>
  <si>
    <t xml:space="preserve">P-02590</t>
  </si>
  <si>
    <t xml:space="preserve">P-02591</t>
  </si>
  <si>
    <t xml:space="preserve">P-02592</t>
  </si>
  <si>
    <t xml:space="preserve">P-02593</t>
  </si>
  <si>
    <t xml:space="preserve">CL-2271</t>
  </si>
  <si>
    <t xml:space="preserve">P-02594</t>
  </si>
  <si>
    <t xml:space="preserve">CL-2305</t>
  </si>
  <si>
    <t xml:space="preserve">P-02595</t>
  </si>
  <si>
    <t xml:space="preserve">P-02596</t>
  </si>
  <si>
    <t xml:space="preserve">P-02597</t>
  </si>
  <si>
    <t xml:space="preserve">P-02598</t>
  </si>
  <si>
    <t xml:space="preserve">P-02599</t>
  </si>
  <si>
    <t xml:space="preserve">CL-0016</t>
  </si>
  <si>
    <t xml:space="preserve">P-02600</t>
  </si>
  <si>
    <t xml:space="preserve">P-02601</t>
  </si>
  <si>
    <t xml:space="preserve">P-02602</t>
  </si>
  <si>
    <t xml:space="preserve">CL-0353</t>
  </si>
  <si>
    <t xml:space="preserve">P-02603</t>
  </si>
  <si>
    <t xml:space="preserve">P-02604</t>
  </si>
  <si>
    <t xml:space="preserve">P-02605</t>
  </si>
  <si>
    <t xml:space="preserve">P-02606</t>
  </si>
  <si>
    <t xml:space="preserve">P-02607</t>
  </si>
  <si>
    <t xml:space="preserve">CL-2139</t>
  </si>
  <si>
    <t xml:space="preserve">P-02608</t>
  </si>
  <si>
    <t xml:space="preserve">P-02609</t>
  </si>
  <si>
    <t xml:space="preserve">P-02610</t>
  </si>
  <si>
    <t xml:space="preserve">P-02611</t>
  </si>
  <si>
    <t xml:space="preserve">P-02612</t>
  </si>
  <si>
    <t xml:space="preserve">CL-1458</t>
  </si>
  <si>
    <t xml:space="preserve">P-02613</t>
  </si>
  <si>
    <t xml:space="preserve">P-02614</t>
  </si>
  <si>
    <t xml:space="preserve">CL-1994</t>
  </si>
  <si>
    <t xml:space="preserve">P-02615</t>
  </si>
  <si>
    <t xml:space="preserve">CL-2193</t>
  </si>
  <si>
    <t xml:space="preserve">P-02616</t>
  </si>
  <si>
    <t xml:space="preserve">CL-2239</t>
  </si>
  <si>
    <t xml:space="preserve">P-02617</t>
  </si>
  <si>
    <t xml:space="preserve">P-02618</t>
  </si>
  <si>
    <t xml:space="preserve">P-02619</t>
  </si>
  <si>
    <t xml:space="preserve">P-02620</t>
  </si>
  <si>
    <t xml:space="preserve">P-02621</t>
  </si>
  <si>
    <t xml:space="preserve">CL-0500</t>
  </si>
  <si>
    <t xml:space="preserve">P-02622</t>
  </si>
  <si>
    <t xml:space="preserve">CL-0572</t>
  </si>
  <si>
    <t xml:space="preserve">P-02623</t>
  </si>
  <si>
    <t xml:space="preserve">CL-0764</t>
  </si>
  <si>
    <t xml:space="preserve">P-02624</t>
  </si>
  <si>
    <t xml:space="preserve">P-02625</t>
  </si>
  <si>
    <t xml:space="preserve">P-02626</t>
  </si>
  <si>
    <t xml:space="preserve">P-02627</t>
  </si>
  <si>
    <t xml:space="preserve">CL-1425</t>
  </si>
  <si>
    <t xml:space="preserve">P-02628</t>
  </si>
  <si>
    <t xml:space="preserve">P-02629</t>
  </si>
  <si>
    <t xml:space="preserve">CL-2375</t>
  </si>
  <si>
    <t xml:space="preserve">P-02630</t>
  </si>
  <si>
    <t xml:space="preserve">P-02631</t>
  </si>
  <si>
    <t xml:space="preserve">P-02632</t>
  </si>
  <si>
    <t xml:space="preserve">P-02633</t>
  </si>
  <si>
    <t xml:space="preserve">P-02634</t>
  </si>
  <si>
    <t xml:space="preserve">P-02635</t>
  </si>
  <si>
    <t xml:space="preserve">CL-1649</t>
  </si>
  <si>
    <t xml:space="preserve">P-02636</t>
  </si>
  <si>
    <t xml:space="preserve">P-02637</t>
  </si>
  <si>
    <t xml:space="preserve">P-02638</t>
  </si>
  <si>
    <t xml:space="preserve">P-02639</t>
  </si>
  <si>
    <t xml:space="preserve">P-02640</t>
  </si>
  <si>
    <t xml:space="preserve">P-02641</t>
  </si>
  <si>
    <t xml:space="preserve">CL-2303</t>
  </si>
  <si>
    <t xml:space="preserve">P-02642</t>
  </si>
  <si>
    <t xml:space="preserve">P-02643</t>
  </si>
  <si>
    <t xml:space="preserve">CL-0615</t>
  </si>
  <si>
    <t xml:space="preserve">P-02644</t>
  </si>
  <si>
    <t xml:space="preserve">P-02645</t>
  </si>
  <si>
    <t xml:space="preserve">P-02646</t>
  </si>
  <si>
    <t xml:space="preserve">CL-1483</t>
  </si>
  <si>
    <t xml:space="preserve">P-02647</t>
  </si>
  <si>
    <t xml:space="preserve">P-02648</t>
  </si>
  <si>
    <t xml:space="preserve">P-02649</t>
  </si>
  <si>
    <t xml:space="preserve">P-02650</t>
  </si>
  <si>
    <t xml:space="preserve">P-02651</t>
  </si>
  <si>
    <t xml:space="preserve">P-02652</t>
  </si>
  <si>
    <t xml:space="preserve">P-02653</t>
  </si>
  <si>
    <t xml:space="preserve">P-02654</t>
  </si>
  <si>
    <t xml:space="preserve">CL-1082</t>
  </si>
  <si>
    <t xml:space="preserve">P-02655</t>
  </si>
  <si>
    <t xml:space="preserve">P-02656</t>
  </si>
  <si>
    <t xml:space="preserve">P-02657</t>
  </si>
  <si>
    <t xml:space="preserve">CL-1579</t>
  </si>
  <si>
    <t xml:space="preserve">P-02658</t>
  </si>
  <si>
    <t xml:space="preserve">P-02659</t>
  </si>
  <si>
    <t xml:space="preserve">P-02660</t>
  </si>
  <si>
    <t xml:space="preserve">P-02661</t>
  </si>
  <si>
    <t xml:space="preserve">P-02662</t>
  </si>
  <si>
    <t xml:space="preserve">P-02663</t>
  </si>
  <si>
    <t xml:space="preserve">CL-0314</t>
  </si>
  <si>
    <t xml:space="preserve">P-02664</t>
  </si>
  <si>
    <t xml:space="preserve">P-02665</t>
  </si>
  <si>
    <t xml:space="preserve">P-02666</t>
  </si>
  <si>
    <t xml:space="preserve">P-02667</t>
  </si>
  <si>
    <t xml:space="preserve">CL-0635</t>
  </si>
  <si>
    <t xml:space="preserve">P-02668</t>
  </si>
  <si>
    <t xml:space="preserve">CL-0998</t>
  </si>
  <si>
    <t xml:space="preserve">P-02669</t>
  </si>
  <si>
    <t xml:space="preserve">P-02670</t>
  </si>
  <si>
    <t xml:space="preserve">CL-1189</t>
  </si>
  <si>
    <t xml:space="preserve">P-02671</t>
  </si>
  <si>
    <t xml:space="preserve">P-02672</t>
  </si>
  <si>
    <t xml:space="preserve">P-02673</t>
  </si>
  <si>
    <t xml:space="preserve">P-02674</t>
  </si>
  <si>
    <t xml:space="preserve">P-02675</t>
  </si>
  <si>
    <t xml:space="preserve">P-02676</t>
  </si>
  <si>
    <t xml:space="preserve">P-02677</t>
  </si>
  <si>
    <t xml:space="preserve">CL-0729</t>
  </si>
  <si>
    <t xml:space="preserve">P-02678</t>
  </si>
  <si>
    <t xml:space="preserve">CL-0982</t>
  </si>
  <si>
    <t xml:space="preserve">P-02679</t>
  </si>
  <si>
    <t xml:space="preserve">CL-1094</t>
  </si>
  <si>
    <t xml:space="preserve">P-02680</t>
  </si>
  <si>
    <t xml:space="preserve">P-02681</t>
  </si>
  <si>
    <t xml:space="preserve">P-02682</t>
  </si>
  <si>
    <t xml:space="preserve">CL-2327</t>
  </si>
  <si>
    <t xml:space="preserve">P-02683</t>
  </si>
  <si>
    <t xml:space="preserve">P-02684</t>
  </si>
  <si>
    <t xml:space="preserve">CL-0508</t>
  </si>
  <si>
    <t xml:space="preserve">P-02685</t>
  </si>
  <si>
    <t xml:space="preserve">CL-0780</t>
  </si>
  <si>
    <t xml:space="preserve">P-02686</t>
  </si>
  <si>
    <t xml:space="preserve">P-02687</t>
  </si>
  <si>
    <t xml:space="preserve">P-02688</t>
  </si>
  <si>
    <t xml:space="preserve">P-02689</t>
  </si>
  <si>
    <t xml:space="preserve">CL-1632</t>
  </si>
  <si>
    <t xml:space="preserve">P-02690</t>
  </si>
  <si>
    <t xml:space="preserve">P-02691</t>
  </si>
  <si>
    <t xml:space="preserve">CL-2122</t>
  </si>
  <si>
    <t xml:space="preserve">P-02692</t>
  </si>
  <si>
    <t xml:space="preserve">P-02693</t>
  </si>
  <si>
    <t xml:space="preserve">P-02694</t>
  </si>
  <si>
    <t xml:space="preserve">P-02695</t>
  </si>
  <si>
    <t xml:space="preserve">CL-0257</t>
  </si>
  <si>
    <t xml:space="preserve">P-02696</t>
  </si>
  <si>
    <t xml:space="preserve">CL-0556</t>
  </si>
  <si>
    <t xml:space="preserve">P-02697</t>
  </si>
  <si>
    <t xml:space="preserve">P-02698</t>
  </si>
  <si>
    <t xml:space="preserve">CL-0654</t>
  </si>
  <si>
    <t xml:space="preserve">P-02699</t>
  </si>
  <si>
    <t xml:space="preserve">CL-0853</t>
  </si>
  <si>
    <t xml:space="preserve">P-02700</t>
  </si>
  <si>
    <t xml:space="preserve">P-02701</t>
  </si>
  <si>
    <t xml:space="preserve">P-02702</t>
  </si>
  <si>
    <t xml:space="preserve">P-02703</t>
  </si>
  <si>
    <t xml:space="preserve">P-02704</t>
  </si>
  <si>
    <t xml:space="preserve">P-02705</t>
  </si>
  <si>
    <t xml:space="preserve">CL-2177</t>
  </si>
  <si>
    <t xml:space="preserve">P-02706</t>
  </si>
  <si>
    <t xml:space="preserve">CL-2346</t>
  </si>
  <si>
    <t xml:space="preserve">P-02707</t>
  </si>
  <si>
    <t xml:space="preserve">P-02708</t>
  </si>
  <si>
    <t xml:space="preserve">P-02709</t>
  </si>
  <si>
    <t xml:space="preserve">P-02710</t>
  </si>
  <si>
    <t xml:space="preserve">CL-0869</t>
  </si>
  <si>
    <t xml:space="preserve">P-02711</t>
  </si>
  <si>
    <t xml:space="preserve">CL-0947</t>
  </si>
  <si>
    <t xml:space="preserve">P-02712</t>
  </si>
  <si>
    <t xml:space="preserve">CL-1710</t>
  </si>
  <si>
    <t xml:space="preserve">P-02713</t>
  </si>
  <si>
    <t xml:space="preserve">P-02714</t>
  </si>
  <si>
    <t xml:space="preserve">CL-1028</t>
  </si>
  <si>
    <t xml:space="preserve">P-02715</t>
  </si>
  <si>
    <t xml:space="preserve">P-02716</t>
  </si>
  <si>
    <t xml:space="preserve">P-02717</t>
  </si>
  <si>
    <t xml:space="preserve">P-02718</t>
  </si>
  <si>
    <t xml:space="preserve">P-02719</t>
  </si>
  <si>
    <t xml:space="preserve">P-02720</t>
  </si>
  <si>
    <t xml:space="preserve">P-02721</t>
  </si>
  <si>
    <t xml:space="preserve">P-02722</t>
  </si>
  <si>
    <t xml:space="preserve">P-02723</t>
  </si>
  <si>
    <t xml:space="preserve">CL-0501</t>
  </si>
  <si>
    <t xml:space="preserve">P-02724</t>
  </si>
  <si>
    <t xml:space="preserve">CL-0714</t>
  </si>
  <si>
    <t xml:space="preserve">P-02725</t>
  </si>
  <si>
    <t xml:space="preserve">CL-1091</t>
  </si>
  <si>
    <t xml:space="preserve">P-02726</t>
  </si>
  <si>
    <t xml:space="preserve">P-02727</t>
  </si>
  <si>
    <t xml:space="preserve">P-02728</t>
  </si>
  <si>
    <t xml:space="preserve">P-02729</t>
  </si>
  <si>
    <t xml:space="preserve">P-02730</t>
  </si>
  <si>
    <t xml:space="preserve">P-02731</t>
  </si>
  <si>
    <t xml:space="preserve">CL-0538</t>
  </si>
  <si>
    <t xml:space="preserve">P-02732</t>
  </si>
  <si>
    <t xml:space="preserve">P-02733</t>
  </si>
  <si>
    <t xml:space="preserve">P-02734</t>
  </si>
  <si>
    <t xml:space="preserve">CL-0710</t>
  </si>
  <si>
    <t xml:space="preserve">P-02735</t>
  </si>
  <si>
    <t xml:space="preserve">P-02736</t>
  </si>
  <si>
    <t xml:space="preserve">P-02737</t>
  </si>
  <si>
    <t xml:space="preserve">CL-1700</t>
  </si>
  <si>
    <t xml:space="preserve">P-02738</t>
  </si>
  <si>
    <t xml:space="preserve">CL-1952</t>
  </si>
  <si>
    <t xml:space="preserve">P-02739</t>
  </si>
  <si>
    <t xml:space="preserve">P-02740</t>
  </si>
  <si>
    <t xml:space="preserve">P-02741</t>
  </si>
  <si>
    <t xml:space="preserve">CL-0102</t>
  </si>
  <si>
    <t xml:space="preserve">P-02742</t>
  </si>
  <si>
    <t xml:space="preserve">CL-0217</t>
  </si>
  <si>
    <t xml:space="preserve">P-02743</t>
  </si>
  <si>
    <t xml:space="preserve">P-02744</t>
  </si>
  <si>
    <t xml:space="preserve">P-02745</t>
  </si>
  <si>
    <t xml:space="preserve">P-02746</t>
  </si>
  <si>
    <t xml:space="preserve">P-02747</t>
  </si>
  <si>
    <t xml:space="preserve">P-02748</t>
  </si>
  <si>
    <t xml:space="preserve">CL-2087</t>
  </si>
  <si>
    <t xml:space="preserve">P-02749</t>
  </si>
  <si>
    <t xml:space="preserve">P-02750</t>
  </si>
  <si>
    <t xml:space="preserve">P-02751</t>
  </si>
  <si>
    <t xml:space="preserve">P-02752</t>
  </si>
  <si>
    <t xml:space="preserve">P-02753</t>
  </si>
  <si>
    <t xml:space="preserve">P-02754</t>
  </si>
  <si>
    <t xml:space="preserve">P-02755</t>
  </si>
  <si>
    <t xml:space="preserve">P-02756</t>
  </si>
  <si>
    <t xml:space="preserve">CL-1834</t>
  </si>
  <si>
    <t xml:space="preserve">P-02757</t>
  </si>
  <si>
    <t xml:space="preserve">P-02758</t>
  </si>
  <si>
    <t xml:space="preserve">P-02759</t>
  </si>
  <si>
    <t xml:space="preserve">P-02760</t>
  </si>
  <si>
    <t xml:space="preserve">P-02761</t>
  </si>
  <si>
    <t xml:space="preserve">CL-2033</t>
  </si>
  <si>
    <t xml:space="preserve">P-02762</t>
  </si>
  <si>
    <t xml:space="preserve">P-02763</t>
  </si>
  <si>
    <t xml:space="preserve">CL-2384</t>
  </si>
  <si>
    <t xml:space="preserve">P-02764</t>
  </si>
  <si>
    <t xml:space="preserve">P-02765</t>
  </si>
  <si>
    <t xml:space="preserve">P-02766</t>
  </si>
  <si>
    <t xml:space="preserve">P-02767</t>
  </si>
  <si>
    <t xml:space="preserve">P-02768</t>
  </si>
  <si>
    <t xml:space="preserve">CL-1738</t>
  </si>
  <si>
    <t xml:space="preserve">P-02769</t>
  </si>
  <si>
    <t xml:space="preserve">P-02770</t>
  </si>
  <si>
    <t xml:space="preserve">P-02771</t>
  </si>
  <si>
    <t xml:space="preserve">CL-2301</t>
  </si>
  <si>
    <t xml:space="preserve">P-02772</t>
  </si>
  <si>
    <t xml:space="preserve">P-02773</t>
  </si>
  <si>
    <t xml:space="preserve">P-02774</t>
  </si>
  <si>
    <t xml:space="preserve">P-02775</t>
  </si>
  <si>
    <t xml:space="preserve">P-02776</t>
  </si>
  <si>
    <t xml:space="preserve">P-02777</t>
  </si>
  <si>
    <t xml:space="preserve">CL-1180</t>
  </si>
  <si>
    <t xml:space="preserve">P-02778</t>
  </si>
  <si>
    <t xml:space="preserve">P-02779</t>
  </si>
  <si>
    <t xml:space="preserve">P-02780</t>
  </si>
  <si>
    <t xml:space="preserve">P-02781</t>
  </si>
  <si>
    <t xml:space="preserve">P-02782</t>
  </si>
  <si>
    <t xml:space="preserve">P-02783</t>
  </si>
  <si>
    <t xml:space="preserve">P-02784</t>
  </si>
  <si>
    <t xml:space="preserve">P-02785</t>
  </si>
  <si>
    <t xml:space="preserve">CL-1004</t>
  </si>
  <si>
    <t xml:space="preserve">P-02786</t>
  </si>
  <si>
    <t xml:space="preserve">P-02787</t>
  </si>
  <si>
    <t xml:space="preserve">CL-1360</t>
  </si>
  <si>
    <t xml:space="preserve">P-02788</t>
  </si>
  <si>
    <t xml:space="preserve">CL-1440</t>
  </si>
  <si>
    <t xml:space="preserve">P-02789</t>
  </si>
  <si>
    <t xml:space="preserve">CL-2169</t>
  </si>
  <si>
    <t xml:space="preserve">P-02790</t>
  </si>
  <si>
    <t xml:space="preserve">P-02791</t>
  </si>
  <si>
    <t xml:space="preserve">P-02792</t>
  </si>
  <si>
    <t xml:space="preserve">P-02793</t>
  </si>
  <si>
    <t xml:space="preserve">P-02794</t>
  </si>
  <si>
    <t xml:space="preserve">CL-1263</t>
  </si>
  <si>
    <t xml:space="preserve">P-02795</t>
  </si>
  <si>
    <t xml:space="preserve">P-02796</t>
  </si>
  <si>
    <t xml:space="preserve">CL-1493</t>
  </si>
  <si>
    <t xml:space="preserve">P-02797</t>
  </si>
  <si>
    <t xml:space="preserve">CL-1531</t>
  </si>
  <si>
    <t xml:space="preserve">P-02798</t>
  </si>
  <si>
    <t xml:space="preserve">P-02799</t>
  </si>
  <si>
    <t xml:space="preserve">CL-1715</t>
  </si>
  <si>
    <t xml:space="preserve">P-02800</t>
  </si>
  <si>
    <t xml:space="preserve">CL-0140</t>
  </si>
  <si>
    <t xml:space="preserve">P-02801</t>
  </si>
  <si>
    <t xml:space="preserve">CL-0211</t>
  </si>
  <si>
    <t xml:space="preserve">P-02802</t>
  </si>
  <si>
    <t xml:space="preserve">P-02803</t>
  </si>
  <si>
    <t xml:space="preserve">P-02804</t>
  </si>
  <si>
    <t xml:space="preserve">P-02805</t>
  </si>
  <si>
    <t xml:space="preserve">P-02806</t>
  </si>
  <si>
    <t xml:space="preserve">P-02807</t>
  </si>
  <si>
    <t xml:space="preserve">P-02808</t>
  </si>
  <si>
    <t xml:space="preserve">P-02809</t>
  </si>
  <si>
    <t xml:space="preserve">P-02810</t>
  </si>
  <si>
    <t xml:space="preserve">P-02811</t>
  </si>
  <si>
    <t xml:space="preserve">CL-2082</t>
  </si>
  <si>
    <t xml:space="preserve">P-02812</t>
  </si>
  <si>
    <t xml:space="preserve">CL-0137</t>
  </si>
  <si>
    <t xml:space="preserve">P-02813</t>
  </si>
  <si>
    <t xml:space="preserve">CL-0440</t>
  </si>
  <si>
    <t xml:space="preserve">P-02814</t>
  </si>
  <si>
    <t xml:space="preserve">CL-0525</t>
  </si>
  <si>
    <t xml:space="preserve">P-02815</t>
  </si>
  <si>
    <t xml:space="preserve">P-02816</t>
  </si>
  <si>
    <t xml:space="preserve">P-02817</t>
  </si>
  <si>
    <t xml:space="preserve">CL-0857</t>
  </si>
  <si>
    <t xml:space="preserve">P-02818</t>
  </si>
  <si>
    <t xml:space="preserve">P-02819</t>
  </si>
  <si>
    <t xml:space="preserve">P-02820</t>
  </si>
  <si>
    <t xml:space="preserve">P-02821</t>
  </si>
  <si>
    <t xml:space="preserve">P-02822</t>
  </si>
  <si>
    <t xml:space="preserve">CL-2009</t>
  </si>
  <si>
    <t xml:space="preserve">P-02823</t>
  </si>
  <si>
    <t xml:space="preserve">CL-2348</t>
  </si>
  <si>
    <t xml:space="preserve">P-02824</t>
  </si>
  <si>
    <t xml:space="preserve">P-02825</t>
  </si>
  <si>
    <t xml:space="preserve">CL-0380</t>
  </si>
  <si>
    <t xml:space="preserve">P-02826</t>
  </si>
  <si>
    <t xml:space="preserve">CL-0652</t>
  </si>
  <si>
    <t xml:space="preserve">P-02827</t>
  </si>
  <si>
    <t xml:space="preserve">P-02828</t>
  </si>
  <si>
    <t xml:space="preserve">P-02829</t>
  </si>
  <si>
    <t xml:space="preserve">CL-0999</t>
  </si>
  <si>
    <t xml:space="preserve">P-02830</t>
  </si>
  <si>
    <t xml:space="preserve">CL-1159</t>
  </si>
  <si>
    <t xml:space="preserve">P-02831</t>
  </si>
  <si>
    <t xml:space="preserve">P-02832</t>
  </si>
  <si>
    <t xml:space="preserve">P-02833</t>
  </si>
  <si>
    <t xml:space="preserve">P-02834</t>
  </si>
  <si>
    <t xml:space="preserve">CL-1686</t>
  </si>
  <si>
    <t xml:space="preserve">P-02835</t>
  </si>
  <si>
    <t xml:space="preserve">P-02836</t>
  </si>
  <si>
    <t xml:space="preserve">CL-0012</t>
  </si>
  <si>
    <t xml:space="preserve">P-02837</t>
  </si>
  <si>
    <t xml:space="preserve">P-02838</t>
  </si>
  <si>
    <t xml:space="preserve">P-02839</t>
  </si>
  <si>
    <t xml:space="preserve">CL-0586</t>
  </si>
  <si>
    <t xml:space="preserve">P-02840</t>
  </si>
  <si>
    <t xml:space="preserve">CL-0672</t>
  </si>
  <si>
    <t xml:space="preserve">P-02841</t>
  </si>
  <si>
    <t xml:space="preserve">P-02842</t>
  </si>
  <si>
    <t xml:space="preserve">P-02843</t>
  </si>
  <si>
    <t xml:space="preserve">P-02844</t>
  </si>
  <si>
    <t xml:space="preserve">P-02845</t>
  </si>
  <si>
    <t xml:space="preserve">CL-1539</t>
  </si>
  <si>
    <t xml:space="preserve">P-02846</t>
  </si>
  <si>
    <t xml:space="preserve">P-02847</t>
  </si>
  <si>
    <t xml:space="preserve">CL-1852</t>
  </si>
  <si>
    <t xml:space="preserve">P-02848</t>
  </si>
  <si>
    <t xml:space="preserve">P-02849</t>
  </si>
  <si>
    <t xml:space="preserve">P-02850</t>
  </si>
  <si>
    <t xml:space="preserve">P-02851</t>
  </si>
  <si>
    <t xml:space="preserve">P-02852</t>
  </si>
  <si>
    <t xml:space="preserve">CL-1771</t>
  </si>
  <si>
    <t xml:space="preserve">P-02853</t>
  </si>
  <si>
    <t xml:space="preserve">P-02854</t>
  </si>
  <si>
    <t xml:space="preserve">CL-2231</t>
  </si>
  <si>
    <t xml:space="preserve">P-02855</t>
  </si>
  <si>
    <t xml:space="preserve">P-02856</t>
  </si>
  <si>
    <t xml:space="preserve">P-02857</t>
  </si>
  <si>
    <t xml:space="preserve">P-02858</t>
  </si>
  <si>
    <t xml:space="preserve">P-02859</t>
  </si>
  <si>
    <t xml:space="preserve">P-02860</t>
  </si>
  <si>
    <t xml:space="preserve">CL-1295</t>
  </si>
  <si>
    <t xml:space="preserve">P-02861</t>
  </si>
  <si>
    <t xml:space="preserve">CL-1358</t>
  </si>
  <si>
    <t xml:space="preserve">P-02862</t>
  </si>
  <si>
    <t xml:space="preserve">P-02863</t>
  </si>
  <si>
    <t xml:space="preserve">P-02864</t>
  </si>
  <si>
    <t xml:space="preserve">P-02865</t>
  </si>
  <si>
    <t xml:space="preserve">P-02866</t>
  </si>
  <si>
    <t xml:space="preserve">P-02867</t>
  </si>
  <si>
    <t xml:space="preserve">P-02868</t>
  </si>
  <si>
    <t xml:space="preserve">P-02869</t>
  </si>
  <si>
    <t xml:space="preserve">P-02870</t>
  </si>
  <si>
    <t xml:space="preserve">CL-0965</t>
  </si>
  <si>
    <t xml:space="preserve">P-02871</t>
  </si>
  <si>
    <t xml:space="preserve">CL-1256</t>
  </si>
  <si>
    <t xml:space="preserve">P-02872</t>
  </si>
  <si>
    <t xml:space="preserve">P-02873</t>
  </si>
  <si>
    <t xml:space="preserve">CL-0193</t>
  </si>
  <si>
    <t xml:space="preserve">P-02874</t>
  </si>
  <si>
    <t xml:space="preserve">P-02875</t>
  </si>
  <si>
    <t xml:space="preserve">CL-0334</t>
  </si>
  <si>
    <t xml:space="preserve">P-02876</t>
  </si>
  <si>
    <t xml:space="preserve">P-02877</t>
  </si>
  <si>
    <t xml:space="preserve">P-02878</t>
  </si>
  <si>
    <t xml:space="preserve">CL-1354</t>
  </si>
  <si>
    <t xml:space="preserve">P-02879</t>
  </si>
  <si>
    <t xml:space="preserve">P-02880</t>
  </si>
  <si>
    <t xml:space="preserve">P-02881</t>
  </si>
  <si>
    <t xml:space="preserve">CL-2258</t>
  </si>
  <si>
    <t xml:space="preserve">P-02882</t>
  </si>
  <si>
    <t xml:space="preserve">P-02883</t>
  </si>
  <si>
    <t xml:space="preserve">P-02884</t>
  </si>
  <si>
    <t xml:space="preserve">P-02885</t>
  </si>
  <si>
    <t xml:space="preserve">P-02886</t>
  </si>
  <si>
    <t xml:space="preserve">P-02887</t>
  </si>
  <si>
    <t xml:space="preserve">CL-0258</t>
  </si>
  <si>
    <t xml:space="preserve">P-02888</t>
  </si>
  <si>
    <t xml:space="preserve">CL-0646</t>
  </si>
  <si>
    <t xml:space="preserve">P-02889</t>
  </si>
  <si>
    <t xml:space="preserve">P-02890</t>
  </si>
  <si>
    <t xml:space="preserve">CL-0750</t>
  </si>
  <si>
    <t xml:space="preserve">P-02891</t>
  </si>
  <si>
    <t xml:space="preserve">CL-1385</t>
  </si>
  <si>
    <t xml:space="preserve">P-02892</t>
  </si>
  <si>
    <t xml:space="preserve">CL-1388</t>
  </si>
  <si>
    <t xml:space="preserve">P-02893</t>
  </si>
  <si>
    <t xml:space="preserve">P-02894</t>
  </si>
  <si>
    <t xml:space="preserve">P-02895</t>
  </si>
  <si>
    <t xml:space="preserve">P-02896</t>
  </si>
  <si>
    <t xml:space="preserve">P-02897</t>
  </si>
  <si>
    <t xml:space="preserve">P-02898</t>
  </si>
  <si>
    <t xml:space="preserve">CL-2218</t>
  </si>
  <si>
    <t xml:space="preserve">P-02899</t>
  </si>
  <si>
    <t xml:space="preserve">P-02900</t>
  </si>
  <si>
    <t xml:space="preserve">P-02901</t>
  </si>
  <si>
    <t xml:space="preserve">CL-0208</t>
  </si>
  <si>
    <t xml:space="preserve">P-02902</t>
  </si>
  <si>
    <t xml:space="preserve">P-02903</t>
  </si>
  <si>
    <t xml:space="preserve">P-02904</t>
  </si>
  <si>
    <t xml:space="preserve">P-02905</t>
  </si>
  <si>
    <t xml:space="preserve">P-02906</t>
  </si>
  <si>
    <t xml:space="preserve">P-02907</t>
  </si>
  <si>
    <t xml:space="preserve">CL-1486</t>
  </si>
  <si>
    <t xml:space="preserve">P-02908</t>
  </si>
  <si>
    <t xml:space="preserve">CL-1603</t>
  </si>
  <si>
    <t xml:space="preserve">P-02909</t>
  </si>
  <si>
    <t xml:space="preserve">P-02910</t>
  </si>
  <si>
    <t xml:space="preserve">P-02911</t>
  </si>
  <si>
    <t xml:space="preserve">CL-0068</t>
  </si>
  <si>
    <t xml:space="preserve">P-02912</t>
  </si>
  <si>
    <t xml:space="preserve">P-02913</t>
  </si>
  <si>
    <t xml:space="preserve">P-02914</t>
  </si>
  <si>
    <t xml:space="preserve">P-02915</t>
  </si>
  <si>
    <t xml:space="preserve">P-02916</t>
  </si>
  <si>
    <t xml:space="preserve">P-02917</t>
  </si>
  <si>
    <t xml:space="preserve">P-02918</t>
  </si>
  <si>
    <t xml:space="preserve">P-02919</t>
  </si>
  <si>
    <t xml:space="preserve">P-02920</t>
  </si>
  <si>
    <t xml:space="preserve">P-02921</t>
  </si>
  <si>
    <t xml:space="preserve">P-02922</t>
  </si>
  <si>
    <t xml:space="preserve">P-02923</t>
  </si>
  <si>
    <t xml:space="preserve">P-02924</t>
  </si>
  <si>
    <t xml:space="preserve">CL-1446</t>
  </si>
  <si>
    <t xml:space="preserve">P-02925</t>
  </si>
  <si>
    <t xml:space="preserve">P-02926</t>
  </si>
  <si>
    <t xml:space="preserve">CL-1942</t>
  </si>
  <si>
    <t xml:space="preserve">P-02927</t>
  </si>
  <si>
    <t xml:space="preserve">P-02928</t>
  </si>
  <si>
    <t xml:space="preserve">P-02929</t>
  </si>
  <si>
    <t xml:space="preserve">P-02930</t>
  </si>
  <si>
    <t xml:space="preserve">P-02931</t>
  </si>
  <si>
    <t xml:space="preserve">P-02932</t>
  </si>
  <si>
    <t xml:space="preserve">P-02933</t>
  </si>
  <si>
    <t xml:space="preserve">P-02934</t>
  </si>
  <si>
    <t xml:space="preserve">P-02935</t>
  </si>
  <si>
    <t xml:space="preserve">P-02936</t>
  </si>
  <si>
    <t xml:space="preserve">P-02937</t>
  </si>
  <si>
    <t xml:space="preserve">P-02938</t>
  </si>
  <si>
    <t xml:space="preserve">CL-0724</t>
  </si>
  <si>
    <t xml:space="preserve">P-02939</t>
  </si>
  <si>
    <t xml:space="preserve">P-02940</t>
  </si>
  <si>
    <t xml:space="preserve">P-02941</t>
  </si>
  <si>
    <t xml:space="preserve">P-02942</t>
  </si>
  <si>
    <t xml:space="preserve">P-02943</t>
  </si>
  <si>
    <t xml:space="preserve">P-02944</t>
  </si>
  <si>
    <t xml:space="preserve">P-02945</t>
  </si>
  <si>
    <t xml:space="preserve">P-02946</t>
  </si>
  <si>
    <t xml:space="preserve">P-02947</t>
  </si>
  <si>
    <t xml:space="preserve">P-02948</t>
  </si>
  <si>
    <t xml:space="preserve">CL-2018</t>
  </si>
  <si>
    <t xml:space="preserve">P-02949</t>
  </si>
  <si>
    <t xml:space="preserve">P-02950</t>
  </si>
  <si>
    <t xml:space="preserve">CL-0581</t>
  </si>
  <si>
    <t xml:space="preserve">P-02951</t>
  </si>
  <si>
    <t xml:space="preserve">P-02952</t>
  </si>
  <si>
    <t xml:space="preserve">P-02953</t>
  </si>
  <si>
    <t xml:space="preserve">P-02954</t>
  </si>
  <si>
    <t xml:space="preserve">P-02955</t>
  </si>
  <si>
    <t xml:space="preserve">P-02956</t>
  </si>
  <si>
    <t xml:space="preserve">CL-1429</t>
  </si>
  <si>
    <t xml:space="preserve">P-02957</t>
  </si>
  <si>
    <t xml:space="preserve">CL-1642</t>
  </si>
  <si>
    <t xml:space="preserve">P-02958</t>
  </si>
  <si>
    <t xml:space="preserve">P-02959</t>
  </si>
  <si>
    <t xml:space="preserve">CL-2106</t>
  </si>
  <si>
    <t xml:space="preserve">P-02960</t>
  </si>
  <si>
    <t xml:space="preserve">P-02961</t>
  </si>
  <si>
    <t xml:space="preserve">P-02962</t>
  </si>
  <si>
    <t xml:space="preserve">CL-2310</t>
  </si>
  <si>
    <t xml:space="preserve">P-02963</t>
  </si>
  <si>
    <t xml:space="preserve">CL-0172</t>
  </si>
  <si>
    <t xml:space="preserve">P-02964</t>
  </si>
  <si>
    <t xml:space="preserve">P-02965</t>
  </si>
  <si>
    <t xml:space="preserve">CL-0471</t>
  </si>
  <si>
    <t xml:space="preserve">P-02966</t>
  </si>
  <si>
    <t xml:space="preserve">P-02967</t>
  </si>
  <si>
    <t xml:space="preserve">CL-0927</t>
  </si>
  <si>
    <t xml:space="preserve">P-02968</t>
  </si>
  <si>
    <t xml:space="preserve">P-02969</t>
  </si>
  <si>
    <t xml:space="preserve">CL-1488</t>
  </si>
  <si>
    <t xml:space="preserve">P-02970</t>
  </si>
  <si>
    <t xml:space="preserve">P-02971</t>
  </si>
  <si>
    <t xml:space="preserve">CL-2159</t>
  </si>
  <si>
    <t xml:space="preserve">P-02972</t>
  </si>
  <si>
    <t xml:space="preserve">CL-2161</t>
  </si>
  <si>
    <t xml:space="preserve">P-02973</t>
  </si>
  <si>
    <t xml:space="preserve">P-02974</t>
  </si>
  <si>
    <t xml:space="preserve">P-02975</t>
  </si>
  <si>
    <t xml:space="preserve">P-02976</t>
  </si>
  <si>
    <t xml:space="preserve">P-02977</t>
  </si>
  <si>
    <t xml:space="preserve">P-02978</t>
  </si>
  <si>
    <t xml:space="preserve">CL-1406</t>
  </si>
  <si>
    <t xml:space="preserve">P-02979</t>
  </si>
  <si>
    <t xml:space="preserve">P-02980</t>
  </si>
  <si>
    <t xml:space="preserve">P-02981</t>
  </si>
  <si>
    <t xml:space="preserve">P-02982</t>
  </si>
  <si>
    <t xml:space="preserve">P-02983</t>
  </si>
  <si>
    <t xml:space="preserve">CL-2067</t>
  </si>
  <si>
    <t xml:space="preserve">P-02984</t>
  </si>
  <si>
    <t xml:space="preserve">P-02985</t>
  </si>
  <si>
    <t xml:space="preserve">P-02986</t>
  </si>
  <si>
    <t xml:space="preserve">CL-0021</t>
  </si>
  <si>
    <t xml:space="preserve">P-02987</t>
  </si>
  <si>
    <t xml:space="preserve">P-02988</t>
  </si>
  <si>
    <t xml:space="preserve">CL-0414</t>
  </si>
  <si>
    <t xml:space="preserve">P-02989</t>
  </si>
  <si>
    <t xml:space="preserve">CL-0513</t>
  </si>
  <si>
    <t xml:space="preserve">P-02990</t>
  </si>
  <si>
    <t xml:space="preserve">P-02991</t>
  </si>
  <si>
    <t xml:space="preserve">P-02992</t>
  </si>
  <si>
    <t xml:space="preserve">CL-0916</t>
  </si>
  <si>
    <t xml:space="preserve">P-02993</t>
  </si>
  <si>
    <t xml:space="preserve">P-02994</t>
  </si>
  <si>
    <t xml:space="preserve">P-02995</t>
  </si>
  <si>
    <t xml:space="preserve">P-02996</t>
  </si>
  <si>
    <t xml:space="preserve">P-02997</t>
  </si>
  <si>
    <t xml:space="preserve">P-02998</t>
  </si>
  <si>
    <t xml:space="preserve">P-02999</t>
  </si>
  <si>
    <t xml:space="preserve">P-03000</t>
  </si>
  <si>
    <t xml:space="preserve">P-03001</t>
  </si>
  <si>
    <t xml:space="preserve">CL-0598</t>
  </si>
  <si>
    <t xml:space="preserve">P-03002</t>
  </si>
  <si>
    <t xml:space="preserve">P-03003</t>
  </si>
  <si>
    <t xml:space="preserve">CL-0929</t>
  </si>
  <si>
    <t xml:space="preserve">P-03004</t>
  </si>
  <si>
    <t xml:space="preserve">P-03005</t>
  </si>
  <si>
    <t xml:space="preserve">P-03006</t>
  </si>
  <si>
    <t xml:space="preserve">P-03007</t>
  </si>
  <si>
    <t xml:space="preserve">CL-1655</t>
  </si>
  <si>
    <t xml:space="preserve">P-03008</t>
  </si>
  <si>
    <t xml:space="preserve">CL-1701</t>
  </si>
  <si>
    <t xml:space="preserve">P-03009</t>
  </si>
  <si>
    <t xml:space="preserve">P-03010</t>
  </si>
  <si>
    <t xml:space="preserve">CL-0125</t>
  </si>
  <si>
    <t xml:space="preserve">P-03011</t>
  </si>
  <si>
    <t xml:space="preserve">P-03012</t>
  </si>
  <si>
    <t xml:space="preserve">CL-0366</t>
  </si>
  <si>
    <t xml:space="preserve">P-03013</t>
  </si>
  <si>
    <t xml:space="preserve">CL-0959</t>
  </si>
  <si>
    <t xml:space="preserve">P-03014</t>
  </si>
  <si>
    <t xml:space="preserve">CL-1109</t>
  </si>
  <si>
    <t xml:space="preserve">P-03015</t>
  </si>
  <si>
    <t xml:space="preserve">CL-1141</t>
  </si>
  <si>
    <t xml:space="preserve">P-03016</t>
  </si>
  <si>
    <t xml:space="preserve">P-03017</t>
  </si>
  <si>
    <t xml:space="preserve">CL-1938</t>
  </si>
  <si>
    <t xml:space="preserve">P-03018</t>
  </si>
  <si>
    <t xml:space="preserve">P-03019</t>
  </si>
  <si>
    <t xml:space="preserve">P-03020</t>
  </si>
  <si>
    <t xml:space="preserve">P-03021</t>
  </si>
  <si>
    <t xml:space="preserve">CL-0995</t>
  </si>
  <si>
    <t xml:space="preserve">P-03022</t>
  </si>
  <si>
    <t xml:space="preserve">P-03023</t>
  </si>
  <si>
    <t xml:space="preserve">P-03024</t>
  </si>
  <si>
    <t xml:space="preserve">P-03025</t>
  </si>
  <si>
    <t xml:space="preserve">P-03026</t>
  </si>
  <si>
    <t xml:space="preserve">CL-2103</t>
  </si>
  <si>
    <t xml:space="preserve">P-03027</t>
  </si>
  <si>
    <t xml:space="preserve">P-03028</t>
  </si>
  <si>
    <t xml:space="preserve">P-03029</t>
  </si>
  <si>
    <t xml:space="preserve">P-03030</t>
  </si>
  <si>
    <t xml:space="preserve">P-03031</t>
  </si>
  <si>
    <t xml:space="preserve">P-03032</t>
  </si>
  <si>
    <t xml:space="preserve">P-03033</t>
  </si>
  <si>
    <t xml:space="preserve">P-03034</t>
  </si>
  <si>
    <t xml:space="preserve">P-03035</t>
  </si>
  <si>
    <t xml:space="preserve">P-03036</t>
  </si>
  <si>
    <t xml:space="preserve">P-03037</t>
  </si>
  <si>
    <t xml:space="preserve">CL-1191</t>
  </si>
  <si>
    <t xml:space="preserve">P-03038</t>
  </si>
  <si>
    <t xml:space="preserve">CL-1234</t>
  </si>
  <si>
    <t xml:space="preserve">P-03039</t>
  </si>
  <si>
    <t xml:space="preserve">P-03040</t>
  </si>
  <si>
    <t xml:space="preserve">CL-1752</t>
  </si>
  <si>
    <t xml:space="preserve">P-03041</t>
  </si>
  <si>
    <t xml:space="preserve">P-03042</t>
  </si>
  <si>
    <t xml:space="preserve">P-03043</t>
  </si>
  <si>
    <t xml:space="preserve">CL-0104</t>
  </si>
  <si>
    <t xml:space="preserve">P-03044</t>
  </si>
  <si>
    <t xml:space="preserve">CL-0299</t>
  </si>
  <si>
    <t xml:space="preserve">P-03045</t>
  </si>
  <si>
    <t xml:space="preserve">P-03046</t>
  </si>
  <si>
    <t xml:space="preserve">P-03047</t>
  </si>
  <si>
    <t xml:space="preserve">CL-0574</t>
  </si>
  <si>
    <t xml:space="preserve">P-03048</t>
  </si>
  <si>
    <t xml:space="preserve">P-03049</t>
  </si>
  <si>
    <t xml:space="preserve">P-03050</t>
  </si>
  <si>
    <t xml:space="preserve">CL-0987</t>
  </si>
  <si>
    <t xml:space="preserve">P-03051</t>
  </si>
  <si>
    <t xml:space="preserve">P-03052</t>
  </si>
  <si>
    <t xml:space="preserve">P-03053</t>
  </si>
  <si>
    <t xml:space="preserve">CL-1276</t>
  </si>
  <si>
    <t xml:space="preserve">P-03054</t>
  </si>
  <si>
    <t xml:space="preserve">P-03055</t>
  </si>
  <si>
    <t xml:space="preserve">CL-1497</t>
  </si>
  <si>
    <t xml:space="preserve">P-03056</t>
  </si>
  <si>
    <t xml:space="preserve">P-03057</t>
  </si>
  <si>
    <t xml:space="preserve">P-03058</t>
  </si>
  <si>
    <t xml:space="preserve">P-03059</t>
  </si>
  <si>
    <t xml:space="preserve">CL-2014</t>
  </si>
  <si>
    <t xml:space="preserve">P-03060</t>
  </si>
  <si>
    <t xml:space="preserve">P-03061</t>
  </si>
  <si>
    <t xml:space="preserve">P-03062</t>
  </si>
  <si>
    <t xml:space="preserve">P-03063</t>
  </si>
  <si>
    <t xml:space="preserve">P-03064</t>
  </si>
  <si>
    <t xml:space="preserve">CL-0462</t>
  </si>
  <si>
    <t xml:space="preserve">P-03065</t>
  </si>
  <si>
    <t xml:space="preserve">CL-0466</t>
  </si>
  <si>
    <t xml:space="preserve">P-03066</t>
  </si>
  <si>
    <t xml:space="preserve">CL-0492</t>
  </si>
  <si>
    <t xml:space="preserve">P-03067</t>
  </si>
  <si>
    <t xml:space="preserve">P-03068</t>
  </si>
  <si>
    <t xml:space="preserve">CL-0576</t>
  </si>
  <si>
    <t xml:space="preserve">P-03069</t>
  </si>
  <si>
    <t xml:space="preserve">P-03070</t>
  </si>
  <si>
    <t xml:space="preserve">P-03071</t>
  </si>
  <si>
    <t xml:space="preserve">P-03072</t>
  </si>
  <si>
    <t xml:space="preserve">P-03073</t>
  </si>
  <si>
    <t xml:space="preserve">P-03074</t>
  </si>
  <si>
    <t xml:space="preserve">P-03075</t>
  </si>
  <si>
    <t xml:space="preserve">CL-0250</t>
  </si>
  <si>
    <t xml:space="preserve">P-03076</t>
  </si>
  <si>
    <t xml:space="preserve">P-03077</t>
  </si>
  <si>
    <t xml:space="preserve">CL-0485</t>
  </si>
  <si>
    <t xml:space="preserve">P-03078</t>
  </si>
  <si>
    <t xml:space="preserve">P-03079</t>
  </si>
  <si>
    <t xml:space="preserve">P-03080</t>
  </si>
  <si>
    <t xml:space="preserve">P-03081</t>
  </si>
  <si>
    <t xml:space="preserve">CL-1079</t>
  </si>
  <si>
    <t xml:space="preserve">P-03082</t>
  </si>
  <si>
    <t xml:space="preserve">CL-1519</t>
  </si>
  <si>
    <t xml:space="preserve">P-03083</t>
  </si>
  <si>
    <t xml:space="preserve">CL-1703</t>
  </si>
  <si>
    <t xml:space="preserve">P-03084</t>
  </si>
  <si>
    <t xml:space="preserve">CL-1898</t>
  </si>
  <si>
    <t xml:space="preserve">P-03085</t>
  </si>
  <si>
    <t xml:space="preserve">P-03086</t>
  </si>
  <si>
    <t xml:space="preserve">CL-0100</t>
  </si>
  <si>
    <t xml:space="preserve">P-03087</t>
  </si>
  <si>
    <t xml:space="preserve">P-03088</t>
  </si>
  <si>
    <t xml:space="preserve">CL-0365</t>
  </si>
  <si>
    <t xml:space="preserve">P-03089</t>
  </si>
  <si>
    <t xml:space="preserve">P-03090</t>
  </si>
  <si>
    <t xml:space="preserve">P-03091</t>
  </si>
  <si>
    <t xml:space="preserve">P-03092</t>
  </si>
  <si>
    <t xml:space="preserve">P-03093</t>
  </si>
  <si>
    <t xml:space="preserve">P-03094</t>
  </si>
  <si>
    <t xml:space="preserve">P-03095</t>
  </si>
  <si>
    <t xml:space="preserve">P-03096</t>
  </si>
  <si>
    <t xml:space="preserve">P-03097</t>
  </si>
  <si>
    <t xml:space="preserve">CL-1257</t>
  </si>
  <si>
    <t xml:space="preserve">P-03098</t>
  </si>
  <si>
    <t xml:space="preserve">CL-1941</t>
  </si>
  <si>
    <t xml:space="preserve">P-03099</t>
  </si>
  <si>
    <t xml:space="preserve">P-03100</t>
  </si>
  <si>
    <t xml:space="preserve">P-03101</t>
  </si>
  <si>
    <t xml:space="preserve">CL-2203</t>
  </si>
  <si>
    <t xml:space="preserve">P-03102</t>
  </si>
  <si>
    <t xml:space="preserve">CL-2307</t>
  </si>
  <si>
    <t xml:space="preserve">P-03103</t>
  </si>
  <si>
    <t xml:space="preserve">P-03104</t>
  </si>
  <si>
    <t xml:space="preserve">P-03105</t>
  </si>
  <si>
    <t xml:space="preserve">P-03106</t>
  </si>
  <si>
    <t xml:space="preserve">P-03107</t>
  </si>
  <si>
    <t xml:space="preserve">CL-2173</t>
  </si>
  <si>
    <t xml:space="preserve">P-03108</t>
  </si>
  <si>
    <t xml:space="preserve">CL-0293</t>
  </si>
  <si>
    <t xml:space="preserve">P-03109</t>
  </si>
  <si>
    <t xml:space="preserve">CL-0488</t>
  </si>
  <si>
    <t xml:space="preserve">P-03110</t>
  </si>
  <si>
    <t xml:space="preserve">P-03111</t>
  </si>
  <si>
    <t xml:space="preserve">CL-0836</t>
  </si>
  <si>
    <t xml:space="preserve">P-03112</t>
  </si>
  <si>
    <t xml:space="preserve">CL-0991</t>
  </si>
  <si>
    <t xml:space="preserve">P-03113</t>
  </si>
  <si>
    <t xml:space="preserve">P-03114</t>
  </si>
  <si>
    <t xml:space="preserve">CL-1749</t>
  </si>
  <si>
    <t xml:space="preserve">P-03115</t>
  </si>
  <si>
    <t xml:space="preserve">P-03116</t>
  </si>
  <si>
    <t xml:space="preserve">P-03117</t>
  </si>
  <si>
    <t xml:space="preserve">P-03118</t>
  </si>
  <si>
    <t xml:space="preserve">CL-1042</t>
  </si>
  <si>
    <t xml:space="preserve">P-03119</t>
  </si>
  <si>
    <t xml:space="preserve">P-03120</t>
  </si>
  <si>
    <t xml:space="preserve">P-03121</t>
  </si>
  <si>
    <t xml:space="preserve">P-03122</t>
  </si>
  <si>
    <t xml:space="preserve">P-03123</t>
  </si>
  <si>
    <t xml:space="preserve">P-03124</t>
  </si>
  <si>
    <t xml:space="preserve">P-03125</t>
  </si>
  <si>
    <t xml:space="preserve">P-03126</t>
  </si>
  <si>
    <t xml:space="preserve">P-03127</t>
  </si>
  <si>
    <t xml:space="preserve">P-03128</t>
  </si>
  <si>
    <t xml:space="preserve">CL-1150</t>
  </si>
  <si>
    <t xml:space="preserve">P-03129</t>
  </si>
  <si>
    <t xml:space="preserve">P-03130</t>
  </si>
  <si>
    <t xml:space="preserve">CL-1420</t>
  </si>
  <si>
    <t xml:space="preserve">P-03131</t>
  </si>
  <si>
    <t xml:space="preserve">P-03132</t>
  </si>
  <si>
    <t xml:space="preserve">CL-2036</t>
  </si>
  <si>
    <t xml:space="preserve">P-03133</t>
  </si>
  <si>
    <t xml:space="preserve">CL-2098</t>
  </si>
  <si>
    <t xml:space="preserve">P-03134</t>
  </si>
  <si>
    <t xml:space="preserve">CL-2112</t>
  </si>
  <si>
    <t xml:space="preserve">P-03135</t>
  </si>
  <si>
    <t xml:space="preserve">P-03136</t>
  </si>
  <si>
    <t xml:space="preserve">CL-0008</t>
  </si>
  <si>
    <t xml:space="preserve">P-03137</t>
  </si>
  <si>
    <t xml:space="preserve">P-03138</t>
  </si>
  <si>
    <t xml:space="preserve">P-03139</t>
  </si>
  <si>
    <t xml:space="preserve">P-03140</t>
  </si>
  <si>
    <t xml:space="preserve">P-03141</t>
  </si>
  <si>
    <t xml:space="preserve">P-03142</t>
  </si>
  <si>
    <t xml:space="preserve">P-03143</t>
  </si>
  <si>
    <t xml:space="preserve">P-03144</t>
  </si>
  <si>
    <t xml:space="preserve">P-03145</t>
  </si>
  <si>
    <t xml:space="preserve">P-03146</t>
  </si>
  <si>
    <t xml:space="preserve">CL-0055</t>
  </si>
  <si>
    <t xml:space="preserve">P-03147</t>
  </si>
  <si>
    <t xml:space="preserve">P-03148</t>
  </si>
  <si>
    <t xml:space="preserve">P-03149</t>
  </si>
  <si>
    <t xml:space="preserve">CL-1248</t>
  </si>
  <si>
    <t xml:space="preserve">P-03150</t>
  </si>
  <si>
    <t xml:space="preserve">CL-1570</t>
  </si>
  <si>
    <t xml:space="preserve">P-03151</t>
  </si>
  <si>
    <t xml:space="preserve">P-03152</t>
  </si>
  <si>
    <t xml:space="preserve">P-03153</t>
  </si>
  <si>
    <t xml:space="preserve">P-03154</t>
  </si>
  <si>
    <t xml:space="preserve">CL-1872</t>
  </si>
  <si>
    <t xml:space="preserve">P-03155</t>
  </si>
  <si>
    <t xml:space="preserve">P-03156</t>
  </si>
  <si>
    <t xml:space="preserve">P-03157</t>
  </si>
  <si>
    <t xml:space="preserve">CL-2320</t>
  </si>
  <si>
    <t xml:space="preserve">P-03158</t>
  </si>
  <si>
    <t xml:space="preserve">P-03159</t>
  </si>
  <si>
    <t xml:space="preserve">P-03160</t>
  </si>
  <si>
    <t xml:space="preserve">CL-1032</t>
  </si>
  <si>
    <t xml:space="preserve">P-03161</t>
  </si>
  <si>
    <t xml:space="preserve">P-03162</t>
  </si>
  <si>
    <t xml:space="preserve">CL-1108</t>
  </si>
  <si>
    <t xml:space="preserve">P-03163</t>
  </si>
  <si>
    <t xml:space="preserve">P-03164</t>
  </si>
  <si>
    <t xml:space="preserve">P-03165</t>
  </si>
  <si>
    <t xml:space="preserve">CL-1357</t>
  </si>
  <si>
    <t xml:space="preserve">P-03166</t>
  </si>
  <si>
    <t xml:space="preserve">P-03167</t>
  </si>
  <si>
    <t xml:space="preserve">P-03168</t>
  </si>
  <si>
    <t xml:space="preserve">P-03169</t>
  </si>
  <si>
    <t xml:space="preserve">P-03170</t>
  </si>
  <si>
    <t xml:space="preserve">P-03171</t>
  </si>
  <si>
    <t xml:space="preserve">P-03172</t>
  </si>
  <si>
    <t xml:space="preserve">P-03173</t>
  </si>
  <si>
    <t xml:space="preserve">P-03174</t>
  </si>
  <si>
    <t xml:space="preserve">P-03175</t>
  </si>
  <si>
    <t xml:space="preserve">P-03176</t>
  </si>
  <si>
    <t xml:space="preserve">CL-1817</t>
  </si>
  <si>
    <t xml:space="preserve">P-03177</t>
  </si>
  <si>
    <t xml:space="preserve">P-03178</t>
  </si>
  <si>
    <t xml:space="preserve">P-03179</t>
  </si>
  <si>
    <t xml:space="preserve">P-03180</t>
  </si>
  <si>
    <t xml:space="preserve">P-03181</t>
  </si>
  <si>
    <t xml:space="preserve">P-03182</t>
  </si>
  <si>
    <t xml:space="preserve">CL-0872</t>
  </si>
  <si>
    <t xml:space="preserve">P-03183</t>
  </si>
  <si>
    <t xml:space="preserve">CL-1709</t>
  </si>
  <si>
    <t xml:space="preserve">P-03184</t>
  </si>
  <si>
    <t xml:space="preserve">P-03185</t>
  </si>
  <si>
    <t xml:space="preserve">CL-2248</t>
  </si>
  <si>
    <t xml:space="preserve">P-03186</t>
  </si>
  <si>
    <t xml:space="preserve">CL-0005</t>
  </si>
  <si>
    <t xml:space="preserve">P-03187</t>
  </si>
  <si>
    <t xml:space="preserve">P-03188</t>
  </si>
  <si>
    <t xml:space="preserve">CL-0110</t>
  </si>
  <si>
    <t xml:space="preserve">P-03189</t>
  </si>
  <si>
    <t xml:space="preserve">P-03190</t>
  </si>
  <si>
    <t xml:space="preserve">P-03191</t>
  </si>
  <si>
    <t xml:space="preserve">P-03192</t>
  </si>
  <si>
    <t xml:space="preserve">CL-0726</t>
  </si>
  <si>
    <t xml:space="preserve">P-03193</t>
  </si>
  <si>
    <t xml:space="preserve">P-03194</t>
  </si>
  <si>
    <t xml:space="preserve">P-03195</t>
  </si>
  <si>
    <t xml:space="preserve">CL-1372</t>
  </si>
  <si>
    <t xml:space="preserve">P-03196</t>
  </si>
  <si>
    <t xml:space="preserve">P-03197</t>
  </si>
  <si>
    <t xml:space="preserve">P-03198</t>
  </si>
  <si>
    <t xml:space="preserve">P-03199</t>
  </si>
  <si>
    <t xml:space="preserve">P-03200</t>
  </si>
  <si>
    <t xml:space="preserve">CL-0781</t>
  </si>
  <si>
    <t xml:space="preserve">P-03201</t>
  </si>
  <si>
    <t xml:space="preserve">P-03202</t>
  </si>
  <si>
    <t xml:space="preserve">P-03203</t>
  </si>
  <si>
    <t xml:space="preserve">P-03204</t>
  </si>
  <si>
    <t xml:space="preserve">P-03205</t>
  </si>
  <si>
    <t xml:space="preserve">P-03206</t>
  </si>
  <si>
    <t xml:space="preserve">P-03207</t>
  </si>
  <si>
    <t xml:space="preserve">P-03208</t>
  </si>
  <si>
    <t xml:space="preserve">P-03209</t>
  </si>
  <si>
    <t xml:space="preserve">CL-1237</t>
  </si>
  <si>
    <t xml:space="preserve">P-03210</t>
  </si>
  <si>
    <t xml:space="preserve">CL-1270</t>
  </si>
  <si>
    <t xml:space="preserve">P-03211</t>
  </si>
  <si>
    <t xml:space="preserve">P-03212</t>
  </si>
  <si>
    <t xml:space="preserve">P-03213</t>
  </si>
  <si>
    <t xml:space="preserve">CL-1787</t>
  </si>
  <si>
    <t xml:space="preserve">P-03214</t>
  </si>
  <si>
    <t xml:space="preserve">CL-1788</t>
  </si>
  <si>
    <t xml:space="preserve">P-03215</t>
  </si>
  <si>
    <t xml:space="preserve">P-03216</t>
  </si>
  <si>
    <t xml:space="preserve">P-03217</t>
  </si>
  <si>
    <t xml:space="preserve">P-03218</t>
  </si>
  <si>
    <t xml:space="preserve">P-03219</t>
  </si>
  <si>
    <t xml:space="preserve">P-03220</t>
  </si>
  <si>
    <t xml:space="preserve">P-03221</t>
  </si>
  <si>
    <t xml:space="preserve">CL-1370</t>
  </si>
  <si>
    <t xml:space="preserve">P-03222</t>
  </si>
  <si>
    <t xml:space="preserve">P-03223</t>
  </si>
  <si>
    <t xml:space="preserve">P-03224</t>
  </si>
  <si>
    <t xml:space="preserve">P-03225</t>
  </si>
  <si>
    <t xml:space="preserve">CL-2105</t>
  </si>
  <si>
    <t xml:space="preserve">P-03226</t>
  </si>
  <si>
    <t xml:space="preserve">CL-0122</t>
  </si>
  <si>
    <t xml:space="preserve">P-03227</t>
  </si>
  <si>
    <t xml:space="preserve">P-03228</t>
  </si>
  <si>
    <t xml:space="preserve">CL-0625</t>
  </si>
  <si>
    <t xml:space="preserve">P-03229</t>
  </si>
  <si>
    <t xml:space="preserve">P-03230</t>
  </si>
  <si>
    <t xml:space="preserve">P-03231</t>
  </si>
  <si>
    <t xml:space="preserve">P-03232</t>
  </si>
  <si>
    <t xml:space="preserve">P-03233</t>
  </si>
  <si>
    <t xml:space="preserve">CL-0337</t>
  </si>
  <si>
    <t xml:space="preserve">P-03234</t>
  </si>
  <si>
    <t xml:space="preserve">P-03235</t>
  </si>
  <si>
    <t xml:space="preserve">P-03236</t>
  </si>
  <si>
    <t xml:space="preserve">P-03237</t>
  </si>
  <si>
    <t xml:space="preserve">CL-1289</t>
  </si>
  <si>
    <t xml:space="preserve">P-03238</t>
  </si>
  <si>
    <t xml:space="preserve">P-03239</t>
  </si>
  <si>
    <t xml:space="preserve">P-03240</t>
  </si>
  <si>
    <t xml:space="preserve">CL-1968</t>
  </si>
  <si>
    <t xml:space="preserve">P-03241</t>
  </si>
  <si>
    <t xml:space="preserve">P-03242</t>
  </si>
  <si>
    <t xml:space="preserve">CL-2168</t>
  </si>
  <si>
    <t xml:space="preserve">P-03243</t>
  </si>
  <si>
    <t xml:space="preserve">P-03244</t>
  </si>
  <si>
    <t xml:space="preserve">P-03245</t>
  </si>
  <si>
    <t xml:space="preserve">P-03246</t>
  </si>
  <si>
    <t xml:space="preserve">P-03247</t>
  </si>
  <si>
    <t xml:space="preserve">CL-0420</t>
  </si>
  <si>
    <t xml:space="preserve">P-03248</t>
  </si>
  <si>
    <t xml:space="preserve">P-03249</t>
  </si>
  <si>
    <t xml:space="preserve">P-03250</t>
  </si>
  <si>
    <t xml:space="preserve">P-03251</t>
  </si>
  <si>
    <t xml:space="preserve">CL-0889</t>
  </si>
  <si>
    <t xml:space="preserve">P-03252</t>
  </si>
  <si>
    <t xml:space="preserve">P-03253</t>
  </si>
  <si>
    <t xml:space="preserve">P-03254</t>
  </si>
  <si>
    <t xml:space="preserve">CL-1720</t>
  </si>
  <si>
    <t xml:space="preserve">P-03255</t>
  </si>
  <si>
    <t xml:space="preserve">P-03256</t>
  </si>
  <si>
    <t xml:space="preserve">CL-0543</t>
  </si>
  <si>
    <t xml:space="preserve">P-03257</t>
  </si>
  <si>
    <t xml:space="preserve">P-03258</t>
  </si>
  <si>
    <t xml:space="preserve">CL-1069</t>
  </si>
  <si>
    <t xml:space="preserve">P-03259</t>
  </si>
  <si>
    <t xml:space="preserve">P-03260</t>
  </si>
  <si>
    <t xml:space="preserve">CL-1413</t>
  </si>
  <si>
    <t xml:space="preserve">P-03261</t>
  </si>
  <si>
    <t xml:space="preserve">P-03262</t>
  </si>
  <si>
    <t xml:space="preserve">CL-1739</t>
  </si>
  <si>
    <t xml:space="preserve">P-03263</t>
  </si>
  <si>
    <t xml:space="preserve">CL-1921</t>
  </si>
  <si>
    <t xml:space="preserve">P-03264</t>
  </si>
  <si>
    <t xml:space="preserve">P-03265</t>
  </si>
  <si>
    <t xml:space="preserve">CL-2163</t>
  </si>
  <si>
    <t xml:space="preserve">P-03266</t>
  </si>
  <si>
    <t xml:space="preserve">P-03267</t>
  </si>
  <si>
    <t xml:space="preserve">P-03268</t>
  </si>
  <si>
    <t xml:space="preserve">P-03269</t>
  </si>
  <si>
    <t xml:space="preserve">P-03270</t>
  </si>
  <si>
    <t xml:space="preserve">CL-1058</t>
  </si>
  <si>
    <t xml:space="preserve">P-03271</t>
  </si>
  <si>
    <t xml:space="preserve">P-03272</t>
  </si>
  <si>
    <t xml:space="preserve">CL-1613</t>
  </si>
  <si>
    <t xml:space="preserve">P-03273</t>
  </si>
  <si>
    <t xml:space="preserve">P-03274</t>
  </si>
  <si>
    <t xml:space="preserve">P-03275</t>
  </si>
  <si>
    <t xml:space="preserve">P-03276</t>
  </si>
  <si>
    <t xml:space="preserve">CL-1223</t>
  </si>
  <si>
    <t xml:space="preserve">P-03277</t>
  </si>
  <si>
    <t xml:space="preserve">CL-1296</t>
  </si>
  <si>
    <t xml:space="preserve">P-03278</t>
  </si>
  <si>
    <t xml:space="preserve">P-03279</t>
  </si>
  <si>
    <t xml:space="preserve">P-03280</t>
  </si>
  <si>
    <t xml:space="preserve">CL-0744</t>
  </si>
  <si>
    <t xml:space="preserve">P-03281</t>
  </si>
  <si>
    <t xml:space="preserve">P-03282</t>
  </si>
  <si>
    <t xml:space="preserve">P-03283</t>
  </si>
  <si>
    <t xml:space="preserve">CL-1088</t>
  </si>
  <si>
    <t xml:space="preserve">P-03284</t>
  </si>
  <si>
    <t xml:space="preserve">CL-1212</t>
  </si>
  <si>
    <t xml:space="preserve">P-03285</t>
  </si>
  <si>
    <t xml:space="preserve">P-03286</t>
  </si>
  <si>
    <t xml:space="preserve">P-03287</t>
  </si>
  <si>
    <t xml:space="preserve">P-03288</t>
  </si>
  <si>
    <t xml:space="preserve">CL-0376</t>
  </si>
  <si>
    <t xml:space="preserve">P-03289</t>
  </si>
  <si>
    <t xml:space="preserve">P-03290</t>
  </si>
  <si>
    <t xml:space="preserve">CL-0562</t>
  </si>
  <si>
    <t xml:space="preserve">P-03291</t>
  </si>
  <si>
    <t xml:space="preserve">P-03292</t>
  </si>
  <si>
    <t xml:space="preserve">P-03293</t>
  </si>
  <si>
    <t xml:space="preserve">CL-1222</t>
  </si>
  <si>
    <t xml:space="preserve">P-03294</t>
  </si>
  <si>
    <t xml:space="preserve">CL-1350</t>
  </si>
  <si>
    <t xml:space="preserve">P-03295</t>
  </si>
  <si>
    <t xml:space="preserve">P-03296</t>
  </si>
  <si>
    <t xml:space="preserve">CL-1431</t>
  </si>
  <si>
    <t xml:space="preserve">P-03297</t>
  </si>
  <si>
    <t xml:space="preserve">P-03298</t>
  </si>
  <si>
    <t xml:space="preserve">P-03299</t>
  </si>
  <si>
    <t xml:space="preserve">CL-0114</t>
  </si>
  <si>
    <t xml:space="preserve">P-03300</t>
  </si>
  <si>
    <t xml:space="preserve">P-03301</t>
  </si>
  <si>
    <t xml:space="preserve">P-03302</t>
  </si>
  <si>
    <t xml:space="preserve">CL-0504</t>
  </si>
  <si>
    <t xml:space="preserve">P-03303</t>
  </si>
  <si>
    <t xml:space="preserve">P-03304</t>
  </si>
  <si>
    <t xml:space="preserve">CL-1067</t>
  </si>
  <si>
    <t xml:space="preserve">P-03305</t>
  </si>
  <si>
    <t xml:space="preserve">P-03306</t>
  </si>
  <si>
    <t xml:space="preserve">P-03307</t>
  </si>
  <si>
    <t xml:space="preserve">CL-1185</t>
  </si>
  <si>
    <t xml:space="preserve">P-03308</t>
  </si>
  <si>
    <t xml:space="preserve">P-03309</t>
  </si>
  <si>
    <t xml:space="preserve">CL-1828</t>
  </si>
  <si>
    <t xml:space="preserve">P-03310</t>
  </si>
  <si>
    <t xml:space="preserve">CL-0001</t>
  </si>
  <si>
    <t xml:space="preserve">P-03311</t>
  </si>
  <si>
    <t xml:space="preserve">P-03312</t>
  </si>
  <si>
    <t xml:space="preserve">P-03313</t>
  </si>
  <si>
    <t xml:space="preserve">P-03314</t>
  </si>
  <si>
    <t xml:space="preserve">P-03315</t>
  </si>
  <si>
    <t xml:space="preserve">CL-0896</t>
  </si>
  <si>
    <t xml:space="preserve">P-03316</t>
  </si>
  <si>
    <t xml:space="preserve">P-03317</t>
  </si>
  <si>
    <t xml:space="preserve">P-03318</t>
  </si>
  <si>
    <t xml:space="preserve">P-03319</t>
  </si>
  <si>
    <t xml:space="preserve">P-03320</t>
  </si>
  <si>
    <t xml:space="preserve">P-03321</t>
  </si>
  <si>
    <t xml:space="preserve">CL-0239</t>
  </si>
  <si>
    <t xml:space="preserve">P-03322</t>
  </si>
  <si>
    <t xml:space="preserve">P-03323</t>
  </si>
  <si>
    <t xml:space="preserve">P-03324</t>
  </si>
  <si>
    <t xml:space="preserve">P-03325</t>
  </si>
  <si>
    <t xml:space="preserve">P-03326</t>
  </si>
  <si>
    <t xml:space="preserve">CL-0814</t>
  </si>
  <si>
    <t xml:space="preserve">P-03327</t>
  </si>
  <si>
    <t xml:space="preserve">P-03328</t>
  </si>
  <si>
    <t xml:space="preserve">CL-1254</t>
  </si>
  <si>
    <t xml:space="preserve">P-03329</t>
  </si>
  <si>
    <t xml:space="preserve">P-03330</t>
  </si>
  <si>
    <t xml:space="preserve">P-03331</t>
  </si>
  <si>
    <t xml:space="preserve">CL-1867</t>
  </si>
  <si>
    <t xml:space="preserve">P-03332</t>
  </si>
  <si>
    <t xml:space="preserve">P-03333</t>
  </si>
  <si>
    <t xml:space="preserve">P-03334</t>
  </si>
  <si>
    <t xml:space="preserve">P-03335</t>
  </si>
  <si>
    <t xml:space="preserve">P-03336</t>
  </si>
  <si>
    <t xml:space="preserve">P-03337</t>
  </si>
  <si>
    <t xml:space="preserve">CL-0748</t>
  </si>
  <si>
    <t xml:space="preserve">P-03338</t>
  </si>
  <si>
    <t xml:space="preserve">CL-0829</t>
  </si>
  <si>
    <t xml:space="preserve">P-03339</t>
  </si>
  <si>
    <t xml:space="preserve">P-03340</t>
  </si>
  <si>
    <t xml:space="preserve">P-03341</t>
  </si>
  <si>
    <t xml:space="preserve">P-03342</t>
  </si>
  <si>
    <t xml:space="preserve">P-03343</t>
  </si>
  <si>
    <t xml:space="preserve">P-03344</t>
  </si>
  <si>
    <t xml:space="preserve">P-03345</t>
  </si>
  <si>
    <t xml:space="preserve">CL-1899</t>
  </si>
  <si>
    <t xml:space="preserve">P-03346</t>
  </si>
  <si>
    <t xml:space="preserve">CL-0237</t>
  </si>
  <si>
    <t xml:space="preserve">P-03347</t>
  </si>
  <si>
    <t xml:space="preserve">P-03348</t>
  </si>
  <si>
    <t xml:space="preserve">CL-0794</t>
  </si>
  <si>
    <t xml:space="preserve">P-03349</t>
  </si>
  <si>
    <t xml:space="preserve">CL-0879</t>
  </si>
  <si>
    <t xml:space="preserve">P-03350</t>
  </si>
  <si>
    <t xml:space="preserve">CL-1102</t>
  </si>
  <si>
    <t xml:space="preserve">P-03351</t>
  </si>
  <si>
    <t xml:space="preserve">P-03352</t>
  </si>
  <si>
    <t xml:space="preserve">P-03353</t>
  </si>
  <si>
    <t xml:space="preserve">P-03354</t>
  </si>
  <si>
    <t xml:space="preserve">P-03355</t>
  </si>
  <si>
    <t xml:space="preserve">CL-2400</t>
  </si>
  <si>
    <t xml:space="preserve">P-03356</t>
  </si>
  <si>
    <t xml:space="preserve">P-03357</t>
  </si>
  <si>
    <t xml:space="preserve">P-03358</t>
  </si>
  <si>
    <t xml:space="preserve">CL-0435</t>
  </si>
  <si>
    <t xml:space="preserve">P-03359</t>
  </si>
  <si>
    <t xml:space="preserve">P-03360</t>
  </si>
  <si>
    <t xml:space="preserve">P-03361</t>
  </si>
  <si>
    <t xml:space="preserve">P-03362</t>
  </si>
  <si>
    <t xml:space="preserve">P-03363</t>
  </si>
  <si>
    <t xml:space="preserve">CL-1933</t>
  </si>
  <si>
    <t xml:space="preserve">P-03364</t>
  </si>
  <si>
    <t xml:space="preserve">P-03365</t>
  </si>
  <si>
    <t xml:space="preserve">P-03366</t>
  </si>
  <si>
    <t xml:space="preserve">CL-0002</t>
  </si>
  <si>
    <t xml:space="preserve">P-03367</t>
  </si>
  <si>
    <t xml:space="preserve">CL-0051</t>
  </si>
  <si>
    <t xml:space="preserve">P-03368</t>
  </si>
  <si>
    <t xml:space="preserve">CL-0425</t>
  </si>
  <si>
    <t xml:space="preserve">P-03369</t>
  </si>
  <si>
    <t xml:space="preserve">CL-0878</t>
  </si>
  <si>
    <t xml:space="preserve">P-03370</t>
  </si>
  <si>
    <t xml:space="preserve">CL-0925</t>
  </si>
  <si>
    <t xml:space="preserve">P-03371</t>
  </si>
  <si>
    <t xml:space="preserve">P-03372</t>
  </si>
  <si>
    <t xml:space="preserve">P-03373</t>
  </si>
  <si>
    <t xml:space="preserve">CL-2237</t>
  </si>
  <si>
    <t xml:space="preserve">P-03374</t>
  </si>
  <si>
    <t xml:space="preserve">P-03375</t>
  </si>
  <si>
    <t xml:space="preserve">P-03376</t>
  </si>
  <si>
    <t xml:space="preserve">P-03377</t>
  </si>
  <si>
    <t xml:space="preserve">P-03378</t>
  </si>
  <si>
    <t xml:space="preserve">P-03379</t>
  </si>
  <si>
    <t xml:space="preserve">P-03380</t>
  </si>
  <si>
    <t xml:space="preserve">P-03381</t>
  </si>
  <si>
    <t xml:space="preserve">P-03382</t>
  </si>
  <si>
    <t xml:space="preserve">P-03383</t>
  </si>
  <si>
    <t xml:space="preserve">P-03384</t>
  </si>
  <si>
    <t xml:space="preserve">CL-1855</t>
  </si>
  <si>
    <t xml:space="preserve">P-03385</t>
  </si>
  <si>
    <t xml:space="preserve">CL-1875</t>
  </si>
  <si>
    <t xml:space="preserve">P-03386</t>
  </si>
  <si>
    <t xml:space="preserve">P-03387</t>
  </si>
  <si>
    <t xml:space="preserve">P-03388</t>
  </si>
  <si>
    <t xml:space="preserve">CL-2097</t>
  </si>
  <si>
    <t xml:space="preserve">P-03389</t>
  </si>
  <si>
    <t xml:space="preserve">P-03390</t>
  </si>
  <si>
    <t xml:space="preserve">P-03391</t>
  </si>
  <si>
    <t xml:space="preserve">CL-0101</t>
  </si>
  <si>
    <t xml:space="preserve">P-03392</t>
  </si>
  <si>
    <t xml:space="preserve">P-03393</t>
  </si>
  <si>
    <t xml:space="preserve">P-03394</t>
  </si>
  <si>
    <t xml:space="preserve">P-03395</t>
  </si>
  <si>
    <t xml:space="preserve">P-03396</t>
  </si>
  <si>
    <t xml:space="preserve">P-03397</t>
  </si>
  <si>
    <t xml:space="preserve">P-03398</t>
  </si>
  <si>
    <t xml:space="preserve">P-03399</t>
  </si>
  <si>
    <t xml:space="preserve">CL-2135</t>
  </si>
  <si>
    <t xml:space="preserve">P-03400</t>
  </si>
  <si>
    <t xml:space="preserve">P-03401</t>
  </si>
  <si>
    <t xml:space="preserve">P-03402</t>
  </si>
  <si>
    <t xml:space="preserve">P-03403</t>
  </si>
  <si>
    <t xml:space="preserve">P-03404</t>
  </si>
  <si>
    <t xml:space="preserve">P-03405</t>
  </si>
  <si>
    <t xml:space="preserve">P-03406</t>
  </si>
  <si>
    <t xml:space="preserve">P-03407</t>
  </si>
  <si>
    <t xml:space="preserve">P-03408</t>
  </si>
  <si>
    <t xml:space="preserve">P-03409</t>
  </si>
  <si>
    <t xml:space="preserve">P-03410</t>
  </si>
  <si>
    <t xml:space="preserve">P-03411</t>
  </si>
  <si>
    <t xml:space="preserve">P-03412</t>
  </si>
  <si>
    <t xml:space="preserve">CL-1571</t>
  </si>
  <si>
    <t xml:space="preserve">P-03413</t>
  </si>
  <si>
    <t xml:space="preserve">CL-0166</t>
  </si>
  <si>
    <t xml:space="preserve">P-03414</t>
  </si>
  <si>
    <t xml:space="preserve">P-03415</t>
  </si>
  <si>
    <t xml:space="preserve">P-03416</t>
  </si>
  <si>
    <t xml:space="preserve">P-03417</t>
  </si>
  <si>
    <t xml:space="preserve">P-03418</t>
  </si>
  <si>
    <t xml:space="preserve">P-03419</t>
  </si>
  <si>
    <t xml:space="preserve">CL-1849</t>
  </si>
  <si>
    <t xml:space="preserve">P-03420</t>
  </si>
  <si>
    <t xml:space="preserve">P-03421</t>
  </si>
  <si>
    <t xml:space="preserve">P-03422</t>
  </si>
  <si>
    <t xml:space="preserve">CL-0163</t>
  </si>
  <si>
    <t xml:space="preserve">P-03423</t>
  </si>
  <si>
    <t xml:space="preserve">P-03424</t>
  </si>
  <si>
    <t xml:space="preserve">P-03425</t>
  </si>
  <si>
    <t xml:space="preserve">CL-1153</t>
  </si>
  <si>
    <t xml:space="preserve">P-03426</t>
  </si>
  <si>
    <t xml:space="preserve">P-03427</t>
  </si>
  <si>
    <t xml:space="preserve">CL-1462</t>
  </si>
  <si>
    <t xml:space="preserve">P-03428</t>
  </si>
  <si>
    <t xml:space="preserve">CL-1646</t>
  </si>
  <si>
    <t xml:space="preserve">P-03429</t>
  </si>
  <si>
    <t xml:space="preserve">P-03430</t>
  </si>
  <si>
    <t xml:space="preserve">P-03431</t>
  </si>
  <si>
    <t xml:space="preserve">P-03432</t>
  </si>
  <si>
    <t xml:space="preserve">P-03433</t>
  </si>
  <si>
    <t xml:space="preserve">CL-0536</t>
  </si>
  <si>
    <t xml:space="preserve">P-03434</t>
  </si>
  <si>
    <t xml:space="preserve">P-03435</t>
  </si>
  <si>
    <t xml:space="preserve">CL-1344</t>
  </si>
  <si>
    <t xml:space="preserve">P-03436</t>
  </si>
  <si>
    <t xml:space="preserve">CL-1517</t>
  </si>
  <si>
    <t xml:space="preserve">P-03437</t>
  </si>
  <si>
    <t xml:space="preserve">P-03438</t>
  </si>
  <si>
    <t xml:space="preserve">P-03439</t>
  </si>
  <si>
    <t xml:space="preserve">P-03440</t>
  </si>
  <si>
    <t xml:space="preserve">P-03441</t>
  </si>
  <si>
    <t xml:space="preserve">P-03442</t>
  </si>
  <si>
    <t xml:space="preserve">P-03443</t>
  </si>
  <si>
    <t xml:space="preserve">P-03444</t>
  </si>
  <si>
    <t xml:space="preserve">P-03445</t>
  </si>
  <si>
    <t xml:space="preserve">CL-2373</t>
  </si>
  <si>
    <t xml:space="preserve">P-03446</t>
  </si>
  <si>
    <t xml:space="preserve">P-03447</t>
  </si>
  <si>
    <t xml:space="preserve">P-03448</t>
  </si>
  <si>
    <t xml:space="preserve">CL-0932</t>
  </si>
  <si>
    <t xml:space="preserve">P-03449</t>
  </si>
  <si>
    <t xml:space="preserve">P-03450</t>
  </si>
  <si>
    <t xml:space="preserve">P-03451</t>
  </si>
  <si>
    <t xml:space="preserve">P-03452</t>
  </si>
  <si>
    <t xml:space="preserve">CL-0044</t>
  </si>
  <si>
    <t xml:space="preserve">P-03453</t>
  </si>
  <si>
    <t xml:space="preserve">CL-0065</t>
  </si>
  <si>
    <t xml:space="preserve">P-03454</t>
  </si>
  <si>
    <t xml:space="preserve">P-03455</t>
  </si>
  <si>
    <t xml:space="preserve">P-03456</t>
  </si>
  <si>
    <t xml:space="preserve">P-03457</t>
  </si>
  <si>
    <t xml:space="preserve">CL-0682</t>
  </si>
  <si>
    <t xml:space="preserve">P-03458</t>
  </si>
  <si>
    <t xml:space="preserve">P-03459</t>
  </si>
  <si>
    <t xml:space="preserve">CL-0762</t>
  </si>
  <si>
    <t xml:space="preserve">P-03460</t>
  </si>
  <si>
    <t xml:space="preserve">P-03461</t>
  </si>
  <si>
    <t xml:space="preserve">P-03462</t>
  </si>
  <si>
    <t xml:space="preserve">P-03463</t>
  </si>
  <si>
    <t xml:space="preserve">P-03464</t>
  </si>
  <si>
    <t xml:space="preserve">P-03465</t>
  </si>
  <si>
    <t xml:space="preserve">CL-2088</t>
  </si>
  <si>
    <t xml:space="preserve">P-03466</t>
  </si>
  <si>
    <t xml:space="preserve">CL-2192</t>
  </si>
  <si>
    <t xml:space="preserve">P-03467</t>
  </si>
  <si>
    <t xml:space="preserve">P-03468</t>
  </si>
  <si>
    <t xml:space="preserve">P-03469</t>
  </si>
  <si>
    <t xml:space="preserve">P-03470</t>
  </si>
  <si>
    <t xml:space="preserve">P-03471</t>
  </si>
  <si>
    <t xml:space="preserve">P-03472</t>
  </si>
  <si>
    <t xml:space="preserve">CL-0888</t>
  </si>
  <si>
    <t xml:space="preserve">P-03473</t>
  </si>
  <si>
    <t xml:space="preserve">P-03474</t>
  </si>
  <si>
    <t xml:space="preserve">P-03475</t>
  </si>
  <si>
    <t xml:space="preserve">CL-2390</t>
  </si>
  <si>
    <t xml:space="preserve">P-03476</t>
  </si>
  <si>
    <t xml:space="preserve">CL-0015</t>
  </si>
  <si>
    <t xml:space="preserve">P-03477</t>
  </si>
  <si>
    <t xml:space="preserve">CL-1503</t>
  </si>
  <si>
    <t xml:space="preserve">P-03478</t>
  </si>
  <si>
    <t xml:space="preserve">P-03479</t>
  </si>
  <si>
    <t xml:space="preserve">P-03480</t>
  </si>
  <si>
    <t xml:space="preserve">CL-1888</t>
  </si>
  <si>
    <t xml:space="preserve">P-03481</t>
  </si>
  <si>
    <t xml:space="preserve">P-03482</t>
  </si>
  <si>
    <t xml:space="preserve">CL-1998</t>
  </si>
  <si>
    <t xml:space="preserve">P-03483</t>
  </si>
  <si>
    <t xml:space="preserve">CL-2046</t>
  </si>
  <si>
    <t xml:space="preserve">P-03484</t>
  </si>
  <si>
    <t xml:space="preserve">CL-0088</t>
  </si>
  <si>
    <t xml:space="preserve">P-03485</t>
  </si>
  <si>
    <t xml:space="preserve">P-03486</t>
  </si>
  <si>
    <t xml:space="preserve">P-03487</t>
  </si>
  <si>
    <t xml:space="preserve">P-03488</t>
  </si>
  <si>
    <t xml:space="preserve">P-03489</t>
  </si>
  <si>
    <t xml:space="preserve">P-03490</t>
  </si>
  <si>
    <t xml:space="preserve">P-03491</t>
  </si>
  <si>
    <t xml:space="preserve">P-03492</t>
  </si>
  <si>
    <t xml:space="preserve">P-03493</t>
  </si>
  <si>
    <t xml:space="preserve">P-03494</t>
  </si>
  <si>
    <t xml:space="preserve">CL-1671</t>
  </si>
  <si>
    <t xml:space="preserve">P-03495</t>
  </si>
  <si>
    <t xml:space="preserve">CL-1985</t>
  </si>
  <si>
    <t xml:space="preserve">P-03496</t>
  </si>
  <si>
    <t xml:space="preserve">P-03497</t>
  </si>
  <si>
    <t xml:space="preserve">P-03498</t>
  </si>
  <si>
    <t xml:space="preserve">P-03499</t>
  </si>
  <si>
    <t xml:space="preserve">CL-1114</t>
  </si>
  <si>
    <t xml:space="preserve">P-03500</t>
  </si>
  <si>
    <t xml:space="preserve">P-03501</t>
  </si>
  <si>
    <t xml:space="preserve">CL-1384</t>
  </si>
  <si>
    <t xml:space="preserve">P-03502</t>
  </si>
  <si>
    <t xml:space="preserve">P-03503</t>
  </si>
  <si>
    <t xml:space="preserve">P-03504</t>
  </si>
  <si>
    <t xml:space="preserve">P-03505</t>
  </si>
  <si>
    <t xml:space="preserve">CL-1918</t>
  </si>
  <si>
    <t xml:space="preserve">P-03506</t>
  </si>
  <si>
    <t xml:space="preserve">CL-1957</t>
  </si>
  <si>
    <t xml:space="preserve">P-03507</t>
  </si>
  <si>
    <t xml:space="preserve">CL-1977</t>
  </si>
  <si>
    <t xml:space="preserve">P-03508</t>
  </si>
  <si>
    <t xml:space="preserve">P-03509</t>
  </si>
  <si>
    <t xml:space="preserve">P-03510</t>
  </si>
  <si>
    <t xml:space="preserve">P-03511</t>
  </si>
  <si>
    <t xml:space="preserve">CL-0833</t>
  </si>
  <si>
    <t xml:space="preserve">P-03512</t>
  </si>
  <si>
    <t xml:space="preserve">CL-0865</t>
  </si>
  <si>
    <t xml:space="preserve">P-03513</t>
  </si>
  <si>
    <t xml:space="preserve">CL-1089</t>
  </si>
  <si>
    <t xml:space="preserve">P-03514</t>
  </si>
  <si>
    <t xml:space="preserve">P-03515</t>
  </si>
  <si>
    <t xml:space="preserve">P-03516</t>
  </si>
  <si>
    <t xml:space="preserve">P-03517</t>
  </si>
  <si>
    <t xml:space="preserve">P-03518</t>
  </si>
  <si>
    <t xml:space="preserve">CL-2028</t>
  </si>
  <si>
    <t xml:space="preserve">P-03519</t>
  </si>
  <si>
    <t xml:space="preserve">P-03520</t>
  </si>
  <si>
    <t xml:space="preserve">CL-2149</t>
  </si>
  <si>
    <t xml:space="preserve">P-03521</t>
  </si>
  <si>
    <t xml:space="preserve">CL-0076</t>
  </si>
  <si>
    <t xml:space="preserve">P-03522</t>
  </si>
  <si>
    <t xml:space="preserve">CL-0111</t>
  </si>
  <si>
    <t xml:space="preserve">P-03523</t>
  </si>
  <si>
    <t xml:space="preserve">P-03524</t>
  </si>
  <si>
    <t xml:space="preserve">P-03525</t>
  </si>
  <si>
    <t xml:space="preserve">P-03526</t>
  </si>
  <si>
    <t xml:space="preserve">P-03527</t>
  </si>
  <si>
    <t xml:space="preserve">P-03528</t>
  </si>
  <si>
    <t xml:space="preserve">P-03529</t>
  </si>
  <si>
    <t xml:space="preserve">CL-1035</t>
  </si>
  <si>
    <t xml:space="preserve">P-03530</t>
  </si>
  <si>
    <t xml:space="preserve">CL-1533</t>
  </si>
  <si>
    <t xml:space="preserve">P-03531</t>
  </si>
  <si>
    <t xml:space="preserve">P-03532</t>
  </si>
  <si>
    <t xml:space="preserve">P-03533</t>
  </si>
  <si>
    <t xml:space="preserve">P-03534</t>
  </si>
  <si>
    <t xml:space="preserve">P-03535</t>
  </si>
  <si>
    <t xml:space="preserve">CL-0143</t>
  </si>
  <si>
    <t xml:space="preserve">P-03536</t>
  </si>
  <si>
    <t xml:space="preserve">P-03537</t>
  </si>
  <si>
    <t xml:space="preserve">P-03538</t>
  </si>
  <si>
    <t xml:space="preserve">P-03539</t>
  </si>
  <si>
    <t xml:space="preserve">CL-1070</t>
  </si>
  <si>
    <t xml:space="preserve">P-03540</t>
  </si>
  <si>
    <t xml:space="preserve">CL-1269</t>
  </si>
  <si>
    <t xml:space="preserve">P-03541</t>
  </si>
  <si>
    <t xml:space="preserve">CL-1492</t>
  </si>
  <si>
    <t xml:space="preserve">P-03542</t>
  </si>
  <si>
    <t xml:space="preserve">P-03543</t>
  </si>
  <si>
    <t xml:space="preserve">CL-2268</t>
  </si>
  <si>
    <t xml:space="preserve">P-03544</t>
  </si>
  <si>
    <t xml:space="preserve">P-03545</t>
  </si>
  <si>
    <t xml:space="preserve">P-03546</t>
  </si>
  <si>
    <t xml:space="preserve">CL-0634</t>
  </si>
  <si>
    <t xml:space="preserve">P-03547</t>
  </si>
  <si>
    <t xml:space="preserve">P-03548</t>
  </si>
  <si>
    <t xml:space="preserve">CL-1825</t>
  </si>
  <si>
    <t xml:space="preserve">P-03549</t>
  </si>
  <si>
    <t xml:space="preserve">P-03550</t>
  </si>
  <si>
    <t xml:space="preserve">P-03551</t>
  </si>
  <si>
    <t xml:space="preserve">P-03552</t>
  </si>
  <si>
    <t xml:space="preserve">P-03553</t>
  </si>
  <si>
    <t xml:space="preserve">CL-0487</t>
  </si>
  <si>
    <t xml:space="preserve">P-03554</t>
  </si>
  <si>
    <t xml:space="preserve">CL-0642</t>
  </si>
  <si>
    <t xml:space="preserve">P-03555</t>
  </si>
  <si>
    <t xml:space="preserve">CL-0715</t>
  </si>
  <si>
    <t xml:space="preserve">P-03556</t>
  </si>
  <si>
    <t xml:space="preserve">CL-0803</t>
  </si>
  <si>
    <t xml:space="preserve">P-03557</t>
  </si>
  <si>
    <t xml:space="preserve">P-03558</t>
  </si>
  <si>
    <t xml:space="preserve">P-03559</t>
  </si>
  <si>
    <t xml:space="preserve">P-03560</t>
  </si>
  <si>
    <t xml:space="preserve">P-03561</t>
  </si>
  <si>
    <t xml:space="preserve">CL-1706</t>
  </si>
  <si>
    <t xml:space="preserve">P-03562</t>
  </si>
  <si>
    <t xml:space="preserve">P-03563</t>
  </si>
  <si>
    <t xml:space="preserve">P-03564</t>
  </si>
  <si>
    <t xml:space="preserve">P-03565</t>
  </si>
  <si>
    <t xml:space="preserve">P-03566</t>
  </si>
  <si>
    <t xml:space="preserve">CL-0359</t>
  </si>
  <si>
    <t xml:space="preserve">P-03567</t>
  </si>
  <si>
    <t xml:space="preserve">P-03568</t>
  </si>
  <si>
    <t xml:space="preserve">P-03569</t>
  </si>
  <si>
    <t xml:space="preserve">P-03570</t>
  </si>
  <si>
    <t xml:space="preserve">P-03571</t>
  </si>
  <si>
    <t xml:space="preserve">CL-2104</t>
  </si>
  <si>
    <t xml:space="preserve">P-03572</t>
  </si>
  <si>
    <t xml:space="preserve">P-03573</t>
  </si>
  <si>
    <t xml:space="preserve">CL-0222</t>
  </si>
  <si>
    <t xml:space="preserve">P-03574</t>
  </si>
  <si>
    <t xml:space="preserve">CL-0674</t>
  </si>
  <si>
    <t xml:space="preserve">P-03575</t>
  </si>
  <si>
    <t xml:space="preserve">P-03576</t>
  </si>
  <si>
    <t xml:space="preserve">P-03577</t>
  </si>
  <si>
    <t xml:space="preserve">CL-1375</t>
  </si>
  <si>
    <t xml:space="preserve">P-03578</t>
  </si>
  <si>
    <t xml:space="preserve">CL-1727</t>
  </si>
  <si>
    <t xml:space="preserve">P-03579</t>
  </si>
  <si>
    <t xml:space="preserve">P-03580</t>
  </si>
  <si>
    <t xml:space="preserve">P-03581</t>
  </si>
  <si>
    <t xml:space="preserve">P-03582</t>
  </si>
  <si>
    <t xml:space="preserve">P-03583</t>
  </si>
  <si>
    <t xml:space="preserve">P-03584</t>
  </si>
  <si>
    <t xml:space="preserve">CL-0486</t>
  </si>
  <si>
    <t xml:space="preserve">P-03585</t>
  </si>
  <si>
    <t xml:space="preserve">P-03586</t>
  </si>
  <si>
    <t xml:space="preserve">CL-1043</t>
  </si>
  <si>
    <t xml:space="preserve">P-03587</t>
  </si>
  <si>
    <t xml:space="preserve">P-03588</t>
  </si>
  <si>
    <t xml:space="preserve">P-03589</t>
  </si>
  <si>
    <t xml:space="preserve">P-03590</t>
  </si>
  <si>
    <t xml:space="preserve">P-03591</t>
  </si>
  <si>
    <t xml:space="preserve">P-03592</t>
  </si>
  <si>
    <t xml:space="preserve">CL-0631</t>
  </si>
  <si>
    <t xml:space="preserve">P-03593</t>
  </si>
  <si>
    <t xml:space="preserve">P-03594</t>
  </si>
  <si>
    <t xml:space="preserve">CL-1064</t>
  </si>
  <si>
    <t xml:space="preserve">P-03595</t>
  </si>
  <si>
    <t xml:space="preserve">P-03596</t>
  </si>
  <si>
    <t xml:space="preserve">CL-1266</t>
  </si>
  <si>
    <t xml:space="preserve">P-03597</t>
  </si>
  <si>
    <t xml:space="preserve">P-03598</t>
  </si>
  <si>
    <t xml:space="preserve">P-03599</t>
  </si>
  <si>
    <t xml:space="preserve">P-03600</t>
  </si>
  <si>
    <t xml:space="preserve">P-03601</t>
  </si>
  <si>
    <t xml:space="preserve">P-03602</t>
  </si>
  <si>
    <t xml:space="preserve">P-03603</t>
  </si>
  <si>
    <t xml:space="preserve">P-03604</t>
  </si>
  <si>
    <t xml:space="preserve">P-03605</t>
  </si>
  <si>
    <t xml:space="preserve">CL-0936</t>
  </si>
  <si>
    <t xml:space="preserve">P-03606</t>
  </si>
  <si>
    <t xml:space="preserve">CL-1389</t>
  </si>
  <si>
    <t xml:space="preserve">P-03607</t>
  </si>
  <si>
    <t xml:space="preserve">P-03608</t>
  </si>
  <si>
    <t xml:space="preserve">CL-1912</t>
  </si>
  <si>
    <t xml:space="preserve">P-03609</t>
  </si>
  <si>
    <t xml:space="preserve">P-03610</t>
  </si>
  <si>
    <t xml:space="preserve">P-03611</t>
  </si>
  <si>
    <t xml:space="preserve">CL-2311</t>
  </si>
  <si>
    <t xml:space="preserve">P-03612</t>
  </si>
  <si>
    <t xml:space="preserve">P-03613</t>
  </si>
  <si>
    <t xml:space="preserve">P-03614</t>
  </si>
  <si>
    <t xml:space="preserve">CL-0632</t>
  </si>
  <si>
    <t xml:space="preserve">P-03615</t>
  </si>
  <si>
    <t xml:space="preserve">P-03616</t>
  </si>
  <si>
    <t xml:space="preserve">CL-0848</t>
  </si>
  <si>
    <t xml:space="preserve">P-03617</t>
  </si>
  <si>
    <t xml:space="preserve">P-03618</t>
  </si>
  <si>
    <t xml:space="preserve">CL-1216</t>
  </si>
  <si>
    <t xml:space="preserve">P-03619</t>
  </si>
  <si>
    <t xml:space="preserve">P-03620</t>
  </si>
  <si>
    <t xml:space="preserve">CL-2255</t>
  </si>
  <si>
    <t xml:space="preserve">P-03621</t>
  </si>
  <si>
    <t xml:space="preserve">P-03622</t>
  </si>
  <si>
    <t xml:space="preserve">P-03623</t>
  </si>
  <si>
    <t xml:space="preserve">P-03624</t>
  </si>
  <si>
    <t xml:space="preserve">P-03625</t>
  </si>
  <si>
    <t xml:space="preserve">CL-1567</t>
  </si>
  <si>
    <t xml:space="preserve">P-03626</t>
  </si>
  <si>
    <t xml:space="preserve">CL-2352</t>
  </si>
  <si>
    <t xml:space="preserve">P-03627</t>
  </si>
  <si>
    <t xml:space="preserve">CL-0300</t>
  </si>
  <si>
    <t xml:space="preserve">P-03628</t>
  </si>
  <si>
    <t xml:space="preserve">P-03629</t>
  </si>
  <si>
    <t xml:space="preserve">CL-0725</t>
  </si>
  <si>
    <t xml:space="preserve">P-03630</t>
  </si>
  <si>
    <t xml:space="preserve">P-03631</t>
  </si>
  <si>
    <t xml:space="preserve">CL-1343</t>
  </si>
  <si>
    <t xml:space="preserve">P-03632</t>
  </si>
  <si>
    <t xml:space="preserve">P-03633</t>
  </si>
  <si>
    <t xml:space="preserve">CL-0056</t>
  </si>
  <si>
    <t xml:space="preserve">P-03634</t>
  </si>
  <si>
    <t xml:space="preserve">P-03635</t>
  </si>
  <si>
    <t xml:space="preserve">P-03636</t>
  </si>
  <si>
    <t xml:space="preserve">P-03637</t>
  </si>
  <si>
    <t xml:space="preserve">P-03638</t>
  </si>
  <si>
    <t xml:space="preserve">P-03639</t>
  </si>
  <si>
    <t xml:space="preserve">P-03640</t>
  </si>
  <si>
    <t xml:space="preserve">CL-1590</t>
  </si>
  <si>
    <t xml:space="preserve">P-03641</t>
  </si>
  <si>
    <t xml:space="preserve">CL-1742</t>
  </si>
  <si>
    <t xml:space="preserve">P-03642</t>
  </si>
  <si>
    <t xml:space="preserve">P-03643</t>
  </si>
  <si>
    <t xml:space="preserve">CL-0124</t>
  </si>
  <si>
    <t xml:space="preserve">P-03644</t>
  </si>
  <si>
    <t xml:space="preserve">CL-0691</t>
  </si>
  <si>
    <t xml:space="preserve">P-03645</t>
  </si>
  <si>
    <t xml:space="preserve">P-03646</t>
  </si>
  <si>
    <t xml:space="preserve">P-03647</t>
  </si>
  <si>
    <t xml:space="preserve">P-03648</t>
  </si>
  <si>
    <t xml:space="preserve">P-03649</t>
  </si>
  <si>
    <t xml:space="preserve">P-03650</t>
  </si>
  <si>
    <t xml:space="preserve">CL-2035</t>
  </si>
  <si>
    <t xml:space="preserve">P-03651</t>
  </si>
  <si>
    <t xml:space="preserve">P-03652</t>
  </si>
  <si>
    <t xml:space="preserve">CL-2323</t>
  </si>
  <si>
    <t xml:space="preserve">P-03653</t>
  </si>
  <si>
    <t xml:space="preserve">P-03654</t>
  </si>
  <si>
    <t xml:space="preserve">P-03655</t>
  </si>
  <si>
    <t xml:space="preserve">P-03656</t>
  </si>
  <si>
    <t xml:space="preserve">P-03657</t>
  </si>
  <si>
    <t xml:space="preserve">P-03658</t>
  </si>
  <si>
    <t xml:space="preserve">CL-1644</t>
  </si>
  <si>
    <t xml:space="preserve">P-03659</t>
  </si>
  <si>
    <t xml:space="preserve">P-03660</t>
  </si>
  <si>
    <t xml:space="preserve">P-03661</t>
  </si>
  <si>
    <t xml:space="preserve">P-03662</t>
  </si>
  <si>
    <t xml:space="preserve">CL-0427</t>
  </si>
  <si>
    <t xml:space="preserve">P-03663</t>
  </si>
  <si>
    <t xml:space="preserve">P-03664</t>
  </si>
  <si>
    <t xml:space="preserve">P-03665</t>
  </si>
  <si>
    <t xml:space="preserve">CL-1037</t>
  </si>
  <si>
    <t xml:space="preserve">P-03666</t>
  </si>
  <si>
    <t xml:space="preserve">CL-1101</t>
  </si>
  <si>
    <t xml:space="preserve">P-03667</t>
  </si>
  <si>
    <t xml:space="preserve">P-03668</t>
  </si>
  <si>
    <t xml:space="preserve">CL-1301</t>
  </si>
  <si>
    <t xml:space="preserve">P-03669</t>
  </si>
  <si>
    <t xml:space="preserve">P-03670</t>
  </si>
  <si>
    <t xml:space="preserve">P-03671</t>
  </si>
  <si>
    <t xml:space="preserve">P-03672</t>
  </si>
  <si>
    <t xml:space="preserve">CL-2253</t>
  </si>
  <si>
    <t xml:space="preserve">P-03673</t>
  </si>
  <si>
    <t xml:space="preserve">CL-2333</t>
  </si>
  <si>
    <t xml:space="preserve">P-03674</t>
  </si>
  <si>
    <t xml:space="preserve">P-03675</t>
  </si>
  <si>
    <t xml:space="preserve">P-03676</t>
  </si>
  <si>
    <t xml:space="preserve">CL-0266</t>
  </si>
  <si>
    <t xml:space="preserve">P-03677</t>
  </si>
  <si>
    <t xml:space="preserve">P-03678</t>
  </si>
  <si>
    <t xml:space="preserve">CL-0718</t>
  </si>
  <si>
    <t xml:space="preserve">P-03679</t>
  </si>
  <si>
    <t xml:space="preserve">P-03680</t>
  </si>
  <si>
    <t xml:space="preserve">P-03681</t>
  </si>
  <si>
    <t xml:space="preserve">P-03682</t>
  </si>
  <si>
    <t xml:space="preserve">CL-1967</t>
  </si>
  <si>
    <t xml:space="preserve">P-03683</t>
  </si>
  <si>
    <t xml:space="preserve">P-03684</t>
  </si>
  <si>
    <t xml:space="preserve">P-03685</t>
  </si>
  <si>
    <t xml:space="preserve">CL-0424</t>
  </si>
  <si>
    <t xml:space="preserve">P-03686</t>
  </si>
  <si>
    <t xml:space="preserve">P-03687</t>
  </si>
  <si>
    <t xml:space="preserve">P-03688</t>
  </si>
  <si>
    <t xml:space="preserve">P-03689</t>
  </si>
  <si>
    <t xml:space="preserve">P-03690</t>
  </si>
  <si>
    <t xml:space="preserve">P-03691</t>
  </si>
  <si>
    <t xml:space="preserve">P-03692</t>
  </si>
  <si>
    <t xml:space="preserve">CL-1298</t>
  </si>
  <si>
    <t xml:space="preserve">P-03693</t>
  </si>
  <si>
    <t xml:space="preserve">P-03694</t>
  </si>
  <si>
    <t xml:space="preserve">P-03695</t>
  </si>
  <si>
    <t xml:space="preserve">P-03696</t>
  </si>
  <si>
    <t xml:space="preserve">P-03697</t>
  </si>
  <si>
    <t xml:space="preserve">CL-0431</t>
  </si>
  <si>
    <t xml:space="preserve">P-03698</t>
  </si>
  <si>
    <t xml:space="preserve">P-03699</t>
  </si>
  <si>
    <t xml:space="preserve">P-03700</t>
  </si>
  <si>
    <t xml:space="preserve">CL-1345</t>
  </si>
  <si>
    <t xml:space="preserve">P-03701</t>
  </si>
  <si>
    <t xml:space="preserve">P-03702</t>
  </si>
  <si>
    <t xml:space="preserve">CL-1769</t>
  </si>
  <si>
    <t xml:space="preserve">P-03703</t>
  </si>
  <si>
    <t xml:space="preserve">P-03704</t>
  </si>
  <si>
    <t xml:space="preserve">P-03705</t>
  </si>
  <si>
    <t xml:space="preserve">P-03706</t>
  </si>
  <si>
    <t xml:space="preserve">P-03707</t>
  </si>
  <si>
    <t xml:space="preserve">P-03708</t>
  </si>
  <si>
    <t xml:space="preserve">P-03709</t>
  </si>
  <si>
    <t xml:space="preserve">CL-1310</t>
  </si>
  <si>
    <t xml:space="preserve">P-03710</t>
  </si>
  <si>
    <t xml:space="preserve">CL-1322</t>
  </si>
  <si>
    <t xml:space="preserve">P-03711</t>
  </si>
  <si>
    <t xml:space="preserve">P-03712</t>
  </si>
  <si>
    <t xml:space="preserve">P-03713</t>
  </si>
  <si>
    <t xml:space="preserve">CL-1669</t>
  </si>
  <si>
    <t xml:space="preserve">P-03714</t>
  </si>
  <si>
    <t xml:space="preserve">CL-2246</t>
  </si>
  <si>
    <t xml:space="preserve">P-03715</t>
  </si>
  <si>
    <t xml:space="preserve">P-03716</t>
  </si>
  <si>
    <t xml:space="preserve">P-03717</t>
  </si>
  <si>
    <t xml:space="preserve">P-03718</t>
  </si>
  <si>
    <t xml:space="preserve">P-03719</t>
  </si>
  <si>
    <t xml:space="preserve">CL-0933</t>
  </si>
  <si>
    <t xml:space="preserve">P-03720</t>
  </si>
  <si>
    <t xml:space="preserve">P-03721</t>
  </si>
  <si>
    <t xml:space="preserve">CL-1063</t>
  </si>
  <si>
    <t xml:space="preserve">P-03722</t>
  </si>
  <si>
    <t xml:space="preserve">P-03723</t>
  </si>
  <si>
    <t xml:space="preserve">CL-1224</t>
  </si>
  <si>
    <t xml:space="preserve">P-03724</t>
  </si>
  <si>
    <t xml:space="preserve">CL-1731</t>
  </si>
  <si>
    <t xml:space="preserve">P-03725</t>
  </si>
  <si>
    <t xml:space="preserve">CL-1936</t>
  </si>
  <si>
    <t xml:space="preserve">P-03726</t>
  </si>
  <si>
    <t xml:space="preserve">P-03727</t>
  </si>
  <si>
    <t xml:space="preserve">P-03728</t>
  </si>
  <si>
    <t xml:space="preserve">P-03729</t>
  </si>
  <si>
    <t xml:space="preserve">P-03730</t>
  </si>
  <si>
    <t xml:space="preserve">P-03731</t>
  </si>
  <si>
    <t xml:space="preserve">P-03732</t>
  </si>
  <si>
    <t xml:space="preserve">P-03733</t>
  </si>
  <si>
    <t xml:space="preserve">P-03734</t>
  </si>
  <si>
    <t xml:space="preserve">P-03735</t>
  </si>
  <si>
    <t xml:space="preserve">P-03736</t>
  </si>
  <si>
    <t xml:space="preserve">CL-1244</t>
  </si>
  <si>
    <t xml:space="preserve">P-03737</t>
  </si>
  <si>
    <t xml:space="preserve">CL-1247</t>
  </si>
  <si>
    <t xml:space="preserve">P-03738</t>
  </si>
  <si>
    <t xml:space="preserve">CL-1435</t>
  </si>
  <si>
    <t xml:space="preserve">P-03739</t>
  </si>
  <si>
    <t xml:space="preserve">CL-1451</t>
  </si>
  <si>
    <t xml:space="preserve">P-03740</t>
  </si>
  <si>
    <t xml:space="preserve">P-03741</t>
  </si>
  <si>
    <t xml:space="preserve">CL-1735</t>
  </si>
  <si>
    <t xml:space="preserve">P-03742</t>
  </si>
  <si>
    <t xml:space="preserve">P-03743</t>
  </si>
  <si>
    <t xml:space="preserve">P-03744</t>
  </si>
  <si>
    <t xml:space="preserve">P-03745</t>
  </si>
  <si>
    <t xml:space="preserve">CL-0263</t>
  </si>
  <si>
    <t xml:space="preserve">P-03746</t>
  </si>
  <si>
    <t xml:space="preserve">P-03747</t>
  </si>
  <si>
    <t xml:space="preserve">CL-0602</t>
  </si>
  <si>
    <t xml:space="preserve">P-03748</t>
  </si>
  <si>
    <t xml:space="preserve">P-03749</t>
  </si>
  <si>
    <t xml:space="preserve">CL-1127</t>
  </si>
  <si>
    <t xml:space="preserve">P-03750</t>
  </si>
  <si>
    <t xml:space="preserve">CL-1173</t>
  </si>
  <si>
    <t xml:space="preserve">P-03751</t>
  </si>
  <si>
    <t xml:space="preserve">P-03752</t>
  </si>
  <si>
    <t xml:space="preserve">P-03753</t>
  </si>
  <si>
    <t xml:space="preserve">P-03754</t>
  </si>
  <si>
    <t xml:space="preserve">P-03755</t>
  </si>
  <si>
    <t xml:space="preserve">P-03756</t>
  </si>
  <si>
    <t xml:space="preserve">P-03757</t>
  </si>
  <si>
    <t xml:space="preserve">P-03758</t>
  </si>
  <si>
    <t xml:space="preserve">P-03759</t>
  </si>
  <si>
    <t xml:space="preserve">P-03760</t>
  </si>
  <si>
    <t xml:space="preserve">P-03761</t>
  </si>
  <si>
    <t xml:space="preserve">P-03762</t>
  </si>
  <si>
    <t xml:space="preserve">P-03763</t>
  </si>
  <si>
    <t xml:space="preserve">P-03764</t>
  </si>
  <si>
    <t xml:space="preserve">P-03765</t>
  </si>
  <si>
    <t xml:space="preserve">P-03766</t>
  </si>
  <si>
    <t xml:space="preserve">P-03767</t>
  </si>
  <si>
    <t xml:space="preserve">P-03768</t>
  </si>
  <si>
    <t xml:space="preserve">CL-0908</t>
  </si>
  <si>
    <t xml:space="preserve">P-03769</t>
  </si>
  <si>
    <t xml:space="preserve">CL-1024</t>
  </si>
  <si>
    <t xml:space="preserve">P-03770</t>
  </si>
  <si>
    <t xml:space="preserve">P-03771</t>
  </si>
  <si>
    <t xml:space="preserve">CL-1664</t>
  </si>
  <si>
    <t xml:space="preserve">P-03772</t>
  </si>
  <si>
    <t xml:space="preserve">CL-2068</t>
  </si>
  <si>
    <t xml:space="preserve">P-03773</t>
  </si>
  <si>
    <t xml:space="preserve">P-03774</t>
  </si>
  <si>
    <t xml:space="preserve">P-03775</t>
  </si>
  <si>
    <t xml:space="preserve">CL-0039</t>
  </si>
  <si>
    <t xml:space="preserve">P-03776</t>
  </si>
  <si>
    <t xml:space="preserve">P-03777</t>
  </si>
  <si>
    <t xml:space="preserve">P-03778</t>
  </si>
  <si>
    <t xml:space="preserve">P-03779</t>
  </si>
  <si>
    <t xml:space="preserve">P-03780</t>
  </si>
  <si>
    <t xml:space="preserve">P-03781</t>
  </si>
  <si>
    <t xml:space="preserve">P-03782</t>
  </si>
  <si>
    <t xml:space="preserve">P-03783</t>
  </si>
  <si>
    <t xml:space="preserve">P-03784</t>
  </si>
  <si>
    <t xml:space="preserve">CL-1966</t>
  </si>
  <si>
    <t xml:space="preserve">P-03785</t>
  </si>
  <si>
    <t xml:space="preserve">P-03786</t>
  </si>
  <si>
    <t xml:space="preserve">P-03787</t>
  </si>
  <si>
    <t xml:space="preserve">P-03788</t>
  </si>
  <si>
    <t xml:space="preserve">P-03789</t>
  </si>
  <si>
    <t xml:space="preserve">P-03790</t>
  </si>
  <si>
    <t xml:space="preserve">P-03791</t>
  </si>
  <si>
    <t xml:space="preserve">P-03792</t>
  </si>
  <si>
    <t xml:space="preserve">CL-1582</t>
  </si>
  <si>
    <t xml:space="preserve">P-03793</t>
  </si>
  <si>
    <t xml:space="preserve">CL-1604</t>
  </si>
  <si>
    <t xml:space="preserve">P-03794</t>
  </si>
  <si>
    <t xml:space="preserve">P-03795</t>
  </si>
  <si>
    <t xml:space="preserve">P-03796</t>
  </si>
  <si>
    <t xml:space="preserve">P-03797</t>
  </si>
  <si>
    <t xml:space="preserve">P-03798</t>
  </si>
  <si>
    <t xml:space="preserve">P-03799</t>
  </si>
  <si>
    <t xml:space="preserve">P-03800</t>
  </si>
  <si>
    <t xml:space="preserve">P-03801</t>
  </si>
  <si>
    <t xml:space="preserve">CL-1022</t>
  </si>
  <si>
    <t xml:space="preserve">P-03802</t>
  </si>
  <si>
    <t xml:space="preserve">CL-1190</t>
  </si>
  <si>
    <t xml:space="preserve">P-03803</t>
  </si>
  <si>
    <t xml:space="preserve">P-03804</t>
  </si>
  <si>
    <t xml:space="preserve">CL-2211</t>
  </si>
  <si>
    <t xml:space="preserve">P-03805</t>
  </si>
  <si>
    <t xml:space="preserve">P-03806</t>
  </si>
  <si>
    <t xml:space="preserve">CL-0227</t>
  </si>
  <si>
    <t xml:space="preserve">P-03807</t>
  </si>
  <si>
    <t xml:space="preserve">P-03808</t>
  </si>
  <si>
    <t xml:space="preserve">P-03809</t>
  </si>
  <si>
    <t xml:space="preserve">P-03810</t>
  </si>
  <si>
    <t xml:space="preserve">P-03811</t>
  </si>
  <si>
    <t xml:space="preserve">P-03812</t>
  </si>
  <si>
    <t xml:space="preserve">P-03813</t>
  </si>
  <si>
    <t xml:space="preserve">P-03814</t>
  </si>
  <si>
    <t xml:space="preserve">P-03815</t>
  </si>
  <si>
    <t xml:space="preserve">P-03816</t>
  </si>
  <si>
    <t xml:space="preserve">P-03817</t>
  </si>
  <si>
    <t xml:space="preserve">P-03818</t>
  </si>
  <si>
    <t xml:space="preserve">CL-0860</t>
  </si>
  <si>
    <t xml:space="preserve">P-03819</t>
  </si>
  <si>
    <t xml:space="preserve">P-03820</t>
  </si>
  <si>
    <t xml:space="preserve">CL-1231</t>
  </si>
  <si>
    <t xml:space="preserve">P-03821</t>
  </si>
  <si>
    <t xml:space="preserve">P-03822</t>
  </si>
  <si>
    <t xml:space="preserve">P-03823</t>
  </si>
  <si>
    <t xml:space="preserve">P-03824</t>
  </si>
  <si>
    <t xml:space="preserve">P-03825</t>
  </si>
  <si>
    <t xml:space="preserve">CL-0401</t>
  </si>
  <si>
    <t xml:space="preserve">P-03826</t>
  </si>
  <si>
    <t xml:space="preserve">P-03827</t>
  </si>
  <si>
    <t xml:space="preserve">P-03828</t>
  </si>
  <si>
    <t xml:space="preserve">CL-1262</t>
  </si>
  <si>
    <t xml:space="preserve">P-03829</t>
  </si>
  <si>
    <t xml:space="preserve">CL-0185</t>
  </si>
  <si>
    <t xml:space="preserve">P-03830</t>
  </si>
  <si>
    <t xml:space="preserve">CL-0491</t>
  </si>
  <si>
    <t xml:space="preserve">P-03831</t>
  </si>
  <si>
    <t xml:space="preserve">P-03832</t>
  </si>
  <si>
    <t xml:space="preserve">P-03833</t>
  </si>
  <si>
    <t xml:space="preserve">P-03834</t>
  </si>
  <si>
    <t xml:space="preserve">CL-1690</t>
  </si>
  <si>
    <t xml:space="preserve">P-03835</t>
  </si>
  <si>
    <t xml:space="preserve">P-03836</t>
  </si>
  <si>
    <t xml:space="preserve">P-03837</t>
  </si>
  <si>
    <t xml:space="preserve">CL-0106</t>
  </si>
  <si>
    <t xml:space="preserve">P-03838</t>
  </si>
  <si>
    <t xml:space="preserve">CL-0207</t>
  </si>
  <si>
    <t xml:space="preserve">P-03839</t>
  </si>
  <si>
    <t xml:space="preserve">P-03840</t>
  </si>
  <si>
    <t xml:space="preserve">P-03841</t>
  </si>
  <si>
    <t xml:space="preserve">P-03842</t>
  </si>
  <si>
    <t xml:space="preserve">P-03843</t>
  </si>
  <si>
    <t xml:space="preserve">P-03844</t>
  </si>
  <si>
    <t xml:space="preserve">P-03845</t>
  </si>
  <si>
    <t xml:space="preserve">CL-0790</t>
  </si>
  <si>
    <t xml:space="preserve">P-03846</t>
  </si>
  <si>
    <t xml:space="preserve">P-03847</t>
  </si>
  <si>
    <t xml:space="preserve">P-03848</t>
  </si>
  <si>
    <t xml:space="preserve">P-03849</t>
  </si>
  <si>
    <t xml:space="preserve">P-03850</t>
  </si>
  <si>
    <t xml:space="preserve">CL-2319</t>
  </si>
  <si>
    <t xml:space="preserve">P-03851</t>
  </si>
  <si>
    <t xml:space="preserve">P-03852</t>
  </si>
  <si>
    <t xml:space="preserve">P-03853</t>
  </si>
  <si>
    <t xml:space="preserve">CL-0667</t>
  </si>
  <si>
    <t xml:space="preserve">P-03854</t>
  </si>
  <si>
    <t xml:space="preserve">CL-0802</t>
  </si>
  <si>
    <t xml:space="preserve">P-03855</t>
  </si>
  <si>
    <t xml:space="preserve">CL-1034</t>
  </si>
  <si>
    <t xml:space="preserve">P-03856</t>
  </si>
  <si>
    <t xml:space="preserve">P-03857</t>
  </si>
  <si>
    <t xml:space="preserve">CL-1536</t>
  </si>
  <si>
    <t xml:space="preserve">P-03858</t>
  </si>
  <si>
    <t xml:space="preserve">CL-1588</t>
  </si>
  <si>
    <t xml:space="preserve">P-03859</t>
  </si>
  <si>
    <t xml:space="preserve">P-03860</t>
  </si>
  <si>
    <t xml:space="preserve">P-03861</t>
  </si>
  <si>
    <t xml:space="preserve">CL-0847</t>
  </si>
  <si>
    <t xml:space="preserve">P-03862</t>
  </si>
  <si>
    <t xml:space="preserve">P-03863</t>
  </si>
  <si>
    <t xml:space="preserve">CL-0914</t>
  </si>
  <si>
    <t xml:space="preserve">P-03864</t>
  </si>
  <si>
    <t xml:space="preserve">P-03865</t>
  </si>
  <si>
    <t xml:space="preserve">P-03866</t>
  </si>
  <si>
    <t xml:space="preserve">P-03867</t>
  </si>
  <si>
    <t xml:space="preserve">CL-1319</t>
  </si>
  <si>
    <t xml:space="preserve">P-03868</t>
  </si>
  <si>
    <t xml:space="preserve">CL-1336</t>
  </si>
  <si>
    <t xml:space="preserve">P-03869</t>
  </si>
  <si>
    <t xml:space="preserve">P-03870</t>
  </si>
  <si>
    <t xml:space="preserve">P-03871</t>
  </si>
  <si>
    <t xml:space="preserve">P-03872</t>
  </si>
  <si>
    <t xml:space="preserve">CL-1856</t>
  </si>
  <si>
    <t xml:space="preserve">P-03873</t>
  </si>
  <si>
    <t xml:space="preserve">P-03874</t>
  </si>
  <si>
    <t xml:space="preserve">P-03875</t>
  </si>
  <si>
    <t xml:space="preserve">P-03876</t>
  </si>
  <si>
    <t xml:space="preserve">P-03877</t>
  </si>
  <si>
    <t xml:space="preserve">CL-0218</t>
  </si>
  <si>
    <t xml:space="preserve">P-03878</t>
  </si>
  <si>
    <t xml:space="preserve">CL-0520</t>
  </si>
  <si>
    <t xml:space="preserve">P-03879</t>
  </si>
  <si>
    <t xml:space="preserve">P-03880</t>
  </si>
  <si>
    <t xml:space="preserve">P-03881</t>
  </si>
  <si>
    <t xml:space="preserve">P-03882</t>
  </si>
  <si>
    <t xml:space="preserve">CL-1416</t>
  </si>
  <si>
    <t xml:space="preserve">P-03883</t>
  </si>
  <si>
    <t xml:space="preserve">CL-1499</t>
  </si>
  <si>
    <t xml:space="preserve">P-03884</t>
  </si>
  <si>
    <t xml:space="preserve">P-03885</t>
  </si>
  <si>
    <t xml:space="preserve">P-03886</t>
  </si>
  <si>
    <t xml:space="preserve">CL-2363</t>
  </si>
  <si>
    <t xml:space="preserve">P-03887</t>
  </si>
  <si>
    <t xml:space="preserve">CL-0570</t>
  </si>
  <si>
    <t xml:space="preserve">P-03888</t>
  </si>
  <si>
    <t xml:space="preserve">P-03889</t>
  </si>
  <si>
    <t xml:space="preserve">P-03890</t>
  </si>
  <si>
    <t xml:space="preserve">P-03891</t>
  </si>
  <si>
    <t xml:space="preserve">P-03892</t>
  </si>
  <si>
    <t xml:space="preserve">CL-1814</t>
  </si>
  <si>
    <t xml:space="preserve">P-03893</t>
  </si>
  <si>
    <t xml:space="preserve">CL-0226</t>
  </si>
  <si>
    <t xml:space="preserve">P-03894</t>
  </si>
  <si>
    <t xml:space="preserve">P-03895</t>
  </si>
  <si>
    <t xml:space="preserve">P-03896</t>
  </si>
  <si>
    <t xml:space="preserve">CL-1084</t>
  </si>
  <si>
    <t xml:space="preserve">P-03897</t>
  </si>
  <si>
    <t xml:space="preserve">P-03898</t>
  </si>
  <si>
    <t xml:space="preserve">P-03899</t>
  </si>
  <si>
    <t xml:space="preserve">CL-1684</t>
  </si>
  <si>
    <t xml:space="preserve">P-03900</t>
  </si>
  <si>
    <t xml:space="preserve">P-03901</t>
  </si>
  <si>
    <t xml:space="preserve">P-03902</t>
  </si>
  <si>
    <t xml:space="preserve">P-03903</t>
  </si>
  <si>
    <t xml:space="preserve">P-03904</t>
  </si>
  <si>
    <t xml:space="preserve">P-03905</t>
  </si>
  <si>
    <t xml:space="preserve">P-03906</t>
  </si>
  <si>
    <t xml:space="preserve">CL-1779</t>
  </si>
  <si>
    <t xml:space="preserve">P-03907</t>
  </si>
  <si>
    <t xml:space="preserve">P-03908</t>
  </si>
  <si>
    <t xml:space="preserve">CL-2372</t>
  </si>
  <si>
    <t xml:space="preserve">P-03909</t>
  </si>
  <si>
    <t xml:space="preserve">CL-0041</t>
  </si>
  <si>
    <t xml:space="preserve">P-03910</t>
  </si>
  <si>
    <t xml:space="preserve">P-03911</t>
  </si>
  <si>
    <t xml:space="preserve">P-03912</t>
  </si>
  <si>
    <t xml:space="preserve">P-03913</t>
  </si>
  <si>
    <t xml:space="preserve">CL-0854</t>
  </si>
  <si>
    <t xml:space="preserve">P-03914</t>
  </si>
  <si>
    <t xml:space="preserve">CL-1404</t>
  </si>
  <si>
    <t xml:space="preserve">P-03915</t>
  </si>
  <si>
    <t xml:space="preserve">P-03916</t>
  </si>
  <si>
    <t xml:space="preserve">P-03917</t>
  </si>
  <si>
    <t xml:space="preserve">P-03918</t>
  </si>
  <si>
    <t xml:space="preserve">P-03919</t>
  </si>
  <si>
    <t xml:space="preserve">CL-2166</t>
  </si>
  <si>
    <t xml:space="preserve">P-03920</t>
  </si>
  <si>
    <t xml:space="preserve">P-03921</t>
  </si>
  <si>
    <t xml:space="preserve">P-03922</t>
  </si>
  <si>
    <t xml:space="preserve">CL-0608</t>
  </si>
  <si>
    <t xml:space="preserve">P-03923</t>
  </si>
  <si>
    <t xml:space="preserve">P-03924</t>
  </si>
  <si>
    <t xml:space="preserve">P-03925</t>
  </si>
  <si>
    <t xml:space="preserve">P-03926</t>
  </si>
  <si>
    <t xml:space="preserve">P-03927</t>
  </si>
  <si>
    <t xml:space="preserve">P-03928</t>
  </si>
  <si>
    <t xml:space="preserve">CL-1773</t>
  </si>
  <si>
    <t xml:space="preserve">P-03929</t>
  </si>
  <si>
    <t xml:space="preserve">CL-2083</t>
  </si>
  <si>
    <t xml:space="preserve">P-03930</t>
  </si>
  <si>
    <t xml:space="preserve">P-03931</t>
  </si>
  <si>
    <t xml:space="preserve">P-03932</t>
  </si>
  <si>
    <t xml:space="preserve">CL-0042</t>
  </si>
  <si>
    <t xml:space="preserve">P-03933</t>
  </si>
  <si>
    <t xml:space="preserve">P-03934</t>
  </si>
  <si>
    <t xml:space="preserve">P-03935</t>
  </si>
  <si>
    <t xml:space="preserve">P-03936</t>
  </si>
  <si>
    <t xml:space="preserve">P-03937</t>
  </si>
  <si>
    <t xml:space="preserve">P-03938</t>
  </si>
  <si>
    <t xml:space="preserve">P-03939</t>
  </si>
  <si>
    <t xml:space="preserve">CL-1954</t>
  </si>
  <si>
    <t xml:space="preserve">P-03940</t>
  </si>
  <si>
    <t xml:space="preserve">P-03941</t>
  </si>
  <si>
    <t xml:space="preserve">P-03942</t>
  </si>
  <si>
    <t xml:space="preserve">P-03943</t>
  </si>
  <si>
    <t xml:space="preserve">CL-0344</t>
  </si>
  <si>
    <t xml:space="preserve">P-03944</t>
  </si>
  <si>
    <t xml:space="preserve">CL-0397</t>
  </si>
  <si>
    <t xml:space="preserve">P-03945</t>
  </si>
  <si>
    <t xml:space="preserve">CL-0554</t>
  </si>
  <si>
    <t xml:space="preserve">P-03946</t>
  </si>
  <si>
    <t xml:space="preserve">P-03947</t>
  </si>
  <si>
    <t xml:space="preserve">P-03948</t>
  </si>
  <si>
    <t xml:space="preserve">CL-1640</t>
  </si>
  <si>
    <t xml:space="preserve">P-03949</t>
  </si>
  <si>
    <t xml:space="preserve">P-03950</t>
  </si>
  <si>
    <t xml:space="preserve">P-03951</t>
  </si>
  <si>
    <t xml:space="preserve">P-03952</t>
  </si>
  <si>
    <t xml:space="preserve">P-03953</t>
  </si>
  <si>
    <t xml:space="preserve">P-03954</t>
  </si>
  <si>
    <t xml:space="preserve">P-03955</t>
  </si>
  <si>
    <t xml:space="preserve">CL-0187</t>
  </si>
  <si>
    <t xml:space="preserve">P-03956</t>
  </si>
  <si>
    <t xml:space="preserve">P-03957</t>
  </si>
  <si>
    <t xml:space="preserve">CL-0306</t>
  </si>
  <si>
    <t xml:space="preserve">P-03958</t>
  </si>
  <si>
    <t xml:space="preserve">P-03959</t>
  </si>
  <si>
    <t xml:space="preserve">P-03960</t>
  </si>
  <si>
    <t xml:space="preserve">P-03961</t>
  </si>
  <si>
    <t xml:space="preserve">P-03962</t>
  </si>
  <si>
    <t xml:space="preserve">P-03963</t>
  </si>
  <si>
    <t xml:space="preserve">P-03964</t>
  </si>
  <si>
    <t xml:space="preserve">P-03965</t>
  </si>
  <si>
    <t xml:space="preserve">P-03966</t>
  </si>
  <si>
    <t xml:space="preserve">CL-1346</t>
  </si>
  <si>
    <t xml:space="preserve">P-03967</t>
  </si>
  <si>
    <t xml:space="preserve">CL-1683</t>
  </si>
  <si>
    <t xml:space="preserve">P-03968</t>
  </si>
  <si>
    <t xml:space="preserve">P-03969</t>
  </si>
  <si>
    <t xml:space="preserve">CL-1823</t>
  </si>
  <si>
    <t xml:space="preserve">P-03970</t>
  </si>
  <si>
    <t xml:space="preserve">CL-1847</t>
  </si>
  <si>
    <t xml:space="preserve">P-03971</t>
  </si>
  <si>
    <t xml:space="preserve">P-03972</t>
  </si>
  <si>
    <t xml:space="preserve">CL-2232</t>
  </si>
  <si>
    <t xml:space="preserve">P-03973</t>
  </si>
  <si>
    <t xml:space="preserve">CL-2306</t>
  </si>
  <si>
    <t xml:space="preserve">P-03974</t>
  </si>
  <si>
    <t xml:space="preserve">P-03975</t>
  </si>
  <si>
    <t xml:space="preserve">CL-0175</t>
  </si>
  <si>
    <t xml:space="preserve">P-03976</t>
  </si>
  <si>
    <t xml:space="preserve">CL-0329</t>
  </si>
  <si>
    <t xml:space="preserve">P-03977</t>
  </si>
  <si>
    <t xml:space="preserve">P-03978</t>
  </si>
  <si>
    <t xml:space="preserve">CL-1259</t>
  </si>
  <si>
    <t xml:space="preserve">P-03979</t>
  </si>
  <si>
    <t xml:space="preserve">CL-1443</t>
  </si>
  <si>
    <t xml:space="preserve">P-03980</t>
  </si>
  <si>
    <t xml:space="preserve">P-03981</t>
  </si>
  <si>
    <t xml:space="preserve">P-03982</t>
  </si>
  <si>
    <t xml:space="preserve">CL-2060</t>
  </si>
  <si>
    <t xml:space="preserve">P-03983</t>
  </si>
  <si>
    <t xml:space="preserve">CL-2114</t>
  </si>
  <si>
    <t xml:space="preserve">P-03984</t>
  </si>
  <si>
    <t xml:space="preserve">P-03985</t>
  </si>
  <si>
    <t xml:space="preserve">CL-0063</t>
  </si>
  <si>
    <t xml:space="preserve">P-03986</t>
  </si>
  <si>
    <t xml:space="preserve">P-03987</t>
  </si>
  <si>
    <t xml:space="preserve">CL-1168</t>
  </si>
  <si>
    <t xml:space="preserve">P-03988</t>
  </si>
  <si>
    <t xml:space="preserve">P-03989</t>
  </si>
  <si>
    <t xml:space="preserve">CL-1371</t>
  </si>
  <si>
    <t xml:space="preserve">P-03990</t>
  </si>
  <si>
    <t xml:space="preserve">CL-1436</t>
  </si>
  <si>
    <t xml:space="preserve">P-03991</t>
  </si>
  <si>
    <t xml:space="preserve">CL-1500</t>
  </si>
  <si>
    <t xml:space="preserve">P-03992</t>
  </si>
  <si>
    <t xml:space="preserve">CL-1663</t>
  </si>
  <si>
    <t xml:space="preserve">P-03993</t>
  </si>
  <si>
    <t xml:space="preserve">CL-1982</t>
  </si>
  <si>
    <t xml:space="preserve">P-03994</t>
  </si>
  <si>
    <t xml:space="preserve">P-03995</t>
  </si>
  <si>
    <t xml:space="preserve">P-03996</t>
  </si>
  <si>
    <t xml:space="preserve">CL-0483</t>
  </si>
  <si>
    <t xml:space="preserve">P-03997</t>
  </si>
  <si>
    <t xml:space="preserve">P-03998</t>
  </si>
  <si>
    <t xml:space="preserve">P-03999</t>
  </si>
  <si>
    <t xml:space="preserve">P-04000</t>
  </si>
  <si>
    <t xml:space="preserve">CL-2123</t>
  </si>
  <si>
    <t xml:space="preserve">P-04001</t>
  </si>
  <si>
    <t xml:space="preserve">P-04002</t>
  </si>
  <si>
    <t xml:space="preserve">P-04003</t>
  </si>
  <si>
    <t xml:space="preserve">CL-0268</t>
  </si>
  <si>
    <t xml:space="preserve">P-04004</t>
  </si>
  <si>
    <t xml:space="preserve">CL-0512</t>
  </si>
  <si>
    <t xml:space="preserve">P-04005</t>
  </si>
  <si>
    <t xml:space="preserve">P-04006</t>
  </si>
  <si>
    <t xml:space="preserve">CL-1072</t>
  </si>
  <si>
    <t xml:space="preserve">P-04007</t>
  </si>
  <si>
    <t xml:space="preserve">P-04008</t>
  </si>
  <si>
    <t xml:space="preserve">P-04009</t>
  </si>
  <si>
    <t xml:space="preserve">P-04010</t>
  </si>
  <si>
    <t xml:space="preserve">P-04011</t>
  </si>
  <si>
    <t xml:space="preserve">P-04012</t>
  </si>
  <si>
    <t xml:space="preserve">CL-1796</t>
  </si>
  <si>
    <t xml:space="preserve">P-04013</t>
  </si>
  <si>
    <t xml:space="preserve">P-04014</t>
  </si>
  <si>
    <t xml:space="preserve">P-04015</t>
  </si>
  <si>
    <t xml:space="preserve">P-04016</t>
  </si>
  <si>
    <t xml:space="preserve">P-04017</t>
  </si>
  <si>
    <t xml:space="preserve">P-04018</t>
  </si>
  <si>
    <t xml:space="preserve">P-04019</t>
  </si>
  <si>
    <t xml:space="preserve">CL-1424</t>
  </si>
  <si>
    <t xml:space="preserve">P-04020</t>
  </si>
  <si>
    <t xml:space="preserve">P-04021</t>
  </si>
  <si>
    <t xml:space="preserve">P-04022</t>
  </si>
  <si>
    <t xml:space="preserve">P-04023</t>
  </si>
  <si>
    <t xml:space="preserve">CL-0264</t>
  </si>
  <si>
    <t xml:space="preserve">P-04024</t>
  </si>
  <si>
    <t xml:space="preserve">CL-0342</t>
  </si>
  <si>
    <t xml:space="preserve">P-04025</t>
  </si>
  <si>
    <t xml:space="preserve">P-04026</t>
  </si>
  <si>
    <t xml:space="preserve">CL-0666</t>
  </si>
  <si>
    <t xml:space="preserve">P-04027</t>
  </si>
  <si>
    <t xml:space="preserve">CL-0899</t>
  </si>
  <si>
    <t xml:space="preserve">P-04028</t>
  </si>
  <si>
    <t xml:space="preserve">P-04029</t>
  </si>
  <si>
    <t xml:space="preserve">P-04030</t>
  </si>
  <si>
    <t xml:space="preserve">P-04031</t>
  </si>
  <si>
    <t xml:space="preserve">P-04032</t>
  </si>
  <si>
    <t xml:space="preserve">P-04033</t>
  </si>
  <si>
    <t xml:space="preserve">P-04034</t>
  </si>
  <si>
    <t xml:space="preserve">P-04035</t>
  </si>
  <si>
    <t xml:space="preserve">P-04036</t>
  </si>
  <si>
    <t xml:space="preserve">CL-1113</t>
  </si>
  <si>
    <t xml:space="preserve">P-04037</t>
  </si>
  <si>
    <t xml:space="preserve">P-04038</t>
  </si>
  <si>
    <t xml:space="preserve">P-04039</t>
  </si>
  <si>
    <t xml:space="preserve">P-04040</t>
  </si>
  <si>
    <t xml:space="preserve">P-04041</t>
  </si>
  <si>
    <t xml:space="preserve">P-04042</t>
  </si>
  <si>
    <t xml:space="preserve">CL-0400</t>
  </si>
  <si>
    <t xml:space="preserve">P-04043</t>
  </si>
  <si>
    <t xml:space="preserve">P-04044</t>
  </si>
  <si>
    <t xml:space="preserve">P-04045</t>
  </si>
  <si>
    <t xml:space="preserve">P-04046</t>
  </si>
  <si>
    <t xml:space="preserve">P-04047</t>
  </si>
  <si>
    <t xml:space="preserve">P-04048</t>
  </si>
  <si>
    <t xml:space="preserve">P-04049</t>
  </si>
  <si>
    <t xml:space="preserve">P-04050</t>
  </si>
  <si>
    <t xml:space="preserve">P-04051</t>
  </si>
  <si>
    <t xml:space="preserve">P-04052</t>
  </si>
  <si>
    <t xml:space="preserve">CL-2142</t>
  </si>
  <si>
    <t xml:space="preserve">P-04053</t>
  </si>
  <si>
    <t xml:space="preserve">P-04054</t>
  </si>
  <si>
    <t xml:space="preserve">CL-0058</t>
  </si>
  <si>
    <t xml:space="preserve">P-04055</t>
  </si>
  <si>
    <t xml:space="preserve">CL-0129</t>
  </si>
  <si>
    <t xml:space="preserve">P-04056</t>
  </si>
  <si>
    <t xml:space="preserve">P-04057</t>
  </si>
  <si>
    <t xml:space="preserve">P-04058</t>
  </si>
  <si>
    <t xml:space="preserve">CL-1252</t>
  </si>
  <si>
    <t xml:space="preserve">P-04059</t>
  </si>
  <si>
    <t xml:space="preserve">P-04060</t>
  </si>
  <si>
    <t xml:space="preserve">CL-2340</t>
  </si>
  <si>
    <t xml:space="preserve">P-04061</t>
  </si>
  <si>
    <t xml:space="preserve">CL-0372</t>
  </si>
  <si>
    <t xml:space="preserve">P-04062</t>
  </si>
  <si>
    <t xml:space="preserve">P-04063</t>
  </si>
  <si>
    <t xml:space="preserve">P-04064</t>
  </si>
  <si>
    <t xml:space="preserve">P-04065</t>
  </si>
  <si>
    <t xml:space="preserve">P-04066</t>
  </si>
  <si>
    <t xml:space="preserve">CL-1218</t>
  </si>
  <si>
    <t xml:space="preserve">P-04067</t>
  </si>
  <si>
    <t xml:space="preserve">P-04068</t>
  </si>
  <si>
    <t xml:space="preserve">CL-1484</t>
  </si>
  <si>
    <t xml:space="preserve">P-04069</t>
  </si>
  <si>
    <t xml:space="preserve">CL-1841</t>
  </si>
  <si>
    <t xml:space="preserve">P-04070</t>
  </si>
  <si>
    <t xml:space="preserve">P-04071</t>
  </si>
  <si>
    <t xml:space="preserve">CL-2387</t>
  </si>
  <si>
    <t xml:space="preserve">P-04072</t>
  </si>
  <si>
    <t xml:space="preserve">CL-0089</t>
  </si>
  <si>
    <t xml:space="preserve">P-04073</t>
  </si>
  <si>
    <t xml:space="preserve">P-04074</t>
  </si>
  <si>
    <t xml:space="preserve">P-04075</t>
  </si>
  <si>
    <t xml:space="preserve">P-04076</t>
  </si>
  <si>
    <t xml:space="preserve">CL-0459</t>
  </si>
  <si>
    <t xml:space="preserve">P-04077</t>
  </si>
  <si>
    <t xml:space="preserve">CL-0559</t>
  </si>
  <si>
    <t xml:space="preserve">P-04078</t>
  </si>
  <si>
    <t xml:space="preserve">P-04079</t>
  </si>
  <si>
    <t xml:space="preserve">CL-1165</t>
  </si>
  <si>
    <t xml:space="preserve">P-04080</t>
  </si>
  <si>
    <t xml:space="preserve">P-04081</t>
  </si>
  <si>
    <t xml:space="preserve">P-04082</t>
  </si>
  <si>
    <t xml:space="preserve">CL-2133</t>
  </si>
  <si>
    <t xml:space="preserve">P-04083</t>
  </si>
  <si>
    <t xml:space="preserve">CL-0048</t>
  </si>
  <si>
    <t xml:space="preserve">P-04084</t>
  </si>
  <si>
    <t xml:space="preserve">P-04085</t>
  </si>
  <si>
    <t xml:space="preserve">P-04086</t>
  </si>
  <si>
    <t xml:space="preserve">P-04087</t>
  </si>
  <si>
    <t xml:space="preserve">P-04088</t>
  </si>
  <si>
    <t xml:space="preserve">P-04089</t>
  </si>
  <si>
    <t xml:space="preserve">P-04090</t>
  </si>
  <si>
    <t xml:space="preserve">P-04091</t>
  </si>
  <si>
    <t xml:space="preserve">P-04092</t>
  </si>
  <si>
    <t xml:space="preserve">P-04093</t>
  </si>
  <si>
    <t xml:space="preserve">P-04094</t>
  </si>
  <si>
    <t xml:space="preserve">P-04095</t>
  </si>
  <si>
    <t xml:space="preserve">P-04096</t>
  </si>
  <si>
    <t xml:space="preserve">P-04097</t>
  </si>
  <si>
    <t xml:space="preserve">P-04098</t>
  </si>
  <si>
    <t xml:space="preserve">P-04099</t>
  </si>
  <si>
    <t xml:space="preserve">CL-0711</t>
  </si>
  <si>
    <t xml:space="preserve">P-04100</t>
  </si>
  <si>
    <t xml:space="preserve">P-04101</t>
  </si>
  <si>
    <t xml:space="preserve">P-04102</t>
  </si>
  <si>
    <t xml:space="preserve">P-04103</t>
  </si>
  <si>
    <t xml:space="preserve">P-04104</t>
  </si>
  <si>
    <t xml:space="preserve">P-04105</t>
  </si>
  <si>
    <t xml:space="preserve">CL-1892</t>
  </si>
  <si>
    <t xml:space="preserve">P-04106</t>
  </si>
  <si>
    <t xml:space="preserve">P-04107</t>
  </si>
  <si>
    <t xml:space="preserve">CL-0419</t>
  </si>
  <si>
    <t xml:space="preserve">P-04108</t>
  </si>
  <si>
    <t xml:space="preserve">P-04109</t>
  </si>
  <si>
    <t xml:space="preserve">CL-0950</t>
  </si>
  <si>
    <t xml:space="preserve">P-04110</t>
  </si>
  <si>
    <t xml:space="preserve">CL-1048</t>
  </si>
  <si>
    <t xml:space="preserve">P-04111</t>
  </si>
  <si>
    <t xml:space="preserve">P-04112</t>
  </si>
  <si>
    <t xml:space="preserve">CL-1206</t>
  </si>
  <si>
    <t xml:space="preserve">P-04113</t>
  </si>
  <si>
    <t xml:space="preserve">P-04114</t>
  </si>
  <si>
    <t xml:space="preserve">P-04115</t>
  </si>
  <si>
    <t xml:space="preserve">P-04116</t>
  </si>
  <si>
    <t xml:space="preserve">P-04117</t>
  </si>
  <si>
    <t xml:space="preserve">P-04118</t>
  </si>
  <si>
    <t xml:space="preserve">CL-1124</t>
  </si>
  <si>
    <t xml:space="preserve">P-04119</t>
  </si>
  <si>
    <t xml:space="preserve">CL-1160</t>
  </si>
  <si>
    <t xml:space="preserve">P-04120</t>
  </si>
  <si>
    <t xml:space="preserve">P-04121</t>
  </si>
  <si>
    <t xml:space="preserve">P-04122</t>
  </si>
  <si>
    <t xml:space="preserve">P-04123</t>
  </si>
  <si>
    <t xml:space="preserve">CL-1831</t>
  </si>
  <si>
    <t xml:space="preserve">P-04124</t>
  </si>
  <si>
    <t xml:space="preserve">P-04125</t>
  </si>
  <si>
    <t xml:space="preserve">CL-2096</t>
  </si>
  <si>
    <t xml:space="preserve">P-04126</t>
  </si>
  <si>
    <t xml:space="preserve">P-04127</t>
  </si>
  <si>
    <t xml:space="preserve">CL-0229</t>
  </si>
  <si>
    <t xml:space="preserve">P-04128</t>
  </si>
  <si>
    <t xml:space="preserve">CL-0423</t>
  </si>
  <si>
    <t xml:space="preserve">P-04129</t>
  </si>
  <si>
    <t xml:space="preserve">CL-0546</t>
  </si>
  <si>
    <t xml:space="preserve">P-04130</t>
  </si>
  <si>
    <t xml:space="preserve">CL-1619</t>
  </si>
  <si>
    <t xml:space="preserve">P-04131</t>
  </si>
  <si>
    <t xml:space="preserve">P-04132</t>
  </si>
  <si>
    <t xml:space="preserve">P-04133</t>
  </si>
  <si>
    <t xml:space="preserve">CL-1798</t>
  </si>
  <si>
    <t xml:space="preserve">P-04134</t>
  </si>
  <si>
    <t xml:space="preserve">P-04135</t>
  </si>
  <si>
    <t xml:space="preserve">P-04136</t>
  </si>
  <si>
    <t xml:space="preserve">P-04137</t>
  </si>
  <si>
    <t xml:space="preserve">P-04138</t>
  </si>
  <si>
    <t xml:space="preserve">P-04139</t>
  </si>
  <si>
    <t xml:space="preserve">P-04140</t>
  </si>
  <si>
    <t xml:space="preserve">P-04141</t>
  </si>
  <si>
    <t xml:space="preserve">P-04142</t>
  </si>
  <si>
    <t xml:space="preserve">P-04143</t>
  </si>
  <si>
    <t xml:space="preserve">P-04144</t>
  </si>
  <si>
    <t xml:space="preserve">CL-1832</t>
  </si>
  <si>
    <t xml:space="preserve">P-04145</t>
  </si>
  <si>
    <t xml:space="preserve">P-04146</t>
  </si>
  <si>
    <t xml:space="preserve">CL-2260</t>
  </si>
  <si>
    <t xml:space="preserve">P-04147</t>
  </si>
  <si>
    <t xml:space="preserve">P-04148</t>
  </si>
  <si>
    <t xml:space="preserve">CL-0569</t>
  </si>
  <si>
    <t xml:space="preserve">P-04149</t>
  </si>
  <si>
    <t xml:space="preserve">CL-0736</t>
  </si>
  <si>
    <t xml:space="preserve">P-04150</t>
  </si>
  <si>
    <t xml:space="preserve">CL-0964</t>
  </si>
  <si>
    <t xml:space="preserve">P-04151</t>
  </si>
  <si>
    <t xml:space="preserve">P-04152</t>
  </si>
  <si>
    <t xml:space="preserve">P-04153</t>
  </si>
  <si>
    <t xml:space="preserve">P-04154</t>
  </si>
  <si>
    <t xml:space="preserve">P-04155</t>
  </si>
  <si>
    <t xml:space="preserve">P-04156</t>
  </si>
  <si>
    <t xml:space="preserve">P-04157</t>
  </si>
  <si>
    <t xml:space="preserve">P-04158</t>
  </si>
  <si>
    <t xml:space="preserve">CL-0824</t>
  </si>
  <si>
    <t xml:space="preserve">P-04159</t>
  </si>
  <si>
    <t xml:space="preserve">P-04160</t>
  </si>
  <si>
    <t xml:space="preserve">P-04161</t>
  </si>
  <si>
    <t xml:space="preserve">P-04162</t>
  </si>
  <si>
    <t xml:space="preserve">P-04163</t>
  </si>
  <si>
    <t xml:space="preserve">P-04164</t>
  </si>
  <si>
    <t xml:space="preserve">P-04165</t>
  </si>
  <si>
    <t xml:space="preserve">P-04166</t>
  </si>
  <si>
    <t xml:space="preserve">CL-1029</t>
  </si>
  <si>
    <t xml:space="preserve">P-04167</t>
  </si>
  <si>
    <t xml:space="preserve">CL-1341</t>
  </si>
  <si>
    <t xml:space="preserve">P-04168</t>
  </si>
  <si>
    <t xml:space="preserve">CL-1951</t>
  </si>
  <si>
    <t xml:space="preserve">P-04169</t>
  </si>
  <si>
    <t xml:space="preserve">CL-2220</t>
  </si>
  <si>
    <t xml:space="preserve">P-04170</t>
  </si>
  <si>
    <t xml:space="preserve">P-04171</t>
  </si>
  <si>
    <t xml:space="preserve">P-04172</t>
  </si>
  <si>
    <t xml:space="preserve">P-04173</t>
  </si>
  <si>
    <t xml:space="preserve">P-04174</t>
  </si>
  <si>
    <t xml:space="preserve">CL-2249</t>
  </si>
  <si>
    <t xml:space="preserve">P-04175</t>
  </si>
  <si>
    <t xml:space="preserve">CL-0317</t>
  </si>
  <si>
    <t xml:space="preserve">P-04176</t>
  </si>
  <si>
    <t xml:space="preserve">P-04177</t>
  </si>
  <si>
    <t xml:space="preserve">CL-0887</t>
  </si>
  <si>
    <t xml:space="preserve">P-04178</t>
  </si>
  <si>
    <t xml:space="preserve">P-04179</t>
  </si>
  <si>
    <t xml:space="preserve">CL-1576</t>
  </si>
  <si>
    <t xml:space="preserve">P-04180</t>
  </si>
  <si>
    <t xml:space="preserve">CL-1755</t>
  </si>
  <si>
    <t xml:space="preserve">P-04181</t>
  </si>
  <si>
    <t xml:space="preserve">P-04182</t>
  </si>
  <si>
    <t xml:space="preserve">CL-2031</t>
  </si>
  <si>
    <t xml:space="preserve">P-04183</t>
  </si>
  <si>
    <t xml:space="preserve">P-04184</t>
  </si>
  <si>
    <t xml:space="preserve">CL-2368</t>
  </si>
  <si>
    <t xml:space="preserve">P-04185</t>
  </si>
  <si>
    <t xml:space="preserve">P-04186</t>
  </si>
  <si>
    <t xml:space="preserve">P-04187</t>
  </si>
  <si>
    <t xml:space="preserve">P-04188</t>
  </si>
  <si>
    <t xml:space="preserve">P-04189</t>
  </si>
  <si>
    <t xml:space="preserve">CL-1563</t>
  </si>
  <si>
    <t xml:space="preserve">P-04190</t>
  </si>
  <si>
    <t xml:space="preserve">CL-1611</t>
  </si>
  <si>
    <t xml:space="preserve">P-04191</t>
  </si>
  <si>
    <t xml:space="preserve">CL-1884</t>
  </si>
  <si>
    <t xml:space="preserve">P-04192</t>
  </si>
  <si>
    <t xml:space="preserve">P-04193</t>
  </si>
  <si>
    <t xml:space="preserve">P-04194</t>
  </si>
  <si>
    <t xml:space="preserve">P-04195</t>
  </si>
  <si>
    <t xml:space="preserve">P-04196</t>
  </si>
  <si>
    <t xml:space="preserve">P-04197</t>
  </si>
  <si>
    <t xml:space="preserve">CL-0522</t>
  </si>
  <si>
    <t xml:space="preserve">P-04198</t>
  </si>
  <si>
    <t xml:space="preserve">P-04199</t>
  </si>
  <si>
    <t xml:space="preserve">P-04200</t>
  </si>
  <si>
    <t xml:space="preserve">P-04201</t>
  </si>
  <si>
    <t xml:space="preserve">P-04202</t>
  </si>
  <si>
    <t xml:space="preserve">CL-0751</t>
  </si>
  <si>
    <t xml:space="preserve">P-04203</t>
  </si>
  <si>
    <t xml:space="preserve">P-04204</t>
  </si>
  <si>
    <t xml:space="preserve">CL-1026</t>
  </si>
  <si>
    <t xml:space="preserve">P-04205</t>
  </si>
  <si>
    <t xml:space="preserve">P-04206</t>
  </si>
  <si>
    <t xml:space="preserve">P-04207</t>
  </si>
  <si>
    <t xml:space="preserve">P-04208</t>
  </si>
  <si>
    <t xml:space="preserve">P-04209</t>
  </si>
  <si>
    <t xml:space="preserve">P-04210</t>
  </si>
  <si>
    <t xml:space="preserve">CL-1581</t>
  </si>
  <si>
    <t xml:space="preserve">P-04211</t>
  </si>
  <si>
    <t xml:space="preserve">P-04212</t>
  </si>
  <si>
    <t xml:space="preserve">P-04213</t>
  </si>
  <si>
    <t xml:space="preserve">P-04214</t>
  </si>
  <si>
    <t xml:space="preserve">CL-0432</t>
  </si>
  <si>
    <t xml:space="preserve">P-04215</t>
  </si>
  <si>
    <t xml:space="preserve">CL-0484</t>
  </si>
  <si>
    <t xml:space="preserve">P-04216</t>
  </si>
  <si>
    <t xml:space="preserve">CL-0568</t>
  </si>
  <si>
    <t xml:space="preserve">P-04217</t>
  </si>
  <si>
    <t xml:space="preserve">P-04218</t>
  </si>
  <si>
    <t xml:space="preserve">P-04219</t>
  </si>
  <si>
    <t xml:space="preserve">P-04220</t>
  </si>
  <si>
    <t xml:space="preserve">P-04221</t>
  </si>
  <si>
    <t xml:space="preserve">P-04222</t>
  </si>
  <si>
    <t xml:space="preserve">P-04223</t>
  </si>
  <si>
    <t xml:space="preserve">P-04224</t>
  </si>
  <si>
    <t xml:space="preserve">CL-1810</t>
  </si>
  <si>
    <t xml:space="preserve">P-04225</t>
  </si>
  <si>
    <t xml:space="preserve">P-04226</t>
  </si>
  <si>
    <t xml:space="preserve">CL-1940</t>
  </si>
  <si>
    <t xml:space="preserve">P-04227</t>
  </si>
  <si>
    <t xml:space="preserve">P-04228</t>
  </si>
  <si>
    <t xml:space="preserve">CL-0248</t>
  </si>
  <si>
    <t xml:space="preserve">P-04229</t>
  </si>
  <si>
    <t xml:space="preserve">P-04230</t>
  </si>
  <si>
    <t xml:space="preserve">P-04231</t>
  </si>
  <si>
    <t xml:space="preserve">P-04232</t>
  </si>
  <si>
    <t xml:space="preserve">P-04233</t>
  </si>
  <si>
    <t xml:space="preserve">P-04234</t>
  </si>
  <si>
    <t xml:space="preserve">CL-2336</t>
  </si>
  <si>
    <t xml:space="preserve">P-04235</t>
  </si>
  <si>
    <t xml:space="preserve">CL-2359</t>
  </si>
  <si>
    <t xml:space="preserve">P-04236</t>
  </si>
  <si>
    <t xml:space="preserve">CL-0159</t>
  </si>
  <si>
    <t xml:space="preserve">P-04237</t>
  </si>
  <si>
    <t xml:space="preserve">P-04238</t>
  </si>
  <si>
    <t xml:space="preserve">P-04239</t>
  </si>
  <si>
    <t xml:space="preserve">CL-0584</t>
  </si>
  <si>
    <t xml:space="preserve">P-04240</t>
  </si>
  <si>
    <t xml:space="preserve">P-04241</t>
  </si>
  <si>
    <t xml:space="preserve">P-04242</t>
  </si>
  <si>
    <t xml:space="preserve">P-04243</t>
  </si>
  <si>
    <t xml:space="preserve">P-04244</t>
  </si>
  <si>
    <t xml:space="preserve">P-04245</t>
  </si>
  <si>
    <t xml:space="preserve">P-04246</t>
  </si>
  <si>
    <t xml:space="preserve">P-04247</t>
  </si>
  <si>
    <t xml:space="preserve">P-04248</t>
  </si>
  <si>
    <t xml:space="preserve">P-04249</t>
  </si>
  <si>
    <t xml:space="preserve">P-04250</t>
  </si>
  <si>
    <t xml:space="preserve">P-04251</t>
  </si>
  <si>
    <t xml:space="preserve">CL-1239</t>
  </si>
  <si>
    <t xml:space="preserve">P-04252</t>
  </si>
  <si>
    <t xml:space="preserve">P-04253</t>
  </si>
  <si>
    <t xml:space="preserve">CL-1602</t>
  </si>
  <si>
    <t xml:space="preserve">P-04254</t>
  </si>
  <si>
    <t xml:space="preserve">CL-1647</t>
  </si>
  <si>
    <t xml:space="preserve">P-04255</t>
  </si>
  <si>
    <t xml:space="preserve">P-04256</t>
  </si>
  <si>
    <t xml:space="preserve">P-04257</t>
  </si>
  <si>
    <t xml:space="preserve">CL-0276</t>
  </si>
  <si>
    <t xml:space="preserve">P-04258</t>
  </si>
  <si>
    <t xml:space="preserve">P-04259</t>
  </si>
  <si>
    <t xml:space="preserve">CL-1170</t>
  </si>
  <si>
    <t xml:space="preserve">P-04260</t>
  </si>
  <si>
    <t xml:space="preserve">P-04261</t>
  </si>
  <si>
    <t xml:space="preserve">P-04262</t>
  </si>
  <si>
    <t xml:space="preserve">P-04263</t>
  </si>
  <si>
    <t xml:space="preserve">P-04264</t>
  </si>
  <si>
    <t xml:space="preserve">P-04265</t>
  </si>
  <si>
    <t xml:space="preserve">CL-0200</t>
  </si>
  <si>
    <t xml:space="preserve">P-04266</t>
  </si>
  <si>
    <t xml:space="preserve">CL-0267</t>
  </si>
  <si>
    <t xml:space="preserve">P-04267</t>
  </si>
  <si>
    <t xml:space="preserve">CL-0311</t>
  </si>
  <si>
    <t xml:space="preserve">P-04268</t>
  </si>
  <si>
    <t xml:space="preserve">CL-0677</t>
  </si>
  <si>
    <t xml:space="preserve">P-04269</t>
  </si>
  <si>
    <t xml:space="preserve">CL-0849</t>
  </si>
  <si>
    <t xml:space="preserve">P-04270</t>
  </si>
  <si>
    <t xml:space="preserve">P-04271</t>
  </si>
  <si>
    <t xml:space="preserve">P-04272</t>
  </si>
  <si>
    <t xml:space="preserve">CL-1442</t>
  </si>
  <si>
    <t xml:space="preserve">P-04273</t>
  </si>
  <si>
    <t xml:space="preserve">P-04274</t>
  </si>
  <si>
    <t xml:space="preserve">P-04275</t>
  </si>
  <si>
    <t xml:space="preserve">P-04276</t>
  </si>
  <si>
    <t xml:space="preserve">P-04277</t>
  </si>
  <si>
    <t xml:space="preserve">CL-0024</t>
  </si>
  <si>
    <t xml:space="preserve">P-04278</t>
  </si>
  <si>
    <t xml:space="preserve">P-04279</t>
  </si>
  <si>
    <t xml:space="preserve">P-04280</t>
  </si>
  <si>
    <t xml:space="preserve">CL-1230</t>
  </si>
  <si>
    <t xml:space="preserve">P-04281</t>
  </si>
  <si>
    <t xml:space="preserve">CL-1361</t>
  </si>
  <si>
    <t xml:space="preserve">P-04282</t>
  </si>
  <si>
    <t xml:space="preserve">P-04283</t>
  </si>
  <si>
    <t xml:space="preserve">CL-1623</t>
  </si>
  <si>
    <t xml:space="preserve">P-04284</t>
  </si>
  <si>
    <t xml:space="preserve">P-04285</t>
  </si>
  <si>
    <t xml:space="preserve">CL-2015</t>
  </si>
  <si>
    <t xml:space="preserve">P-04286</t>
  </si>
  <si>
    <t xml:space="preserve">CL-2347</t>
  </si>
  <si>
    <t xml:space="preserve">P-04287</t>
  </si>
  <si>
    <t xml:space="preserve">P-04288</t>
  </si>
  <si>
    <t xml:space="preserve">P-04289</t>
  </si>
  <si>
    <t xml:space="preserve">CL-0858</t>
  </si>
  <si>
    <t xml:space="preserve">P-04290</t>
  </si>
  <si>
    <t xml:space="preserve">P-04291</t>
  </si>
  <si>
    <t xml:space="preserve">P-04292</t>
  </si>
  <si>
    <t xml:space="preserve">P-04293</t>
  </si>
  <si>
    <t xml:space="preserve">CL-1033</t>
  </si>
  <si>
    <t xml:space="preserve">P-04294</t>
  </si>
  <si>
    <t xml:space="preserve">P-04295</t>
  </si>
  <si>
    <t xml:space="preserve">P-04296</t>
  </si>
  <si>
    <t xml:space="preserve">CL-1714</t>
  </si>
  <si>
    <t xml:space="preserve">P-04297</t>
  </si>
  <si>
    <t xml:space="preserve">P-04298</t>
  </si>
  <si>
    <t xml:space="preserve">CL-1965</t>
  </si>
  <si>
    <t xml:space="preserve">P-04299</t>
  </si>
  <si>
    <t xml:space="preserve">P-04300</t>
  </si>
  <si>
    <t xml:space="preserve">CL-0255</t>
  </si>
  <si>
    <t xml:space="preserve">P-04301</t>
  </si>
  <si>
    <t xml:space="preserve">CL-0445</t>
  </si>
  <si>
    <t xml:space="preserve">P-04302</t>
  </si>
  <si>
    <t xml:space="preserve">P-04303</t>
  </si>
  <si>
    <t xml:space="preserve">P-04304</t>
  </si>
  <si>
    <t xml:space="preserve">P-04305</t>
  </si>
  <si>
    <t xml:space="preserve">P-04306</t>
  </si>
  <si>
    <t xml:space="preserve">CL-0763</t>
  </si>
  <si>
    <t xml:space="preserve">P-04307</t>
  </si>
  <si>
    <t xml:space="preserve">P-04308</t>
  </si>
  <si>
    <t xml:space="preserve">P-04309</t>
  </si>
  <si>
    <t xml:space="preserve">P-04310</t>
  </si>
  <si>
    <t xml:space="preserve">CL-1246</t>
  </si>
  <si>
    <t xml:space="preserve">P-04311</t>
  </si>
  <si>
    <t xml:space="preserve">P-04312</t>
  </si>
  <si>
    <t xml:space="preserve">CL-1535</t>
  </si>
  <si>
    <t xml:space="preserve">P-04313</t>
  </si>
  <si>
    <t xml:space="preserve">P-04314</t>
  </si>
  <si>
    <t xml:space="preserve">CL-0603</t>
  </si>
  <si>
    <t xml:space="preserve">P-04315</t>
  </si>
  <si>
    <t xml:space="preserve">P-04316</t>
  </si>
  <si>
    <t xml:space="preserve">P-04317</t>
  </si>
  <si>
    <t xml:space="preserve">P-04318</t>
  </si>
  <si>
    <t xml:space="preserve">P-04319</t>
  </si>
  <si>
    <t xml:space="preserve">P-04320</t>
  </si>
  <si>
    <t xml:space="preserve">P-04321</t>
  </si>
  <si>
    <t xml:space="preserve">P-04322</t>
  </si>
  <si>
    <t xml:space="preserve">P-04323</t>
  </si>
  <si>
    <t xml:space="preserve">P-04324</t>
  </si>
  <si>
    <t xml:space="preserve">P-04325</t>
  </si>
  <si>
    <t xml:space="preserve">CL-0779</t>
  </si>
  <si>
    <t xml:space="preserve">P-04326</t>
  </si>
  <si>
    <t xml:space="preserve">P-04327</t>
  </si>
  <si>
    <t xml:space="preserve">P-04328</t>
  </si>
  <si>
    <t xml:space="preserve">P-04329</t>
  </si>
  <si>
    <t xml:space="preserve">CL-1621</t>
  </si>
  <si>
    <t xml:space="preserve">P-04330</t>
  </si>
  <si>
    <t xml:space="preserve">P-04331</t>
  </si>
  <si>
    <t xml:space="preserve">P-04332</t>
  </si>
  <si>
    <t xml:space="preserve">CL-0340</t>
  </si>
  <si>
    <t xml:space="preserve">P-04333</t>
  </si>
  <si>
    <t xml:space="preserve">P-04334</t>
  </si>
  <si>
    <t xml:space="preserve">P-04335</t>
  </si>
  <si>
    <t xml:space="preserve">CL-0723</t>
  </si>
  <si>
    <t xml:space="preserve">P-04336</t>
  </si>
  <si>
    <t xml:space="preserve">P-04337</t>
  </si>
  <si>
    <t xml:space="preserve">P-04338</t>
  </si>
  <si>
    <t xml:space="preserve">P-04339</t>
  </si>
  <si>
    <t xml:space="preserve">P-04340</t>
  </si>
  <si>
    <t xml:space="preserve">CL-1524</t>
  </si>
  <si>
    <t xml:space="preserve">P-04341</t>
  </si>
  <si>
    <t xml:space="preserve">P-04342</t>
  </si>
  <si>
    <t xml:space="preserve">P-04343</t>
  </si>
  <si>
    <t xml:space="preserve">P-04344</t>
  </si>
  <si>
    <t xml:space="preserve">P-04345</t>
  </si>
  <si>
    <t xml:space="preserve">P-04346</t>
  </si>
  <si>
    <t xml:space="preserve">P-04347</t>
  </si>
  <si>
    <t xml:space="preserve">P-04348</t>
  </si>
  <si>
    <t xml:space="preserve">P-04349</t>
  </si>
  <si>
    <t xml:space="preserve">P-04350</t>
  </si>
  <si>
    <t xml:space="preserve">P-04351</t>
  </si>
  <si>
    <t xml:space="preserve">P-04352</t>
  </si>
  <si>
    <t xml:space="preserve">P-04353</t>
  </si>
  <si>
    <t xml:space="preserve">CL-2044</t>
  </si>
  <si>
    <t xml:space="preserve">P-04354</t>
  </si>
  <si>
    <t xml:space="preserve">CL-2295</t>
  </si>
  <si>
    <t xml:space="preserve">P-04355</t>
  </si>
  <si>
    <t xml:space="preserve">P-04356</t>
  </si>
  <si>
    <t xml:space="preserve">CL-0983</t>
  </si>
  <si>
    <t xml:space="preserve">P-04357</t>
  </si>
  <si>
    <t xml:space="preserve">P-04358</t>
  </si>
  <si>
    <t xml:space="preserve">P-04359</t>
  </si>
  <si>
    <t xml:space="preserve">P-04360</t>
  </si>
  <si>
    <t xml:space="preserve">CL-1643</t>
  </si>
  <si>
    <t xml:space="preserve">P-04361</t>
  </si>
  <si>
    <t xml:space="preserve">P-04362</t>
  </si>
  <si>
    <t xml:space="preserve">CL-2236</t>
  </si>
  <si>
    <t xml:space="preserve">P-04363</t>
  </si>
  <si>
    <t xml:space="preserve">CL-0825</t>
  </si>
  <si>
    <t xml:space="preserve">P-04364</t>
  </si>
  <si>
    <t xml:space="preserve">P-04365</t>
  </si>
  <si>
    <t xml:space="preserve">P-04366</t>
  </si>
  <si>
    <t xml:space="preserve">P-04367</t>
  </si>
  <si>
    <t xml:space="preserve">P-04368</t>
  </si>
  <si>
    <t xml:space="preserve">CL-0782</t>
  </si>
  <si>
    <t xml:space="preserve">P-04369</t>
  </si>
  <si>
    <t xml:space="preserve">CL-1300</t>
  </si>
  <si>
    <t xml:space="preserve">P-04370</t>
  </si>
  <si>
    <t xml:space="preserve">P-04371</t>
  </si>
  <si>
    <t xml:space="preserve">P-04372</t>
  </si>
  <si>
    <t xml:space="preserve">CL-0467</t>
  </si>
  <si>
    <t xml:space="preserve">P-04373</t>
  </si>
  <si>
    <t xml:space="preserve">P-04374</t>
  </si>
  <si>
    <t xml:space="preserve">P-04375</t>
  </si>
  <si>
    <t xml:space="preserve">P-04376</t>
  </si>
  <si>
    <t xml:space="preserve">P-04377</t>
  </si>
  <si>
    <t xml:space="preserve">CL-2358</t>
  </si>
  <si>
    <t xml:space="preserve">P-04378</t>
  </si>
  <si>
    <t xml:space="preserve">P-04379</t>
  </si>
  <si>
    <t xml:space="preserve">P-04380</t>
  </si>
  <si>
    <t xml:space="preserve">P-04381</t>
  </si>
  <si>
    <t xml:space="preserve">CL-0645</t>
  </si>
  <si>
    <t xml:space="preserve">P-04382</t>
  </si>
  <si>
    <t xml:space="preserve">P-04383</t>
  </si>
  <si>
    <t xml:space="preserve">CL-0989</t>
  </si>
  <si>
    <t xml:space="preserve">P-04384</t>
  </si>
  <si>
    <t xml:space="preserve">P-04385</t>
  </si>
  <si>
    <t xml:space="preserve">P-04386</t>
  </si>
  <si>
    <t xml:space="preserve">CL-2300</t>
  </si>
  <si>
    <t xml:space="preserve">P-04387</t>
  </si>
  <si>
    <t xml:space="preserve">CL-0107</t>
  </si>
  <si>
    <t xml:space="preserve">P-04388</t>
  </si>
  <si>
    <t xml:space="preserve">P-04389</t>
  </si>
  <si>
    <t xml:space="preserve">P-04390</t>
  </si>
  <si>
    <t xml:space="preserve">P-04391</t>
  </si>
  <si>
    <t xml:space="preserve">CL-0746</t>
  </si>
  <si>
    <t xml:space="preserve">P-04392</t>
  </si>
  <si>
    <t xml:space="preserve">P-04393</t>
  </si>
  <si>
    <t xml:space="preserve">P-04394</t>
  </si>
  <si>
    <t xml:space="preserve">P-04395</t>
  </si>
  <si>
    <t xml:space="preserve">CL-1487</t>
  </si>
  <si>
    <t xml:space="preserve">P-04396</t>
  </si>
  <si>
    <t xml:space="preserve">P-04397</t>
  </si>
  <si>
    <t xml:space="preserve">P-04398</t>
  </si>
  <si>
    <t xml:space="preserve">P-04399</t>
  </si>
  <si>
    <t xml:space="preserve">P-04400</t>
  </si>
  <si>
    <t xml:space="preserve">P-04401</t>
  </si>
  <si>
    <t xml:space="preserve">P-04402</t>
  </si>
  <si>
    <t xml:space="preserve">P-04403</t>
  </si>
  <si>
    <t xml:space="preserve">P-04404</t>
  </si>
  <si>
    <t xml:space="preserve">CL-0309</t>
  </si>
  <si>
    <t xml:space="preserve">P-04405</t>
  </si>
  <si>
    <t xml:space="preserve">P-04406</t>
  </si>
  <si>
    <t xml:space="preserve">P-04407</t>
  </si>
  <si>
    <t xml:space="preserve">P-04408</t>
  </si>
  <si>
    <t xml:space="preserve">P-04409</t>
  </si>
  <si>
    <t xml:space="preserve">CL-1297</t>
  </si>
  <si>
    <t xml:space="preserve">P-04410</t>
  </si>
  <si>
    <t xml:space="preserve">P-04411</t>
  </si>
  <si>
    <t xml:space="preserve">P-04412</t>
  </si>
  <si>
    <t xml:space="preserve">P-04413</t>
  </si>
  <si>
    <t xml:space="preserve">P-04414</t>
  </si>
  <si>
    <t xml:space="preserve">P-04415</t>
  </si>
  <si>
    <t xml:space="preserve">CL-0072</t>
  </si>
  <si>
    <t xml:space="preserve">P-04416</t>
  </si>
  <si>
    <t xml:space="preserve">P-04417</t>
  </si>
  <si>
    <t xml:space="preserve">CL-0304</t>
  </si>
  <si>
    <t xml:space="preserve">P-04418</t>
  </si>
  <si>
    <t xml:space="preserve">P-04419</t>
  </si>
  <si>
    <t xml:space="preserve">P-04420</t>
  </si>
  <si>
    <t xml:space="preserve">P-04421</t>
  </si>
  <si>
    <t xml:space="preserve">CL-1528</t>
  </si>
  <si>
    <t xml:space="preserve">P-04422</t>
  </si>
  <si>
    <t xml:space="preserve">P-04423</t>
  </si>
  <si>
    <t xml:space="preserve">P-04424</t>
  </si>
  <si>
    <t xml:space="preserve">P-04425</t>
  </si>
  <si>
    <t xml:space="preserve">CL-0290</t>
  </si>
  <si>
    <t xml:space="preserve">P-04426</t>
  </si>
  <si>
    <t xml:space="preserve">P-04427</t>
  </si>
  <si>
    <t xml:space="preserve">P-04428</t>
  </si>
  <si>
    <t xml:space="preserve">CL-1002</t>
  </si>
  <si>
    <t xml:space="preserve">P-04429</t>
  </si>
  <si>
    <t xml:space="preserve">P-04430</t>
  </si>
  <si>
    <t xml:space="preserve">CL-1092</t>
  </si>
  <si>
    <t xml:space="preserve">P-04431</t>
  </si>
  <si>
    <t xml:space="preserve">P-04432</t>
  </si>
  <si>
    <t xml:space="preserve">P-04433</t>
  </si>
  <si>
    <t xml:space="preserve">P-04434</t>
  </si>
  <si>
    <t xml:space="preserve">CL-1670</t>
  </si>
  <si>
    <t xml:space="preserve">P-04435</t>
  </si>
  <si>
    <t xml:space="preserve">CL-1819</t>
  </si>
  <si>
    <t xml:space="preserve">P-04436</t>
  </si>
  <si>
    <t xml:space="preserve">CL-1863</t>
  </si>
  <si>
    <t xml:space="preserve">P-04437</t>
  </si>
  <si>
    <t xml:space="preserve">P-04438</t>
  </si>
  <si>
    <t xml:space="preserve">P-04439</t>
  </si>
  <si>
    <t xml:space="preserve">CL-2342</t>
  </si>
  <si>
    <t xml:space="preserve">P-04440</t>
  </si>
  <si>
    <t xml:space="preserve">P-04441</t>
  </si>
  <si>
    <t xml:space="preserve">P-04442</t>
  </si>
  <si>
    <t xml:space="preserve">CL-0316</t>
  </si>
  <si>
    <t xml:space="preserve">P-04443</t>
  </si>
  <si>
    <t xml:space="preserve">P-04444</t>
  </si>
  <si>
    <t xml:space="preserve">P-04445</t>
  </si>
  <si>
    <t xml:space="preserve">CL-1220</t>
  </si>
  <si>
    <t xml:space="preserve">P-04446</t>
  </si>
  <si>
    <t xml:space="preserve">P-04447</t>
  </si>
  <si>
    <t xml:space="preserve">P-04448</t>
  </si>
  <si>
    <t xml:space="preserve">P-04449</t>
  </si>
  <si>
    <t xml:space="preserve">P-04450</t>
  </si>
  <si>
    <t xml:space="preserve">CL-0103</t>
  </si>
  <si>
    <t xml:space="preserve">P-04451</t>
  </si>
  <si>
    <t xml:space="preserve">P-04452</t>
  </si>
  <si>
    <t xml:space="preserve">CL-0335</t>
  </si>
  <si>
    <t xml:space="preserve">P-04453</t>
  </si>
  <si>
    <t xml:space="preserve">P-04454</t>
  </si>
  <si>
    <t xml:space="preserve">P-04455</t>
  </si>
  <si>
    <t xml:space="preserve">P-04456</t>
  </si>
  <si>
    <t xml:space="preserve">P-04457</t>
  </si>
  <si>
    <t xml:space="preserve">P-04458</t>
  </si>
  <si>
    <t xml:space="preserve">CL-1580</t>
  </si>
  <si>
    <t xml:space="preserve">P-04459</t>
  </si>
  <si>
    <t xml:space="preserve">P-04460</t>
  </si>
  <si>
    <t xml:space="preserve">CL-1654</t>
  </si>
  <si>
    <t xml:space="preserve">P-04461</t>
  </si>
  <si>
    <t xml:space="preserve">P-04462</t>
  </si>
  <si>
    <t xml:space="preserve">P-04463</t>
  </si>
  <si>
    <t xml:space="preserve">P-04464</t>
  </si>
  <si>
    <t xml:space="preserve">CL-0330</t>
  </si>
  <si>
    <t xml:space="preserve">P-04465</t>
  </si>
  <si>
    <t xml:space="preserve">P-04466</t>
  </si>
  <si>
    <t xml:space="preserve">CL-0493</t>
  </si>
  <si>
    <t xml:space="preserve">P-04467</t>
  </si>
  <si>
    <t xml:space="preserve">P-04468</t>
  </si>
  <si>
    <t xml:space="preserve">P-04469</t>
  </si>
  <si>
    <t xml:space="preserve">P-04470</t>
  </si>
  <si>
    <t xml:space="preserve">CL-0786</t>
  </si>
  <si>
    <t xml:space="preserve">P-04471</t>
  </si>
  <si>
    <t xml:space="preserve">CL-1044</t>
  </si>
  <si>
    <t xml:space="preserve">P-04472</t>
  </si>
  <si>
    <t xml:space="preserve">P-04473</t>
  </si>
  <si>
    <t xml:space="preserve">CL-1330</t>
  </si>
  <si>
    <t xml:space="preserve">P-04474</t>
  </si>
  <si>
    <t xml:space="preserve">P-04475</t>
  </si>
  <si>
    <t xml:space="preserve">P-04476</t>
  </si>
  <si>
    <t xml:space="preserve">P-04477</t>
  </si>
  <si>
    <t xml:space="preserve">P-04478</t>
  </si>
  <si>
    <t xml:space="preserve">P-04479</t>
  </si>
  <si>
    <t xml:space="preserve">P-04480</t>
  </si>
  <si>
    <t xml:space="preserve">P-04481</t>
  </si>
  <si>
    <t xml:space="preserve">P-04482</t>
  </si>
  <si>
    <t xml:space="preserve">CL-1279</t>
  </si>
  <si>
    <t xml:space="preserve">P-04483</t>
  </si>
  <si>
    <t xml:space="preserve">P-04484</t>
  </si>
  <si>
    <t xml:space="preserve">P-04485</t>
  </si>
  <si>
    <t xml:space="preserve">P-04486</t>
  </si>
  <si>
    <t xml:space="preserve">CL-2374</t>
  </si>
  <si>
    <t xml:space="preserve">P-04487</t>
  </si>
  <si>
    <t xml:space="preserve">P-04488</t>
  </si>
  <si>
    <t xml:space="preserve">P-04489</t>
  </si>
  <si>
    <t xml:space="preserve">P-04490</t>
  </si>
  <si>
    <t xml:space="preserve">P-04491</t>
  </si>
  <si>
    <t xml:space="preserve">P-04492</t>
  </si>
  <si>
    <t xml:space="preserve">P-04493</t>
  </si>
  <si>
    <t xml:space="preserve">CL-1853</t>
  </si>
  <si>
    <t xml:space="preserve">P-04494</t>
  </si>
  <si>
    <t xml:space="preserve">CL-1879</t>
  </si>
  <si>
    <t xml:space="preserve">P-04495</t>
  </si>
  <si>
    <t xml:space="preserve">P-04496</t>
  </si>
  <si>
    <t xml:space="preserve">P-04497</t>
  </si>
  <si>
    <t xml:space="preserve">P-04498</t>
  </si>
  <si>
    <t xml:space="preserve">P-04499</t>
  </si>
  <si>
    <t xml:space="preserve">P-04500</t>
  </si>
  <si>
    <t xml:space="preserve">P-04501</t>
  </si>
  <si>
    <t xml:space="preserve">P-04502</t>
  </si>
  <si>
    <t xml:space="preserve">CL-1974</t>
  </si>
  <si>
    <t xml:space="preserve">P-04503</t>
  </si>
  <si>
    <t xml:space="preserve">P-04504</t>
  </si>
  <si>
    <t xml:space="preserve">P-04505</t>
  </si>
  <si>
    <t xml:space="preserve">P-04506</t>
  </si>
  <si>
    <t xml:space="preserve">CL-0077</t>
  </si>
  <si>
    <t xml:space="preserve">P-04507</t>
  </si>
  <si>
    <t xml:space="preserve">CL-0183</t>
  </si>
  <si>
    <t xml:space="preserve">P-04508</t>
  </si>
  <si>
    <t xml:space="preserve">P-04509</t>
  </si>
  <si>
    <t xml:space="preserve">P-04510</t>
  </si>
  <si>
    <t xml:space="preserve">P-04511</t>
  </si>
  <si>
    <t xml:space="preserve">P-04512</t>
  </si>
  <si>
    <t xml:space="preserve">P-04513</t>
  </si>
  <si>
    <t xml:space="preserve">P-04514</t>
  </si>
  <si>
    <t xml:space="preserve">CL-1179</t>
  </si>
  <si>
    <t xml:space="preserve">P-04515</t>
  </si>
  <si>
    <t xml:space="preserve">P-04516</t>
  </si>
  <si>
    <t xml:space="preserve">P-04517</t>
  </si>
  <si>
    <t xml:space="preserve">CL-1495</t>
  </si>
  <si>
    <t xml:space="preserve">P-04518</t>
  </si>
  <si>
    <t xml:space="preserve">P-04519</t>
  </si>
  <si>
    <t xml:space="preserve">CL-2183</t>
  </si>
  <si>
    <t xml:space="preserve">P-04520</t>
  </si>
  <si>
    <t xml:space="preserve">P-04521</t>
  </si>
  <si>
    <t xml:space="preserve">CL-0261</t>
  </si>
  <si>
    <t xml:space="preserve">P-04522</t>
  </si>
  <si>
    <t xml:space="preserve">P-04523</t>
  </si>
  <si>
    <t xml:space="preserve">P-04524</t>
  </si>
  <si>
    <t xml:space="preserve">CL-0534</t>
  </si>
  <si>
    <t xml:space="preserve">P-04525</t>
  </si>
  <si>
    <t xml:space="preserve">CL-0831</t>
  </si>
  <si>
    <t xml:space="preserve">P-04526</t>
  </si>
  <si>
    <t xml:space="preserve">P-04527</t>
  </si>
  <si>
    <t xml:space="preserve">P-04528</t>
  </si>
  <si>
    <t xml:space="preserve">P-04529</t>
  </si>
  <si>
    <t xml:space="preserve">P-04530</t>
  </si>
  <si>
    <t xml:space="preserve">P-04531</t>
  </si>
  <si>
    <t xml:space="preserve">P-04532</t>
  </si>
  <si>
    <t xml:space="preserve">P-04533</t>
  </si>
  <si>
    <t xml:space="preserve">P-04534</t>
  </si>
  <si>
    <t xml:space="preserve">P-04535</t>
  </si>
  <si>
    <t xml:space="preserve">P-04536</t>
  </si>
  <si>
    <t xml:space="preserve">CL-0688</t>
  </si>
  <si>
    <t xml:space="preserve">P-04537</t>
  </si>
  <si>
    <t xml:space="preserve">CL-1047</t>
  </si>
  <si>
    <t xml:space="preserve">P-04538</t>
  </si>
  <si>
    <t xml:space="preserve">P-04539</t>
  </si>
  <si>
    <t xml:space="preserve">P-04540</t>
  </si>
  <si>
    <t xml:space="preserve">P-04541</t>
  </si>
  <si>
    <t xml:space="preserve">CL-0345</t>
  </si>
  <si>
    <t xml:space="preserve">P-04542</t>
  </si>
  <si>
    <t xml:space="preserve">CL-0407</t>
  </si>
  <si>
    <t xml:space="preserve">P-04543</t>
  </si>
  <si>
    <t xml:space="preserve">P-04544</t>
  </si>
  <si>
    <t xml:space="preserve">P-04545</t>
  </si>
  <si>
    <t xml:space="preserve">CL-0870</t>
  </si>
  <si>
    <t xml:space="preserve">P-04546</t>
  </si>
  <si>
    <t xml:space="preserve">CL-1081</t>
  </si>
  <si>
    <t xml:space="preserve">P-04547</t>
  </si>
  <si>
    <t xml:space="preserve">CL-1136</t>
  </si>
  <si>
    <t xml:space="preserve">P-04548</t>
  </si>
  <si>
    <t xml:space="preserve">P-04549</t>
  </si>
  <si>
    <t xml:space="preserve">CL-2205</t>
  </si>
  <si>
    <t xml:space="preserve">P-04550</t>
  </si>
  <si>
    <t xml:space="preserve">P-04551</t>
  </si>
  <si>
    <t xml:space="preserve">CL-0628</t>
  </si>
  <si>
    <t xml:space="preserve">P-04552</t>
  </si>
  <si>
    <t xml:space="preserve">P-04553</t>
  </si>
  <si>
    <t xml:space="preserve">CL-0861</t>
  </si>
  <si>
    <t xml:space="preserve">P-04554</t>
  </si>
  <si>
    <t xml:space="preserve">P-04555</t>
  </si>
  <si>
    <t xml:space="preserve">CL-1272</t>
  </si>
  <si>
    <t xml:space="preserve">P-04556</t>
  </si>
  <si>
    <t xml:space="preserve">P-04557</t>
  </si>
  <si>
    <t xml:space="preserve">P-04558</t>
  </si>
  <si>
    <t xml:space="preserve">P-04559</t>
  </si>
  <si>
    <t xml:space="preserve">CL-1937</t>
  </si>
  <si>
    <t xml:space="preserve">P-04560</t>
  </si>
  <si>
    <t xml:space="preserve">P-04561</t>
  </si>
  <si>
    <t xml:space="preserve">P-04562</t>
  </si>
  <si>
    <t xml:space="preserve">P-04563</t>
  </si>
  <si>
    <t xml:space="preserve">P-04564</t>
  </si>
  <si>
    <t xml:space="preserve">CL-2274</t>
  </si>
  <si>
    <t xml:space="preserve">P-04565</t>
  </si>
  <si>
    <t xml:space="preserve">P-04566</t>
  </si>
  <si>
    <t xml:space="preserve">CL-2383</t>
  </si>
  <si>
    <t xml:space="preserve">P-04567</t>
  </si>
  <si>
    <t xml:space="preserve">P-04568</t>
  </si>
  <si>
    <t xml:space="preserve">CL-0511</t>
  </si>
  <si>
    <t xml:space="preserve">P-04569</t>
  </si>
  <si>
    <t xml:space="preserve">P-04570</t>
  </si>
  <si>
    <t xml:space="preserve">P-04571</t>
  </si>
  <si>
    <t xml:space="preserve">P-04572</t>
  </si>
  <si>
    <t xml:space="preserve">P-04573</t>
  </si>
  <si>
    <t xml:space="preserve">P-04574</t>
  </si>
  <si>
    <t xml:space="preserve">P-04575</t>
  </si>
  <si>
    <t xml:space="preserve">CL-0326</t>
  </si>
  <si>
    <t xml:space="preserve">P-04576</t>
  </si>
  <si>
    <t xml:space="preserve">P-04577</t>
  </si>
  <si>
    <t xml:space="preserve">P-04578</t>
  </si>
  <si>
    <t xml:space="preserve">P-04579</t>
  </si>
  <si>
    <t xml:space="preserve">P-04580</t>
  </si>
  <si>
    <t xml:space="preserve">P-04581</t>
  </si>
  <si>
    <t xml:space="preserve">P-04582</t>
  </si>
  <si>
    <t xml:space="preserve">P-04583</t>
  </si>
  <si>
    <t xml:space="preserve">CL-2312</t>
  </si>
  <si>
    <t xml:space="preserve">P-04584</t>
  </si>
  <si>
    <t xml:space="preserve">CL-0198</t>
  </si>
  <si>
    <t xml:space="preserve">P-04585</t>
  </si>
  <si>
    <t xml:space="preserve">P-04586</t>
  </si>
  <si>
    <t xml:space="preserve">CL-1039</t>
  </si>
  <si>
    <t xml:space="preserve">P-04587</t>
  </si>
  <si>
    <t xml:space="preserve">CL-1726</t>
  </si>
  <si>
    <t xml:space="preserve">P-04588</t>
  </si>
  <si>
    <t xml:space="preserve">CL-1859</t>
  </si>
  <si>
    <t xml:space="preserve">P-04589</t>
  </si>
  <si>
    <t xml:space="preserve">CL-1864</t>
  </si>
  <si>
    <t xml:space="preserve">P-04590</t>
  </si>
  <si>
    <t xml:space="preserve">P-04591</t>
  </si>
  <si>
    <t xml:space="preserve">P-04592</t>
  </si>
  <si>
    <t xml:space="preserve">P-04593</t>
  </si>
  <si>
    <t xml:space="preserve">P-04594</t>
  </si>
  <si>
    <t xml:space="preserve">P-04595</t>
  </si>
  <si>
    <t xml:space="preserve">P-04596</t>
  </si>
  <si>
    <t xml:space="preserve">P-04597</t>
  </si>
  <si>
    <t xml:space="preserve">P-04598</t>
  </si>
  <si>
    <t xml:space="preserve">P-04599</t>
  </si>
  <si>
    <t xml:space="preserve">P-04600</t>
  </si>
  <si>
    <t xml:space="preserve">P-04601</t>
  </si>
  <si>
    <t xml:space="preserve">CL-0095</t>
  </si>
  <si>
    <t xml:space="preserve">P-04602</t>
  </si>
  <si>
    <t xml:space="preserve">CL-0224</t>
  </si>
  <si>
    <t xml:space="preserve">P-04603</t>
  </si>
  <si>
    <t xml:space="preserve">P-04604</t>
  </si>
  <si>
    <t xml:space="preserve">CL-0447</t>
  </si>
  <si>
    <t xml:space="preserve">P-04605</t>
  </si>
  <si>
    <t xml:space="preserve">P-04606</t>
  </si>
  <si>
    <t xml:space="preserve">P-04607</t>
  </si>
  <si>
    <t xml:space="preserve">P-04608</t>
  </si>
  <si>
    <t xml:space="preserve">P-04609</t>
  </si>
  <si>
    <t xml:space="preserve">CL-1973</t>
  </si>
  <si>
    <t xml:space="preserve">P-04610</t>
  </si>
  <si>
    <t xml:space="preserve">P-04611</t>
  </si>
  <si>
    <t xml:space="preserve">P-04612</t>
  </si>
  <si>
    <t xml:space="preserve">P-04613</t>
  </si>
  <si>
    <t xml:space="preserve">P-04614</t>
  </si>
  <si>
    <t xml:space="preserve">P-04615</t>
  </si>
  <si>
    <t xml:space="preserve">CL-0773</t>
  </si>
  <si>
    <t xml:space="preserve">P-04616</t>
  </si>
  <si>
    <t xml:space="preserve">P-04617</t>
  </si>
  <si>
    <t xml:space="preserve">P-04618</t>
  </si>
  <si>
    <t xml:space="preserve">CL-1056</t>
  </si>
  <si>
    <t xml:space="preserve">P-04619</t>
  </si>
  <si>
    <t xml:space="preserve">P-04620</t>
  </si>
  <si>
    <t xml:space="preserve">P-04621</t>
  </si>
  <si>
    <t xml:space="preserve">CL-1334</t>
  </si>
  <si>
    <t xml:space="preserve">P-04622</t>
  </si>
  <si>
    <t xml:space="preserve">CL-1586</t>
  </si>
  <si>
    <t xml:space="preserve">P-04623</t>
  </si>
  <si>
    <t xml:space="preserve">P-04624</t>
  </si>
  <si>
    <t xml:space="preserve">CL-1826</t>
  </si>
  <si>
    <t xml:space="preserve">P-04625</t>
  </si>
  <si>
    <t xml:space="preserve">CL-2308</t>
  </si>
  <si>
    <t xml:space="preserve">P-04626</t>
  </si>
  <si>
    <t xml:space="preserve">P-04627</t>
  </si>
  <si>
    <t xml:space="preserve">P-04628</t>
  </si>
  <si>
    <t xml:space="preserve">P-04629</t>
  </si>
  <si>
    <t xml:space="preserve">P-04630</t>
  </si>
  <si>
    <t xml:space="preserve">P-04631</t>
  </si>
  <si>
    <t xml:space="preserve">P-04632</t>
  </si>
  <si>
    <t xml:space="preserve">P-04633</t>
  </si>
  <si>
    <t xml:space="preserve">P-04634</t>
  </si>
  <si>
    <t xml:space="preserve">P-04635</t>
  </si>
  <si>
    <t xml:space="preserve">P-04636</t>
  </si>
  <si>
    <t xml:space="preserve">P-04637</t>
  </si>
  <si>
    <t xml:space="preserve">CL-0592</t>
  </si>
  <si>
    <t xml:space="preserve">P-04638</t>
  </si>
  <si>
    <t xml:space="preserve">P-04639</t>
  </si>
  <si>
    <t xml:space="preserve">P-04640</t>
  </si>
  <si>
    <t xml:space="preserve">CL-0855</t>
  </si>
  <si>
    <t xml:space="preserve">P-04641</t>
  </si>
  <si>
    <t xml:space="preserve">P-04642</t>
  </si>
  <si>
    <t xml:space="preserve">P-04643</t>
  </si>
  <si>
    <t xml:space="preserve">P-04644</t>
  </si>
  <si>
    <t xml:space="preserve">P-04645</t>
  </si>
  <si>
    <t xml:space="preserve">P-04646</t>
  </si>
  <si>
    <t xml:space="preserve">P-04647</t>
  </si>
  <si>
    <t xml:space="preserve">P-04648</t>
  </si>
  <si>
    <t xml:space="preserve">P-04649</t>
  </si>
  <si>
    <t xml:space="preserve">P-04650</t>
  </si>
  <si>
    <t xml:space="preserve">CL-1059</t>
  </si>
  <si>
    <t xml:space="preserve">P-04651</t>
  </si>
  <si>
    <t xml:space="preserve">P-04652</t>
  </si>
  <si>
    <t xml:space="preserve">CL-1323</t>
  </si>
  <si>
    <t xml:space="preserve">P-04653</t>
  </si>
  <si>
    <t xml:space="preserve">P-04654</t>
  </si>
  <si>
    <t xml:space="preserve">P-04655</t>
  </si>
  <si>
    <t xml:space="preserve">P-04656</t>
  </si>
  <si>
    <t xml:space="preserve">CL-1885</t>
  </si>
  <si>
    <t xml:space="preserve">P-04657</t>
  </si>
  <si>
    <t xml:space="preserve">CL-2119</t>
  </si>
  <si>
    <t xml:space="preserve">P-04658</t>
  </si>
  <si>
    <t xml:space="preserve">P-04659</t>
  </si>
  <si>
    <t xml:space="preserve">P-04660</t>
  </si>
  <si>
    <t xml:space="preserve">P-04661</t>
  </si>
  <si>
    <t xml:space="preserve">P-04662</t>
  </si>
  <si>
    <t xml:space="preserve">P-04663</t>
  </si>
  <si>
    <t xml:space="preserve">P-04664</t>
  </si>
  <si>
    <t xml:space="preserve">P-04665</t>
  </si>
  <si>
    <t xml:space="preserve">P-04666</t>
  </si>
  <si>
    <t xml:space="preserve">CL-1338</t>
  </si>
  <si>
    <t xml:space="preserve">P-04667</t>
  </si>
  <si>
    <t xml:space="preserve">P-04668</t>
  </si>
  <si>
    <t xml:space="preserve">CL-1556</t>
  </si>
  <si>
    <t xml:space="preserve">P-04669</t>
  </si>
  <si>
    <t xml:space="preserve">CL-2041</t>
  </si>
  <si>
    <t xml:space="preserve">P-04670</t>
  </si>
  <si>
    <t xml:space="preserve">P-04671</t>
  </si>
  <si>
    <t xml:space="preserve">P-04672</t>
  </si>
  <si>
    <t xml:space="preserve">CL-0862</t>
  </si>
  <si>
    <t xml:space="preserve">P-04673</t>
  </si>
  <si>
    <t xml:space="preserve">P-04674</t>
  </si>
  <si>
    <t xml:space="preserve">P-04675</t>
  </si>
  <si>
    <t xml:space="preserve">P-04676</t>
  </si>
  <si>
    <t xml:space="preserve">CL-1348</t>
  </si>
  <si>
    <t xml:space="preserve">P-04677</t>
  </si>
  <si>
    <t xml:space="preserve">P-04678</t>
  </si>
  <si>
    <t xml:space="preserve">P-04679</t>
  </si>
  <si>
    <t xml:space="preserve">P-04680</t>
  </si>
  <si>
    <t xml:space="preserve">CL-1835</t>
  </si>
  <si>
    <t xml:space="preserve">P-04681</t>
  </si>
  <si>
    <t xml:space="preserve">P-04682</t>
  </si>
  <si>
    <t xml:space="preserve">P-04683</t>
  </si>
  <si>
    <t xml:space="preserve">P-04684</t>
  </si>
  <si>
    <t xml:space="preserve">CL-2339</t>
  </si>
  <si>
    <t xml:space="preserve">P-04685</t>
  </si>
  <si>
    <t xml:space="preserve">CL-0610</t>
  </si>
  <si>
    <t xml:space="preserve">P-04686</t>
  </si>
  <si>
    <t xml:space="preserve">P-04687</t>
  </si>
  <si>
    <t xml:space="preserve">CL-1387</t>
  </si>
  <si>
    <t xml:space="preserve">P-04688</t>
  </si>
  <si>
    <t xml:space="preserve">CL-1469</t>
  </si>
  <si>
    <t xml:space="preserve">P-04689</t>
  </si>
  <si>
    <t xml:space="preserve">P-04690</t>
  </si>
  <si>
    <t xml:space="preserve">P-04691</t>
  </si>
  <si>
    <t xml:space="preserve">P-04692</t>
  </si>
  <si>
    <t xml:space="preserve">CL-1897</t>
  </si>
  <si>
    <t xml:space="preserve">P-04693</t>
  </si>
  <si>
    <t xml:space="preserve">P-04694</t>
  </si>
  <si>
    <t xml:space="preserve">P-04695</t>
  </si>
  <si>
    <t xml:space="preserve">P-04696</t>
  </si>
  <si>
    <t xml:space="preserve">P-04697</t>
  </si>
  <si>
    <t xml:space="preserve">P-04698</t>
  </si>
  <si>
    <t xml:space="preserve">CL-0806</t>
  </si>
  <si>
    <t xml:space="preserve">P-04699</t>
  </si>
  <si>
    <t xml:space="preserve">CL-0838</t>
  </si>
  <si>
    <t xml:space="preserve">P-04700</t>
  </si>
  <si>
    <t xml:space="preserve">P-04701</t>
  </si>
  <si>
    <t xml:space="preserve">P-04702</t>
  </si>
  <si>
    <t xml:space="preserve">CL-0994</t>
  </si>
  <si>
    <t xml:space="preserve">P-04703</t>
  </si>
  <si>
    <t xml:space="preserve">P-04704</t>
  </si>
  <si>
    <t xml:space="preserve">P-04705</t>
  </si>
  <si>
    <t xml:space="preserve">P-04706</t>
  </si>
  <si>
    <t xml:space="preserve">CL-0347</t>
  </si>
  <si>
    <t xml:space="preserve">P-04707</t>
  </si>
  <si>
    <t xml:space="preserve">CL-0461</t>
  </si>
  <si>
    <t xml:space="preserve">P-04708</t>
  </si>
  <si>
    <t xml:space="preserve">P-04709</t>
  </si>
  <si>
    <t xml:space="preserve">CL-1019</t>
  </si>
  <si>
    <t xml:space="preserve">P-04710</t>
  </si>
  <si>
    <t xml:space="preserve">CL-1186</t>
  </si>
  <si>
    <t xml:space="preserve">P-04711</t>
  </si>
  <si>
    <t xml:space="preserve">CL-1221</t>
  </si>
  <si>
    <t xml:space="preserve">P-04712</t>
  </si>
  <si>
    <t xml:space="preserve">P-04713</t>
  </si>
  <si>
    <t xml:space="preserve">P-04714</t>
  </si>
  <si>
    <t xml:space="preserve">P-04715</t>
  </si>
  <si>
    <t xml:space="preserve">P-04716</t>
  </si>
  <si>
    <t xml:space="preserve">CL-0355</t>
  </si>
  <si>
    <t xml:space="preserve">P-04717</t>
  </si>
  <si>
    <t xml:space="preserve">CL-0405</t>
  </si>
  <si>
    <t xml:space="preserve">P-04718</t>
  </si>
  <si>
    <t xml:space="preserve">P-04719</t>
  </si>
  <si>
    <t xml:space="preserve">P-04720</t>
  </si>
  <si>
    <t xml:space="preserve">P-04721</t>
  </si>
  <si>
    <t xml:space="preserve">CL-2230</t>
  </si>
  <si>
    <t xml:space="preserve">P-04722</t>
  </si>
  <si>
    <t xml:space="preserve">P-04723</t>
  </si>
  <si>
    <t xml:space="preserve">P-04724</t>
  </si>
  <si>
    <t xml:space="preserve">CL-0639</t>
  </si>
  <si>
    <t xml:space="preserve">P-04725</t>
  </si>
  <si>
    <t xml:space="preserve">CL-1015</t>
  </si>
  <si>
    <t xml:space="preserve">P-04726</t>
  </si>
  <si>
    <t xml:space="preserve">P-04727</t>
  </si>
  <si>
    <t xml:space="preserve">CL-1147</t>
  </si>
  <si>
    <t xml:space="preserve">P-04728</t>
  </si>
  <si>
    <t xml:space="preserve">CL-1718</t>
  </si>
  <si>
    <t xml:space="preserve">P-04729</t>
  </si>
  <si>
    <t xml:space="preserve">P-04730</t>
  </si>
  <si>
    <t xml:space="preserve">CL-2353</t>
  </si>
  <si>
    <t xml:space="preserve">P-04731</t>
  </si>
  <si>
    <t xml:space="preserve">P-04732</t>
  </si>
  <si>
    <t xml:space="preserve">CL-0378</t>
  </si>
  <si>
    <t xml:space="preserve">P-04733</t>
  </si>
  <si>
    <t xml:space="preserve">P-04734</t>
  </si>
  <si>
    <t xml:space="preserve">P-04735</t>
  </si>
  <si>
    <t xml:space="preserve">CL-1577</t>
  </si>
  <si>
    <t xml:space="preserve">P-04736</t>
  </si>
  <si>
    <t xml:space="preserve">P-04737</t>
  </si>
  <si>
    <t xml:space="preserve">P-04738</t>
  </si>
  <si>
    <t xml:space="preserve">P-04739</t>
  </si>
  <si>
    <t xml:space="preserve">P-04740</t>
  </si>
  <si>
    <t xml:space="preserve">CL-0061</t>
  </si>
  <si>
    <t xml:space="preserve">P-04741</t>
  </si>
  <si>
    <t xml:space="preserve">P-04742</t>
  </si>
  <si>
    <t xml:space="preserve">P-04743</t>
  </si>
  <si>
    <t xml:space="preserve">P-04744</t>
  </si>
  <si>
    <t xml:space="preserve">P-04745</t>
  </si>
  <si>
    <t xml:space="preserve">P-04746</t>
  </si>
  <si>
    <t xml:space="preserve">P-04747</t>
  </si>
  <si>
    <t xml:space="preserve">CL-1963</t>
  </si>
  <si>
    <t xml:space="preserve">P-04748</t>
  </si>
  <si>
    <t xml:space="preserve">P-04749</t>
  </si>
  <si>
    <t xml:space="preserve">CL-0387</t>
  </si>
  <si>
    <t xml:space="preserve">P-04750</t>
  </si>
  <si>
    <t xml:space="preserve">CL-0468</t>
  </si>
  <si>
    <t xml:space="preserve">P-04751</t>
  </si>
  <si>
    <t xml:space="preserve">P-04752</t>
  </si>
  <si>
    <t xml:space="preserve">P-04753</t>
  </si>
  <si>
    <t xml:space="preserve">CL-1380</t>
  </si>
  <si>
    <t xml:space="preserve">P-04754</t>
  </si>
  <si>
    <t xml:space="preserve">CL-1839</t>
  </si>
  <si>
    <t xml:space="preserve">P-04755</t>
  </si>
  <si>
    <t xml:space="preserve">P-04756</t>
  </si>
  <si>
    <t xml:space="preserve">CL-2252</t>
  </si>
  <si>
    <t xml:space="preserve">P-04757</t>
  </si>
  <si>
    <t xml:space="preserve">CL-2379</t>
  </si>
  <si>
    <t xml:space="preserve">P-04758</t>
  </si>
  <si>
    <t xml:space="preserve">P-04759</t>
  </si>
  <si>
    <t xml:space="preserve">P-04760</t>
  </si>
  <si>
    <t xml:space="preserve">P-04761</t>
  </si>
  <si>
    <t xml:space="preserve">P-04762</t>
  </si>
  <si>
    <t xml:space="preserve">P-04763</t>
  </si>
  <si>
    <t xml:space="preserve">P-04764</t>
  </si>
  <si>
    <t xml:space="preserve">P-04765</t>
  </si>
  <si>
    <t xml:space="preserve">P-04766</t>
  </si>
  <si>
    <t xml:space="preserve">P-04767</t>
  </si>
  <si>
    <t xml:space="preserve">P-04768</t>
  </si>
  <si>
    <t xml:space="preserve">P-04769</t>
  </si>
  <si>
    <t xml:space="preserve">P-04770</t>
  </si>
  <si>
    <t xml:space="preserve">CL-1677</t>
  </si>
  <si>
    <t xml:space="preserve">P-04771</t>
  </si>
  <si>
    <t xml:space="preserve">P-04772</t>
  </si>
  <si>
    <t xml:space="preserve">CL-2160</t>
  </si>
  <si>
    <t xml:space="preserve">P-04773</t>
  </si>
  <si>
    <t xml:space="preserve">P-04774</t>
  </si>
  <si>
    <t xml:space="preserve">P-04775</t>
  </si>
  <si>
    <t xml:space="preserve">CL-2392</t>
  </si>
  <si>
    <t xml:space="preserve">P-04776</t>
  </si>
  <si>
    <t xml:space="preserve">P-04777</t>
  </si>
  <si>
    <t xml:space="preserve">P-04778</t>
  </si>
  <si>
    <t xml:space="preserve">P-04779</t>
  </si>
  <si>
    <t xml:space="preserve">P-04780</t>
  </si>
  <si>
    <t xml:space="preserve">P-04781</t>
  </si>
  <si>
    <t xml:space="preserve">CL-1274</t>
  </si>
  <si>
    <t xml:space="preserve">P-04782</t>
  </si>
  <si>
    <t xml:space="preserve">P-04783</t>
  </si>
  <si>
    <t xml:space="preserve">P-04784</t>
  </si>
  <si>
    <t xml:space="preserve">P-04785</t>
  </si>
  <si>
    <t xml:space="preserve">P-04786</t>
  </si>
  <si>
    <t xml:space="preserve">CL-0327</t>
  </si>
  <si>
    <t xml:space="preserve">P-04787</t>
  </si>
  <si>
    <t xml:space="preserve">P-04788</t>
  </si>
  <si>
    <t xml:space="preserve">P-04789</t>
  </si>
  <si>
    <t xml:space="preserve">CL-1115</t>
  </si>
  <si>
    <t xml:space="preserve">P-04790</t>
  </si>
  <si>
    <t xml:space="preserve">P-04791</t>
  </si>
  <si>
    <t xml:space="preserve">P-04792</t>
  </si>
  <si>
    <t xml:space="preserve">P-04793</t>
  </si>
  <si>
    <t xml:space="preserve">P-04794</t>
  </si>
  <si>
    <t xml:space="preserve">CL-1704</t>
  </si>
  <si>
    <t xml:space="preserve">P-04795</t>
  </si>
  <si>
    <t xml:space="preserve">P-04796</t>
  </si>
  <si>
    <t xml:space="preserve">P-04797</t>
  </si>
  <si>
    <t xml:space="preserve">P-04798</t>
  </si>
  <si>
    <t xml:space="preserve">P-04799</t>
  </si>
  <si>
    <t xml:space="preserve">P-04800</t>
  </si>
  <si>
    <t xml:space="preserve">P-04801</t>
  </si>
  <si>
    <t xml:space="preserve">CL-1610</t>
  </si>
  <si>
    <t xml:space="preserve">P-04802</t>
  </si>
  <si>
    <t xml:space="preserve">CL-1674</t>
  </si>
  <si>
    <t xml:space="preserve">P-04803</t>
  </si>
  <si>
    <t xml:space="preserve">CL-1877</t>
  </si>
  <si>
    <t xml:space="preserve">P-04804</t>
  </si>
  <si>
    <t xml:space="preserve">CL-2162</t>
  </si>
  <si>
    <t xml:space="preserve">P-04805</t>
  </si>
  <si>
    <t xml:space="preserve">P-04806</t>
  </si>
  <si>
    <t xml:space="preserve">P-04807</t>
  </si>
  <si>
    <t xml:space="preserve">CL-0479</t>
  </si>
  <si>
    <t xml:space="preserve">P-04808</t>
  </si>
  <si>
    <t xml:space="preserve">CL-0754</t>
  </si>
  <si>
    <t xml:space="preserve">P-04809</t>
  </si>
  <si>
    <t xml:space="preserve">P-04810</t>
  </si>
  <si>
    <t xml:space="preserve">P-04811</t>
  </si>
  <si>
    <t xml:space="preserve">P-04812</t>
  </si>
  <si>
    <t xml:space="preserve">P-04813</t>
  </si>
  <si>
    <t xml:space="preserve">P-04814</t>
  </si>
  <si>
    <t xml:space="preserve">CL-0086</t>
  </si>
  <si>
    <t xml:space="preserve">P-04815</t>
  </si>
  <si>
    <t xml:space="preserve">P-04816</t>
  </si>
  <si>
    <t xml:space="preserve">P-04817</t>
  </si>
  <si>
    <t xml:space="preserve">P-04818</t>
  </si>
  <si>
    <t xml:space="preserve">P-04819</t>
  </si>
  <si>
    <t xml:space="preserve">P-04820</t>
  </si>
  <si>
    <t xml:space="preserve">CL-1812</t>
  </si>
  <si>
    <t xml:space="preserve">P-04821</t>
  </si>
  <si>
    <t xml:space="preserve">CL-1883</t>
  </si>
  <si>
    <t xml:space="preserve">P-04822</t>
  </si>
  <si>
    <t xml:space="preserve">P-04823</t>
  </si>
  <si>
    <t xml:space="preserve">P-04824</t>
  </si>
  <si>
    <t xml:space="preserve">P-04825</t>
  </si>
  <si>
    <t xml:space="preserve">CL-0941</t>
  </si>
  <si>
    <t xml:space="preserve">P-04826</t>
  </si>
  <si>
    <t xml:space="preserve">P-04827</t>
  </si>
  <si>
    <t xml:space="preserve">P-04828</t>
  </si>
  <si>
    <t xml:space="preserve">P-04829</t>
  </si>
  <si>
    <t xml:space="preserve">P-04830</t>
  </si>
  <si>
    <t xml:space="preserve">CL-0146</t>
  </si>
  <si>
    <t xml:space="preserve">P-04831</t>
  </si>
  <si>
    <t xml:space="preserve">CL-0286</t>
  </si>
  <si>
    <t xml:space="preserve">P-04832</t>
  </si>
  <si>
    <t xml:space="preserve">P-04833</t>
  </si>
  <si>
    <t xml:space="preserve">P-04834</t>
  </si>
  <si>
    <t xml:space="preserve">CL-0910</t>
  </si>
  <si>
    <t xml:space="preserve">P-04835</t>
  </si>
  <si>
    <t xml:space="preserve">P-04836</t>
  </si>
  <si>
    <t xml:space="preserve">P-04837</t>
  </si>
  <si>
    <t xml:space="preserve">P-04838</t>
  </si>
  <si>
    <t xml:space="preserve">CL-2167</t>
  </si>
  <si>
    <t xml:space="preserve">P-04839</t>
  </si>
  <si>
    <t xml:space="preserve">CL-2351</t>
  </si>
  <si>
    <t xml:space="preserve">P-04840</t>
  </si>
  <si>
    <t xml:space="preserve">P-04841</t>
  </si>
  <si>
    <t xml:space="preserve">CL-0383</t>
  </si>
  <si>
    <t xml:space="preserve">P-04842</t>
  </si>
  <si>
    <t xml:space="preserve">P-04843</t>
  </si>
  <si>
    <t xml:space="preserve">P-04844</t>
  </si>
  <si>
    <t xml:space="preserve">P-04845</t>
  </si>
  <si>
    <t xml:space="preserve">P-04846</t>
  </si>
  <si>
    <t xml:space="preserve">CL-0395</t>
  </si>
  <si>
    <t xml:space="preserve">P-04847</t>
  </si>
  <si>
    <t xml:space="preserve">P-04848</t>
  </si>
  <si>
    <t xml:space="preserve">P-04849</t>
  </si>
  <si>
    <t xml:space="preserve">P-04850</t>
  </si>
  <si>
    <t xml:space="preserve">P-04851</t>
  </si>
  <si>
    <t xml:space="preserve">P-04852</t>
  </si>
  <si>
    <t xml:space="preserve">P-04853</t>
  </si>
  <si>
    <t xml:space="preserve">P-04854</t>
  </si>
  <si>
    <t xml:space="preserve">P-04855</t>
  </si>
  <si>
    <t xml:space="preserve">P-04856</t>
  </si>
  <si>
    <t xml:space="preserve">CL-2027</t>
  </si>
  <si>
    <t xml:space="preserve">P-04857</t>
  </si>
  <si>
    <t xml:space="preserve">P-04858</t>
  </si>
  <si>
    <t xml:space="preserve">CL-2185</t>
  </si>
  <si>
    <t xml:space="preserve">P-04859</t>
  </si>
  <si>
    <t xml:space="preserve">P-04860</t>
  </si>
  <si>
    <t xml:space="preserve">P-04861</t>
  </si>
  <si>
    <t xml:space="preserve">P-04862</t>
  </si>
  <si>
    <t xml:space="preserve">P-04863</t>
  </si>
  <si>
    <t xml:space="preserve">P-04864</t>
  </si>
  <si>
    <t xml:space="preserve">CL-1607</t>
  </si>
  <si>
    <t xml:space="preserve">P-04865</t>
  </si>
  <si>
    <t xml:space="preserve">CL-1813</t>
  </si>
  <si>
    <t xml:space="preserve">P-04866</t>
  </si>
  <si>
    <t xml:space="preserve">P-04867</t>
  </si>
  <si>
    <t xml:space="preserve">P-04868</t>
  </si>
  <si>
    <t xml:space="preserve">P-04869</t>
  </si>
  <si>
    <t xml:space="preserve">P-04870</t>
  </si>
  <si>
    <t xml:space="preserve">CL-0517</t>
  </si>
  <si>
    <t xml:space="preserve">P-04871</t>
  </si>
  <si>
    <t xml:space="preserve">P-04872</t>
  </si>
  <si>
    <t xml:space="preserve">P-04873</t>
  </si>
  <si>
    <t xml:space="preserve">CL-0957</t>
  </si>
  <si>
    <t xml:space="preserve">P-04874</t>
  </si>
  <si>
    <t xml:space="preserve">P-04875</t>
  </si>
  <si>
    <t xml:space="preserve">P-04876</t>
  </si>
  <si>
    <t xml:space="preserve">P-04877</t>
  </si>
  <si>
    <t xml:space="preserve">P-04878</t>
  </si>
  <si>
    <t xml:space="preserve">P-04879</t>
  </si>
  <si>
    <t xml:space="preserve">CL-1837</t>
  </si>
  <si>
    <t xml:space="preserve">P-04880</t>
  </si>
  <si>
    <t xml:space="preserve">P-04881</t>
  </si>
  <si>
    <t xml:space="preserve">P-04882</t>
  </si>
  <si>
    <t xml:space="preserve">P-04883</t>
  </si>
  <si>
    <t xml:space="preserve">CL-1096</t>
  </si>
  <si>
    <t xml:space="preserve">P-04884</t>
  </si>
  <si>
    <t xml:space="preserve">P-04885</t>
  </si>
  <si>
    <t xml:space="preserve">P-04886</t>
  </si>
  <si>
    <t xml:space="preserve">P-04887</t>
  </si>
  <si>
    <t xml:space="preserve">CL-1699</t>
  </si>
  <si>
    <t xml:space="preserve">P-04888</t>
  </si>
  <si>
    <t xml:space="preserve">CL-1751</t>
  </si>
  <si>
    <t xml:space="preserve">P-04889</t>
  </si>
  <si>
    <t xml:space="preserve">CL-1970</t>
  </si>
  <si>
    <t xml:space="preserve">P-04890</t>
  </si>
  <si>
    <t xml:space="preserve">P-04891</t>
  </si>
  <si>
    <t xml:space="preserve">P-04892</t>
  </si>
  <si>
    <t xml:space="preserve">P-04893</t>
  </si>
  <si>
    <t xml:space="preserve">P-04894</t>
  </si>
  <si>
    <t xml:space="preserve">CL-0456</t>
  </si>
  <si>
    <t xml:space="preserve">P-04895</t>
  </si>
  <si>
    <t xml:space="preserve">P-04896</t>
  </si>
  <si>
    <t xml:space="preserve">P-04897</t>
  </si>
  <si>
    <t xml:space="preserve">CL-0694</t>
  </si>
  <si>
    <t xml:space="preserve">P-04898</t>
  </si>
  <si>
    <t xml:space="preserve">P-04899</t>
  </si>
  <si>
    <t xml:space="preserve">P-04900</t>
  </si>
  <si>
    <t xml:space="preserve">CL-2280</t>
  </si>
  <si>
    <t xml:space="preserve">P-04901</t>
  </si>
  <si>
    <t xml:space="preserve">P-04902</t>
  </si>
  <si>
    <t xml:space="preserve">P-04903</t>
  </si>
  <si>
    <t xml:space="preserve">P-04904</t>
  </si>
  <si>
    <t xml:space="preserve">CL-1455</t>
  </si>
  <si>
    <t xml:space="preserve">P-04905</t>
  </si>
  <si>
    <t xml:space="preserve">CL-2076</t>
  </si>
  <si>
    <t xml:space="preserve">P-04906</t>
  </si>
  <si>
    <t xml:space="preserve">P-04907</t>
  </si>
  <si>
    <t xml:space="preserve">P-04908</t>
  </si>
  <si>
    <t xml:space="preserve">P-04909</t>
  </si>
  <si>
    <t xml:space="preserve">P-04910</t>
  </si>
  <si>
    <t xml:space="preserve">P-04911</t>
  </si>
  <si>
    <t xml:space="preserve">P-04912</t>
  </si>
  <si>
    <t xml:space="preserve">P-04913</t>
  </si>
  <si>
    <t xml:space="preserve">CL-1860</t>
  </si>
  <si>
    <t xml:space="preserve">P-04914</t>
  </si>
  <si>
    <t xml:space="preserve">P-04915</t>
  </si>
  <si>
    <t xml:space="preserve">P-04916</t>
  </si>
  <si>
    <t xml:space="preserve">P-04917</t>
  </si>
  <si>
    <t xml:space="preserve">P-04918</t>
  </si>
  <si>
    <t xml:space="preserve">P-04919</t>
  </si>
  <si>
    <t xml:space="preserve">CL-0465</t>
  </si>
  <si>
    <t xml:space="preserve">P-04920</t>
  </si>
  <si>
    <t xml:space="preserve">P-04921</t>
  </si>
  <si>
    <t xml:space="preserve">P-04922</t>
  </si>
  <si>
    <t xml:space="preserve">P-04923</t>
  </si>
  <si>
    <t xml:space="preserve">P-04924</t>
  </si>
  <si>
    <t xml:space="preserve">P-04925</t>
  </si>
  <si>
    <t xml:space="preserve">P-04926</t>
  </si>
  <si>
    <t xml:space="preserve">P-04927</t>
  </si>
  <si>
    <t xml:space="preserve">CL-1204</t>
  </si>
  <si>
    <t xml:space="preserve">P-04928</t>
  </si>
  <si>
    <t xml:space="preserve">CL-1465</t>
  </si>
  <si>
    <t xml:space="preserve">P-04929</t>
  </si>
  <si>
    <t xml:space="preserve">P-04930</t>
  </si>
  <si>
    <t xml:space="preserve">P-04931</t>
  </si>
  <si>
    <t xml:space="preserve">P-04932</t>
  </si>
  <si>
    <t xml:space="preserve">P-04933</t>
  </si>
  <si>
    <t xml:space="preserve">P-04934</t>
  </si>
  <si>
    <t xml:space="preserve">P-04935</t>
  </si>
  <si>
    <t xml:space="preserve">CL-1251</t>
  </si>
  <si>
    <t xml:space="preserve">P-04936</t>
  </si>
  <si>
    <t xml:space="preserve">P-04937</t>
  </si>
  <si>
    <t xml:space="preserve">P-04938</t>
  </si>
  <si>
    <t xml:space="preserve">CL-1777</t>
  </si>
  <si>
    <t xml:space="preserve">P-04939</t>
  </si>
  <si>
    <t xml:space="preserve">P-04940</t>
  </si>
  <si>
    <t xml:space="preserve">CL-0189</t>
  </si>
  <si>
    <t xml:space="preserve">P-04941</t>
  </si>
  <si>
    <t xml:space="preserve">P-04942</t>
  </si>
  <si>
    <t xml:space="preserve">P-04943</t>
  </si>
  <si>
    <t xml:space="preserve">CL-1593</t>
  </si>
  <si>
    <t xml:space="preserve">P-04944</t>
  </si>
  <si>
    <t xml:space="preserve">P-04945</t>
  </si>
  <si>
    <t xml:space="preserve">CL-1705</t>
  </si>
  <si>
    <t xml:space="preserve">P-04946</t>
  </si>
  <si>
    <t xml:space="preserve">P-04947</t>
  </si>
  <si>
    <t xml:space="preserve">P-04948</t>
  </si>
  <si>
    <t xml:space="preserve">P-04949</t>
  </si>
  <si>
    <t xml:space="preserve">CL-0815</t>
  </si>
  <si>
    <t xml:space="preserve">P-04950</t>
  </si>
  <si>
    <t xml:space="preserve">P-04951</t>
  </si>
  <si>
    <t xml:space="preserve">P-04952</t>
  </si>
  <si>
    <t xml:space="preserve">P-04953</t>
  </si>
  <si>
    <t xml:space="preserve">P-04954</t>
  </si>
  <si>
    <t xml:space="preserve">P-04955</t>
  </si>
  <si>
    <t xml:space="preserve">CL-0349</t>
  </si>
  <si>
    <t xml:space="preserve">P-04956</t>
  </si>
  <si>
    <t xml:space="preserve">CL-0502</t>
  </si>
  <si>
    <t xml:space="preserve">P-04957</t>
  </si>
  <si>
    <t xml:space="preserve">P-04958</t>
  </si>
  <si>
    <t xml:space="preserve">P-04959</t>
  </si>
  <si>
    <t xml:space="preserve">P-04960</t>
  </si>
  <si>
    <t xml:space="preserve">CL-1574</t>
  </si>
  <si>
    <t xml:space="preserve">P-04961</t>
  </si>
  <si>
    <t xml:space="preserve">P-04962</t>
  </si>
  <si>
    <t xml:space="preserve">P-04963</t>
  </si>
  <si>
    <t xml:space="preserve">P-04964</t>
  </si>
  <si>
    <t xml:space="preserve">P-04965</t>
  </si>
  <si>
    <t xml:space="preserve">P-04966</t>
  </si>
  <si>
    <t xml:space="preserve">CL-1438</t>
  </si>
  <si>
    <t xml:space="preserve">P-04967</t>
  </si>
  <si>
    <t xml:space="preserve">CL-1811</t>
  </si>
  <si>
    <t xml:space="preserve">P-04968</t>
  </si>
  <si>
    <t xml:space="preserve">P-04969</t>
  </si>
  <si>
    <t xml:space="preserve">P-04970</t>
  </si>
  <si>
    <t xml:space="preserve">P-04971</t>
  </si>
  <si>
    <t xml:space="preserve">CL-0358</t>
  </si>
  <si>
    <t xml:space="preserve">P-04972</t>
  </si>
  <si>
    <t xml:space="preserve">CL-0760</t>
  </si>
  <si>
    <t xml:space="preserve">P-04973</t>
  </si>
  <si>
    <t xml:space="preserve">CL-0961</t>
  </si>
  <si>
    <t xml:space="preserve">P-04974</t>
  </si>
  <si>
    <t xml:space="preserve">CL-1030</t>
  </si>
  <si>
    <t xml:space="preserve">P-04975</t>
  </si>
  <si>
    <t xml:space="preserve">P-04976</t>
  </si>
  <si>
    <t xml:space="preserve">P-04977</t>
  </si>
  <si>
    <t xml:space="preserve">P-04978</t>
  </si>
  <si>
    <t xml:space="preserve">P-04979</t>
  </si>
  <si>
    <t xml:space="preserve">P-04980</t>
  </si>
  <si>
    <t xml:space="preserve">CL-0909</t>
  </si>
  <si>
    <t xml:space="preserve">P-04981</t>
  </si>
  <si>
    <t xml:space="preserve">P-04982</t>
  </si>
  <si>
    <t xml:space="preserve">P-04983</t>
  </si>
  <si>
    <t xml:space="preserve">P-04984</t>
  </si>
  <si>
    <t xml:space="preserve">P-04985</t>
  </si>
  <si>
    <t xml:space="preserve">CL-1894</t>
  </si>
  <si>
    <t xml:space="preserve">P-04986</t>
  </si>
  <si>
    <t xml:space="preserve">CL-1919</t>
  </si>
  <si>
    <t xml:space="preserve">P-04987</t>
  </si>
  <si>
    <t xml:space="preserve">P-04988</t>
  </si>
  <si>
    <t xml:space="preserve">P-04989</t>
  </si>
  <si>
    <t xml:space="preserve">CL-0939</t>
  </si>
  <si>
    <t xml:space="preserve">P-04990</t>
  </si>
  <si>
    <t xml:space="preserve">P-04991</t>
  </si>
  <si>
    <t xml:space="preserve">CL-1013</t>
  </si>
  <si>
    <t xml:space="preserve">P-04992</t>
  </si>
  <si>
    <t xml:space="preserve">CL-1158</t>
  </si>
  <si>
    <t xml:space="preserve">P-04993</t>
  </si>
  <si>
    <t xml:space="preserve">CL-1164</t>
  </si>
  <si>
    <t xml:space="preserve">P-04994</t>
  </si>
  <si>
    <t xml:space="preserve">CL-1501</t>
  </si>
  <si>
    <t xml:space="preserve">P-04995</t>
  </si>
  <si>
    <t xml:space="preserve">P-04996</t>
  </si>
  <si>
    <t xml:space="preserve">P-04997</t>
  </si>
  <si>
    <t xml:space="preserve">CL-1807</t>
  </si>
  <si>
    <t xml:space="preserve">P-04998</t>
  </si>
  <si>
    <t xml:space="preserve">P-04999</t>
  </si>
  <si>
    <t xml:space="preserve">P-05000</t>
  </si>
  <si>
    <t xml:space="preserve">P-05001</t>
  </si>
  <si>
    <t xml:space="preserve">P-05002</t>
  </si>
  <si>
    <t xml:space="preserve">P-05003</t>
  </si>
  <si>
    <t xml:space="preserve">P-05004</t>
  </si>
  <si>
    <t xml:space="preserve">CL-0821</t>
  </si>
  <si>
    <t xml:space="preserve">P-05005</t>
  </si>
  <si>
    <t xml:space="preserve">P-05006</t>
  </si>
  <si>
    <t xml:space="preserve">P-05007</t>
  </si>
  <si>
    <t xml:space="preserve">P-05008</t>
  </si>
  <si>
    <t xml:space="preserve">CL-0260</t>
  </si>
  <si>
    <t xml:space="preserve">P-05009</t>
  </si>
  <si>
    <t xml:space="preserve">P-05010</t>
  </si>
  <si>
    <t xml:space="preserve">CL-0434</t>
  </si>
  <si>
    <t xml:space="preserve">P-05011</t>
  </si>
  <si>
    <t xml:space="preserve">P-05012</t>
  </si>
  <si>
    <t xml:space="preserve">P-05013</t>
  </si>
  <si>
    <t xml:space="preserve">CL-0617</t>
  </si>
  <si>
    <t xml:space="preserve">P-05014</t>
  </si>
  <si>
    <t xml:space="preserve">P-05015</t>
  </si>
  <si>
    <t xml:space="preserve">P-05016</t>
  </si>
  <si>
    <t xml:space="preserve">P-05017</t>
  </si>
  <si>
    <t xml:space="preserve">P-05018</t>
  </si>
  <si>
    <t xml:space="preserve">CL-2095</t>
  </si>
  <si>
    <t xml:space="preserve">P-05019</t>
  </si>
  <si>
    <t xml:space="preserve">P-05020</t>
  </si>
  <si>
    <t xml:space="preserve">CL-0681</t>
  </si>
  <si>
    <t xml:space="preserve">P-05021</t>
  </si>
  <si>
    <t xml:space="preserve">P-05022</t>
  </si>
  <si>
    <t xml:space="preserve">CL-0911</t>
  </si>
  <si>
    <t xml:space="preserve">P-05023</t>
  </si>
  <si>
    <t xml:space="preserve">P-05024</t>
  </si>
  <si>
    <t xml:space="preserve">P-05025</t>
  </si>
  <si>
    <t xml:space="preserve">P-05026</t>
  </si>
  <si>
    <t xml:space="preserve">P-05027</t>
  </si>
  <si>
    <t xml:space="preserve">P-05028</t>
  </si>
  <si>
    <t xml:space="preserve">P-05029</t>
  </si>
  <si>
    <t xml:space="preserve">CL-0283</t>
  </si>
  <si>
    <t xml:space="preserve">P-05030</t>
  </si>
  <si>
    <t xml:space="preserve">P-05031</t>
  </si>
  <si>
    <t xml:space="preserve">P-05032</t>
  </si>
  <si>
    <t xml:space="preserve">CL-1265</t>
  </si>
  <si>
    <t xml:space="preserve">P-05033</t>
  </si>
  <si>
    <t xml:space="preserve">P-05034</t>
  </si>
  <si>
    <t xml:space="preserve">CL-2125</t>
  </si>
  <si>
    <t xml:space="preserve">P-05035</t>
  </si>
  <si>
    <t xml:space="preserve">CL-2378</t>
  </si>
  <si>
    <t xml:space="preserve">P-05036</t>
  </si>
  <si>
    <t xml:space="preserve">CL-0117</t>
  </si>
  <si>
    <t xml:space="preserve">P-05037</t>
  </si>
  <si>
    <t xml:space="preserve">P-05038</t>
  </si>
  <si>
    <t xml:space="preserve">CL-0470</t>
  </si>
  <si>
    <t xml:space="preserve">P-05039</t>
  </si>
  <si>
    <t xml:space="preserve">P-05040</t>
  </si>
  <si>
    <t xml:space="preserve">P-05041</t>
  </si>
  <si>
    <t xml:space="preserve">P-05042</t>
  </si>
  <si>
    <t xml:space="preserve">P-05043</t>
  </si>
  <si>
    <t xml:space="preserve">P-05044</t>
  </si>
  <si>
    <t xml:space="preserve">P-05045</t>
  </si>
  <si>
    <t xml:space="preserve">P-05046</t>
  </si>
  <si>
    <t xml:space="preserve">P-05047</t>
  </si>
  <si>
    <t xml:space="preserve">CL-0421</t>
  </si>
  <si>
    <t xml:space="preserve">P-05048</t>
  </si>
  <si>
    <t xml:space="preserve">P-05049</t>
  </si>
  <si>
    <t xml:space="preserve">P-05050</t>
  </si>
  <si>
    <t xml:space="preserve">P-05051</t>
  </si>
  <si>
    <t xml:space="preserve">P-05052</t>
  </si>
  <si>
    <t xml:space="preserve">P-05053</t>
  </si>
  <si>
    <t xml:space="preserve">P-05054</t>
  </si>
  <si>
    <t xml:space="preserve">P-05055</t>
  </si>
  <si>
    <t xml:space="preserve">P-05056</t>
  </si>
  <si>
    <t xml:space="preserve">CL-1087</t>
  </si>
  <si>
    <t xml:space="preserve">P-05057</t>
  </si>
  <si>
    <t xml:space="preserve">CL-1227</t>
  </si>
  <si>
    <t xml:space="preserve">P-05058</t>
  </si>
  <si>
    <t xml:space="preserve">P-05059</t>
  </si>
  <si>
    <t xml:space="preserve">P-05060</t>
  </si>
  <si>
    <t xml:space="preserve">CL-2134</t>
  </si>
  <si>
    <t xml:space="preserve">P-05061</t>
  </si>
  <si>
    <t xml:space="preserve">P-05062</t>
  </si>
  <si>
    <t xml:space="preserve">P-05063</t>
  </si>
  <si>
    <t xml:space="preserve">CL-2281</t>
  </si>
  <si>
    <t xml:space="preserve">P-05064</t>
  </si>
  <si>
    <t xml:space="preserve">CL-0186</t>
  </si>
  <si>
    <t xml:space="preserve">P-05065</t>
  </si>
  <si>
    <t xml:space="preserve">CL-0221</t>
  </si>
  <si>
    <t xml:space="preserve">P-05066</t>
  </si>
  <si>
    <t xml:space="preserve">P-05067</t>
  </si>
  <si>
    <t xml:space="preserve">P-05068</t>
  </si>
  <si>
    <t xml:space="preserve">P-05069</t>
  </si>
  <si>
    <t xml:space="preserve">P-05070</t>
  </si>
  <si>
    <t xml:space="preserve">P-05071</t>
  </si>
  <si>
    <t xml:space="preserve">CL-1806</t>
  </si>
  <si>
    <t xml:space="preserve">P-05072</t>
  </si>
  <si>
    <t xml:space="preserve">P-05073</t>
  </si>
  <si>
    <t xml:space="preserve">CL-2073</t>
  </si>
  <si>
    <t xml:space="preserve">P-05074</t>
  </si>
  <si>
    <t xml:space="preserve">CL-2165</t>
  </si>
  <si>
    <t xml:space="preserve">P-05075</t>
  </si>
  <si>
    <t xml:space="preserve">P-05076</t>
  </si>
  <si>
    <t xml:space="preserve">P-05077</t>
  </si>
  <si>
    <t xml:space="preserve">P-05078</t>
  </si>
  <si>
    <t xml:space="preserve">CL-1753</t>
  </si>
  <si>
    <t xml:space="preserve">P-05079</t>
  </si>
  <si>
    <t xml:space="preserve">P-05080</t>
  </si>
  <si>
    <t xml:space="preserve">P-05081</t>
  </si>
  <si>
    <t xml:space="preserve">P-05082</t>
  </si>
  <si>
    <t xml:space="preserve">P-05083</t>
  </si>
  <si>
    <t xml:space="preserve">P-05084</t>
  </si>
  <si>
    <t xml:space="preserve">P-05085</t>
  </si>
  <si>
    <t xml:space="preserve">P-05086</t>
  </si>
  <si>
    <t xml:space="preserve">P-05087</t>
  </si>
  <si>
    <t xml:space="preserve">P-05088</t>
  </si>
  <si>
    <t xml:space="preserve">P-05089</t>
  </si>
  <si>
    <t xml:space="preserve">P-05090</t>
  </si>
  <si>
    <t xml:space="preserve">P-05091</t>
  </si>
  <si>
    <t xml:space="preserve">P-05092</t>
  </si>
  <si>
    <t xml:space="preserve">P-05093</t>
  </si>
  <si>
    <t xml:space="preserve">P-05094</t>
  </si>
  <si>
    <t xml:space="preserve">CL-0940</t>
  </si>
  <si>
    <t xml:space="preserve">P-05095</t>
  </si>
  <si>
    <t xml:space="preserve">P-05096</t>
  </si>
  <si>
    <t xml:space="preserve">P-05097</t>
  </si>
  <si>
    <t xml:space="preserve">CL-1719</t>
  </si>
  <si>
    <t xml:space="preserve">P-05098</t>
  </si>
  <si>
    <t xml:space="preserve">CL-1750</t>
  </si>
  <si>
    <t xml:space="preserve">P-05099</t>
  </si>
  <si>
    <t xml:space="preserve">P-05100</t>
  </si>
  <si>
    <t xml:space="preserve">P-05101</t>
  </si>
  <si>
    <t xml:space="preserve">P-05102</t>
  </si>
  <si>
    <t xml:space="preserve">P-05103</t>
  </si>
  <si>
    <t xml:space="preserve">P-05104</t>
  </si>
  <si>
    <t xml:space="preserve">P-05105</t>
  </si>
  <si>
    <t xml:space="preserve">P-05106</t>
  </si>
  <si>
    <t xml:space="preserve">P-05107</t>
  </si>
  <si>
    <t xml:space="preserve">P-05108</t>
  </si>
  <si>
    <t xml:space="preserve">P-05109</t>
  </si>
  <si>
    <t xml:space="preserve">P-05110</t>
  </si>
  <si>
    <t xml:space="preserve">CL-0859</t>
  </si>
  <si>
    <t xml:space="preserve">P-05111</t>
  </si>
  <si>
    <t xml:space="preserve">P-05112</t>
  </si>
  <si>
    <t xml:space="preserve">P-05113</t>
  </si>
  <si>
    <t xml:space="preserve">P-05114</t>
  </si>
  <si>
    <t xml:space="preserve">P-05115</t>
  </si>
  <si>
    <t xml:space="preserve">P-05116</t>
  </si>
  <si>
    <t xml:space="preserve">P-05117</t>
  </si>
  <si>
    <t xml:space="preserve">P-05118</t>
  </si>
  <si>
    <t xml:space="preserve">P-05119</t>
  </si>
  <si>
    <t xml:space="preserve">P-05120</t>
  </si>
  <si>
    <t xml:space="preserve">P-05121</t>
  </si>
  <si>
    <t xml:space="preserve">P-05122</t>
  </si>
  <si>
    <t xml:space="preserve">P-05123</t>
  </si>
  <si>
    <t xml:space="preserve">CL-0979</t>
  </si>
  <si>
    <t xml:space="preserve">P-05124</t>
  </si>
  <si>
    <t xml:space="preserve">P-05125</t>
  </si>
  <si>
    <t xml:space="preserve">P-05126</t>
  </si>
  <si>
    <t xml:space="preserve">P-05127</t>
  </si>
  <si>
    <t xml:space="preserve">P-05128</t>
  </si>
  <si>
    <t xml:space="preserve">P-05129</t>
  </si>
  <si>
    <t xml:space="preserve">P-05130</t>
  </si>
  <si>
    <t xml:space="preserve">P-05131</t>
  </si>
  <si>
    <t xml:space="preserve">P-05132</t>
  </si>
  <si>
    <t xml:space="preserve">CL-1324</t>
  </si>
  <si>
    <t xml:space="preserve">P-05133</t>
  </si>
  <si>
    <t xml:space="preserve">P-05134</t>
  </si>
  <si>
    <t xml:space="preserve">P-05135</t>
  </si>
  <si>
    <t xml:space="preserve">P-05136</t>
  </si>
  <si>
    <t xml:space="preserve">P-05137</t>
  </si>
  <si>
    <t xml:space="preserve">P-05138</t>
  </si>
  <si>
    <t xml:space="preserve">P-05139</t>
  </si>
  <si>
    <t xml:space="preserve">P-05140</t>
  </si>
  <si>
    <t xml:space="preserve">P-05141</t>
  </si>
  <si>
    <t xml:space="preserve">CL-0343</t>
  </si>
  <si>
    <t xml:space="preserve">P-05142</t>
  </si>
  <si>
    <t xml:space="preserve">CL-0388</t>
  </si>
  <si>
    <t xml:space="preserve">P-05143</t>
  </si>
  <si>
    <t xml:space="preserve">P-05144</t>
  </si>
  <si>
    <t xml:space="preserve">P-05145</t>
  </si>
  <si>
    <t xml:space="preserve">CL-0706</t>
  </si>
  <si>
    <t xml:space="preserve">P-05146</t>
  </si>
  <si>
    <t xml:space="preserve">CL-0903</t>
  </si>
  <si>
    <t xml:space="preserve">P-05147</t>
  </si>
  <si>
    <t xml:space="preserve">P-05148</t>
  </si>
  <si>
    <t xml:space="preserve">P-05149</t>
  </si>
  <si>
    <t xml:space="preserve">P-05150</t>
  </si>
  <si>
    <t xml:space="preserve">P-05151</t>
  </si>
  <si>
    <t xml:space="preserve">P-05152</t>
  </si>
  <si>
    <t xml:space="preserve">P-05153</t>
  </si>
  <si>
    <t xml:space="preserve">P-05154</t>
  </si>
  <si>
    <t xml:space="preserve">P-05155</t>
  </si>
  <si>
    <t xml:space="preserve">CL-0003</t>
  </si>
  <si>
    <t xml:space="preserve">P-05156</t>
  </si>
  <si>
    <t xml:space="preserve">CL-0533</t>
  </si>
  <si>
    <t xml:space="preserve">P-05157</t>
  </si>
  <si>
    <t xml:space="preserve">P-05158</t>
  </si>
  <si>
    <t xml:space="preserve">P-05159</t>
  </si>
  <si>
    <t xml:space="preserve">P-05160</t>
  </si>
  <si>
    <t xml:space="preserve">P-05161</t>
  </si>
  <si>
    <t xml:space="preserve">CL-1756</t>
  </si>
  <si>
    <t xml:space="preserve">P-05162</t>
  </si>
  <si>
    <t xml:space="preserve">CL-1928</t>
  </si>
  <si>
    <t xml:space="preserve">P-05163</t>
  </si>
  <si>
    <t xml:space="preserve">CL-2272</t>
  </si>
  <si>
    <t xml:space="preserve">P-05164</t>
  </si>
  <si>
    <t xml:space="preserve">CL-0454</t>
  </si>
  <si>
    <t xml:space="preserve">P-05165</t>
  </si>
  <si>
    <t xml:space="preserve">P-05166</t>
  </si>
  <si>
    <t xml:space="preserve">P-05167</t>
  </si>
  <si>
    <t xml:space="preserve">P-05168</t>
  </si>
  <si>
    <t xml:space="preserve">P-05169</t>
  </si>
  <si>
    <t xml:space="preserve">CL-1149</t>
  </si>
  <si>
    <t xml:space="preserve">P-05170</t>
  </si>
  <si>
    <t xml:space="preserve">P-05171</t>
  </si>
  <si>
    <t xml:space="preserve">CL-1541</t>
  </si>
  <si>
    <t xml:space="preserve">P-05172</t>
  </si>
  <si>
    <t xml:space="preserve">P-05173</t>
  </si>
  <si>
    <t xml:space="preserve">P-05174</t>
  </si>
  <si>
    <t xml:space="preserve">CL-0544</t>
  </si>
  <si>
    <t xml:space="preserve">P-05175</t>
  </si>
  <si>
    <t xml:space="preserve">P-05176</t>
  </si>
  <si>
    <t xml:space="preserve">CL-0852</t>
  </si>
  <si>
    <t xml:space="preserve">P-05177</t>
  </si>
  <si>
    <t xml:space="preserve">P-05178</t>
  </si>
  <si>
    <t xml:space="preserve">CL-1093</t>
  </si>
  <si>
    <t xml:space="preserve">P-05179</t>
  </si>
  <si>
    <t xml:space="preserve">P-05180</t>
  </si>
  <si>
    <t xml:space="preserve">P-05181</t>
  </si>
  <si>
    <t xml:space="preserve">P-05182</t>
  </si>
  <si>
    <t xml:space="preserve">P-05183</t>
  </si>
  <si>
    <t xml:space="preserve">P-05184</t>
  </si>
  <si>
    <t xml:space="preserve">P-05185</t>
  </si>
  <si>
    <t xml:space="preserve">P-05186</t>
  </si>
  <si>
    <t xml:space="preserve">P-05187</t>
  </si>
  <si>
    <t xml:space="preserve">P-05188</t>
  </si>
  <si>
    <t xml:space="preserve">CL-0963</t>
  </si>
  <si>
    <t xml:space="preserve">P-05189</t>
  </si>
  <si>
    <t xml:space="preserve">P-05190</t>
  </si>
  <si>
    <t xml:space="preserve">P-05191</t>
  </si>
  <si>
    <t xml:space="preserve">P-05192</t>
  </si>
  <si>
    <t xml:space="preserve">P-05193</t>
  </si>
  <si>
    <t xml:space="preserve">P-05194</t>
  </si>
  <si>
    <t xml:space="preserve">P-05195</t>
  </si>
  <si>
    <t xml:space="preserve">P-05196</t>
  </si>
  <si>
    <t xml:space="preserve">P-05197</t>
  </si>
  <si>
    <t xml:space="preserve">P-05198</t>
  </si>
  <si>
    <t xml:space="preserve">CL-1292</t>
  </si>
  <si>
    <t xml:space="preserve">P-05199</t>
  </si>
  <si>
    <t xml:space="preserve">P-05200</t>
  </si>
  <si>
    <t xml:space="preserve">CL-2190</t>
  </si>
  <si>
    <t xml:space="preserve">P-05201</t>
  </si>
  <si>
    <t xml:space="preserve">P-05202</t>
  </si>
  <si>
    <t xml:space="preserve">P-05203</t>
  </si>
  <si>
    <t xml:space="preserve">P-05204</t>
  </si>
  <si>
    <t xml:space="preserve">P-05205</t>
  </si>
  <si>
    <t xml:space="preserve">P-05206</t>
  </si>
  <si>
    <t xml:space="preserve">P-05207</t>
  </si>
  <si>
    <t xml:space="preserve">P-05208</t>
  </si>
  <si>
    <t xml:space="preserve">P-05209</t>
  </si>
  <si>
    <t xml:space="preserve">P-05210</t>
  </si>
  <si>
    <t xml:space="preserve">CL-1746</t>
  </si>
  <si>
    <t xml:space="preserve">P-05211</t>
  </si>
  <si>
    <t xml:space="preserve">P-05212</t>
  </si>
  <si>
    <t xml:space="preserve">P-05213</t>
  </si>
  <si>
    <t xml:space="preserve">CL-0851</t>
  </si>
  <si>
    <t xml:space="preserve">P-05214</t>
  </si>
  <si>
    <t xml:space="preserve">P-05215</t>
  </si>
  <si>
    <t xml:space="preserve">P-05216</t>
  </si>
  <si>
    <t xml:space="preserve">P-05217</t>
  </si>
  <si>
    <t xml:space="preserve">P-05218</t>
  </si>
  <si>
    <t xml:space="preserve">CL-0247</t>
  </si>
  <si>
    <t xml:space="preserve">P-05219</t>
  </si>
  <si>
    <t xml:space="preserve">CL-0331</t>
  </si>
  <si>
    <t xml:space="preserve">P-05220</t>
  </si>
  <si>
    <t xml:space="preserve">CL-0519</t>
  </si>
  <si>
    <t xml:space="preserve">P-05221</t>
  </si>
  <si>
    <t xml:space="preserve">P-05222</t>
  </si>
  <si>
    <t xml:space="preserve">CL-0717</t>
  </si>
  <si>
    <t xml:space="preserve">P-05223</t>
  </si>
  <si>
    <t xml:space="preserve">P-05224</t>
  </si>
  <si>
    <t xml:space="preserve">P-05225</t>
  </si>
  <si>
    <t xml:space="preserve">CL-1932</t>
  </si>
  <si>
    <t xml:space="preserve">P-05226</t>
  </si>
  <si>
    <t xml:space="preserve">CL-2170</t>
  </si>
  <si>
    <t xml:space="preserve">P-05227</t>
  </si>
  <si>
    <t xml:space="preserve">P-05228</t>
  </si>
  <si>
    <t xml:space="preserve">P-05229</t>
  </si>
  <si>
    <t xml:space="preserve">P-05230</t>
  </si>
  <si>
    <t xml:space="preserve">P-05231</t>
  </si>
  <si>
    <t xml:space="preserve">CL-0509</t>
  </si>
  <si>
    <t xml:space="preserve">P-05232</t>
  </si>
  <si>
    <t xml:space="preserve">P-05233</t>
  </si>
  <si>
    <t xml:space="preserve">P-05234</t>
  </si>
  <si>
    <t xml:space="preserve">P-05235</t>
  </si>
  <si>
    <t xml:space="preserve">P-05236</t>
  </si>
  <si>
    <t xml:space="preserve">CL-1290</t>
  </si>
  <si>
    <t xml:space="preserve">P-05237</t>
  </si>
  <si>
    <t xml:space="preserve">CL-1347</t>
  </si>
  <si>
    <t xml:space="preserve">P-05238</t>
  </si>
  <si>
    <t xml:space="preserve">CL-1393</t>
  </si>
  <si>
    <t xml:space="preserve">P-05239</t>
  </si>
  <si>
    <t xml:space="preserve">P-05240</t>
  </si>
  <si>
    <t xml:space="preserve">P-05241</t>
  </si>
  <si>
    <t xml:space="preserve">P-05242</t>
  </si>
  <si>
    <t xml:space="preserve">P-05243</t>
  </si>
  <si>
    <t xml:space="preserve">CL-0034</t>
  </si>
  <si>
    <t xml:space="preserve">P-05244</t>
  </si>
  <si>
    <t xml:space="preserve">P-05245</t>
  </si>
  <si>
    <t xml:space="preserve">CL-0616</t>
  </si>
  <si>
    <t xml:space="preserve">P-05246</t>
  </si>
  <si>
    <t xml:space="preserve">CL-0880</t>
  </si>
  <si>
    <t xml:space="preserve">P-05247</t>
  </si>
  <si>
    <t xml:space="preserve">P-05248</t>
  </si>
  <si>
    <t xml:space="preserve">P-05249</t>
  </si>
  <si>
    <t xml:space="preserve">P-05250</t>
  </si>
  <si>
    <t xml:space="preserve">P-05251</t>
  </si>
  <si>
    <t xml:space="preserve">CL-1470</t>
  </si>
  <si>
    <t xml:space="preserve">P-05252</t>
  </si>
  <si>
    <t xml:space="preserve">P-05253</t>
  </si>
  <si>
    <t xml:space="preserve">P-05254</t>
  </si>
  <si>
    <t xml:space="preserve">CL-0640</t>
  </si>
  <si>
    <t xml:space="preserve">P-05255</t>
  </si>
  <si>
    <t xml:space="preserve">P-05256</t>
  </si>
  <si>
    <t xml:space="preserve">P-05257</t>
  </si>
  <si>
    <t xml:space="preserve">P-05258</t>
  </si>
  <si>
    <t xml:space="preserve">P-05259</t>
  </si>
  <si>
    <t xml:space="preserve">CL-1729</t>
  </si>
  <si>
    <t xml:space="preserve">P-05260</t>
  </si>
  <si>
    <t xml:space="preserve">P-05261</t>
  </si>
  <si>
    <t xml:space="preserve">P-05262</t>
  </si>
  <si>
    <t xml:space="preserve">P-05263</t>
  </si>
  <si>
    <t xml:space="preserve">P-05264</t>
  </si>
  <si>
    <t xml:space="preserve">CL-1403</t>
  </si>
  <si>
    <t xml:space="preserve">P-05265</t>
  </si>
  <si>
    <t xml:space="preserve">CL-1433</t>
  </si>
  <si>
    <t xml:space="preserve">P-05266</t>
  </si>
  <si>
    <t xml:space="preserve">P-05267</t>
  </si>
  <si>
    <t xml:space="preserve">P-05268</t>
  </si>
  <si>
    <t xml:space="preserve">P-05269</t>
  </si>
  <si>
    <t xml:space="preserve">P-05270</t>
  </si>
  <si>
    <t xml:space="preserve">P-05271</t>
  </si>
  <si>
    <t xml:space="preserve">P-05272</t>
  </si>
  <si>
    <t xml:space="preserve">P-05273</t>
  </si>
  <si>
    <t xml:space="preserve">P-05274</t>
  </si>
  <si>
    <t xml:space="preserve">P-05275</t>
  </si>
  <si>
    <t xml:space="preserve">P-05276</t>
  </si>
  <si>
    <t xml:space="preserve">P-05277</t>
  </si>
  <si>
    <t xml:space="preserve">P-05278</t>
  </si>
  <si>
    <t xml:space="preserve">CL-1144</t>
  </si>
  <si>
    <t xml:space="preserve">P-05279</t>
  </si>
  <si>
    <t xml:space="preserve">P-05280</t>
  </si>
  <si>
    <t xml:space="preserve">P-05281</t>
  </si>
  <si>
    <t xml:space="preserve">CL-1510</t>
  </si>
  <si>
    <t xml:space="preserve">P-05282</t>
  </si>
  <si>
    <t xml:space="preserve">P-05283</t>
  </si>
  <si>
    <t xml:space="preserve">CL-1612</t>
  </si>
  <si>
    <t xml:space="preserve">P-05284</t>
  </si>
  <si>
    <t xml:space="preserve">P-05285</t>
  </si>
  <si>
    <t xml:space="preserve">P-05286</t>
  </si>
  <si>
    <t xml:space="preserve">CL-1907</t>
  </si>
  <si>
    <t xml:space="preserve">P-05287</t>
  </si>
  <si>
    <t xml:space="preserve">P-05288</t>
  </si>
  <si>
    <t xml:space="preserve">P-05289</t>
  </si>
  <si>
    <t xml:space="preserve">CL-0067</t>
  </si>
  <si>
    <t xml:space="preserve">P-05290</t>
  </si>
  <si>
    <t xml:space="preserve">P-05291</t>
  </si>
  <si>
    <t xml:space="preserve">P-05292</t>
  </si>
  <si>
    <t xml:space="preserve">P-05293</t>
  </si>
  <si>
    <t xml:space="preserve">P-05294</t>
  </si>
  <si>
    <t xml:space="preserve">P-05295</t>
  </si>
  <si>
    <t xml:space="preserve">P-05296</t>
  </si>
  <si>
    <t xml:space="preserve">P-05297</t>
  </si>
  <si>
    <t xml:space="preserve">P-05298</t>
  </si>
  <si>
    <t xml:space="preserve">CL-1325</t>
  </si>
  <si>
    <t xml:space="preserve">P-05299</t>
  </si>
  <si>
    <t xml:space="preserve">P-05300</t>
  </si>
  <si>
    <t xml:space="preserve">CL-0253</t>
  </si>
  <si>
    <t xml:space="preserve">P-05301</t>
  </si>
  <si>
    <t xml:space="preserve">P-05302</t>
  </si>
  <si>
    <t xml:space="preserve">P-05303</t>
  </si>
  <si>
    <t xml:space="preserve">P-05304</t>
  </si>
  <si>
    <t xml:space="preserve">P-05305</t>
  </si>
  <si>
    <t xml:space="preserve">CL-1682</t>
  </si>
  <si>
    <t xml:space="preserve">P-05306</t>
  </si>
  <si>
    <t xml:space="preserve">CL-1827</t>
  </si>
  <si>
    <t xml:space="preserve">P-05307</t>
  </si>
  <si>
    <t xml:space="preserve">P-05308</t>
  </si>
  <si>
    <t xml:space="preserve">P-05309</t>
  </si>
  <si>
    <t xml:space="preserve">CL-0176</t>
  </si>
  <si>
    <t xml:space="preserve">P-05310</t>
  </si>
  <si>
    <t xml:space="preserve">P-05311</t>
  </si>
  <si>
    <t xml:space="preserve">P-05312</t>
  </si>
  <si>
    <t xml:space="preserve">P-05313</t>
  </si>
  <si>
    <t xml:space="preserve">CL-0769</t>
  </si>
  <si>
    <t xml:space="preserve">P-05314</t>
  </si>
  <si>
    <t xml:space="preserve">CL-1083</t>
  </si>
  <si>
    <t xml:space="preserve">P-05315</t>
  </si>
  <si>
    <t xml:space="preserve">P-05316</t>
  </si>
  <si>
    <t xml:space="preserve">P-05317</t>
  </si>
  <si>
    <t xml:space="preserve">P-05318</t>
  </si>
  <si>
    <t xml:space="preserve">CL-0191</t>
  </si>
  <si>
    <t xml:space="preserve">P-05319</t>
  </si>
  <si>
    <t xml:space="preserve">P-05320</t>
  </si>
  <si>
    <t xml:space="preserve">P-05321</t>
  </si>
  <si>
    <t xml:space="preserve">P-05322</t>
  </si>
  <si>
    <t xml:space="preserve">P-05323</t>
  </si>
  <si>
    <t xml:space="preserve">P-05324</t>
  </si>
  <si>
    <t xml:space="preserve">P-05325</t>
  </si>
  <si>
    <t xml:space="preserve">CL-0019</t>
  </si>
  <si>
    <t xml:space="preserve">P-05326</t>
  </si>
  <si>
    <t xml:space="preserve">P-05327</t>
  </si>
  <si>
    <t xml:space="preserve">P-05328</t>
  </si>
  <si>
    <t xml:space="preserve">P-05329</t>
  </si>
  <si>
    <t xml:space="preserve">P-05330</t>
  </si>
  <si>
    <t xml:space="preserve">P-05331</t>
  </si>
  <si>
    <t xml:space="preserve">CL-1129</t>
  </si>
  <si>
    <t xml:space="preserve">P-05332</t>
  </si>
  <si>
    <t xml:space="preserve">P-05333</t>
  </si>
  <si>
    <t xml:space="preserve">CL-1688</t>
  </si>
  <si>
    <t xml:space="preserve">P-05334</t>
  </si>
  <si>
    <t xml:space="preserve">CL-1908</t>
  </si>
  <si>
    <t xml:space="preserve">P-05335</t>
  </si>
  <si>
    <t xml:space="preserve">P-05336</t>
  </si>
  <si>
    <t xml:space="preserve">P-05337</t>
  </si>
  <si>
    <t xml:space="preserve">CL-2171</t>
  </si>
  <si>
    <t xml:space="preserve">P-05338</t>
  </si>
  <si>
    <t xml:space="preserve">CL-0297</t>
  </si>
  <si>
    <t xml:space="preserve">P-05339</t>
  </si>
  <si>
    <t xml:space="preserve">P-05340</t>
  </si>
  <si>
    <t xml:space="preserve">P-05341</t>
  </si>
  <si>
    <t xml:space="preserve">P-05342</t>
  </si>
  <si>
    <t xml:space="preserve">CL-0547</t>
  </si>
  <si>
    <t xml:space="preserve">P-05343</t>
  </si>
  <si>
    <t xml:space="preserve">CL-1018</t>
  </si>
  <si>
    <t xml:space="preserve">P-05344</t>
  </si>
  <si>
    <t xml:space="preserve">P-05345</t>
  </si>
  <si>
    <t xml:space="preserve">CL-0188</t>
  </si>
  <si>
    <t xml:space="preserve">P-05346</t>
  </si>
  <si>
    <t xml:space="preserve">P-05347</t>
  </si>
  <si>
    <t xml:space="preserve">CL-0402</t>
  </si>
  <si>
    <t xml:space="preserve">P-05348</t>
  </si>
  <si>
    <t xml:space="preserve">P-05349</t>
  </si>
  <si>
    <t xml:space="preserve">P-05350</t>
  </si>
  <si>
    <t xml:space="preserve">P-05351</t>
  </si>
  <si>
    <t xml:space="preserve">CL-1961</t>
  </si>
  <si>
    <t xml:space="preserve">P-05352</t>
  </si>
  <si>
    <t xml:space="preserve">P-05353</t>
  </si>
  <si>
    <t xml:space="preserve">P-05354</t>
  </si>
  <si>
    <t xml:space="preserve">P-05355</t>
  </si>
  <si>
    <t xml:space="preserve">P-05356</t>
  </si>
  <si>
    <t xml:space="preserve">P-05357</t>
  </si>
  <si>
    <t xml:space="preserve">P-05358</t>
  </si>
  <si>
    <t xml:space="preserve">CL-0822</t>
  </si>
  <si>
    <t xml:space="preserve">P-05359</t>
  </si>
  <si>
    <t xml:space="preserve">P-05360</t>
  </si>
  <si>
    <t xml:space="preserve">P-05361</t>
  </si>
  <si>
    <t xml:space="preserve">P-05362</t>
  </si>
  <si>
    <t xml:space="preserve">P-05363</t>
  </si>
  <si>
    <t xml:space="preserve">P-05364</t>
  </si>
  <si>
    <t xml:space="preserve">P-05365</t>
  </si>
  <si>
    <t xml:space="preserve">P-05366</t>
  </si>
  <si>
    <t xml:space="preserve">P-05367</t>
  </si>
  <si>
    <t xml:space="preserve">P-05368</t>
  </si>
  <si>
    <t xml:space="preserve">P-05369</t>
  </si>
  <si>
    <t xml:space="preserve">CL-0834</t>
  </si>
  <si>
    <t xml:space="preserve">P-05370</t>
  </si>
  <si>
    <t xml:space="preserve">CL-1011</t>
  </si>
  <si>
    <t xml:space="preserve">P-05371</t>
  </si>
  <si>
    <t xml:space="preserve">P-05372</t>
  </si>
  <si>
    <t xml:space="preserve">P-05373</t>
  </si>
  <si>
    <t xml:space="preserve">P-05374</t>
  </si>
  <si>
    <t xml:space="preserve">P-05375</t>
  </si>
  <si>
    <t xml:space="preserve">CL-0900</t>
  </si>
  <si>
    <t xml:space="preserve">P-05376</t>
  </si>
  <si>
    <t xml:space="preserve">P-05377</t>
  </si>
  <si>
    <t xml:space="preserve">P-05378</t>
  </si>
  <si>
    <t xml:space="preserve">P-05379</t>
  </si>
  <si>
    <t xml:space="preserve">P-05380</t>
  </si>
  <si>
    <t xml:space="preserve">CL-1605</t>
  </si>
  <si>
    <t xml:space="preserve">P-05381</t>
  </si>
  <si>
    <t xml:space="preserve">P-05382</t>
  </si>
  <si>
    <t xml:space="preserve">P-05383</t>
  </si>
  <si>
    <t xml:space="preserve">P-05384</t>
  </si>
  <si>
    <t xml:space="preserve">CL-1163</t>
  </si>
  <si>
    <t xml:space="preserve">P-05385</t>
  </si>
  <si>
    <t xml:space="preserve">P-05386</t>
  </si>
  <si>
    <t xml:space="preserve">P-05387</t>
  </si>
  <si>
    <t xml:space="preserve">CL-2370</t>
  </si>
  <si>
    <t xml:space="preserve">P-05388</t>
  </si>
  <si>
    <t xml:space="preserve">CL-0049</t>
  </si>
  <si>
    <t xml:space="preserve">P-05389</t>
  </si>
  <si>
    <t xml:space="preserve">P-05390</t>
  </si>
  <si>
    <t xml:space="preserve">P-05391</t>
  </si>
  <si>
    <t xml:space="preserve">P-05392</t>
  </si>
  <si>
    <t xml:space="preserve">P-05393</t>
  </si>
  <si>
    <t xml:space="preserve">P-05394</t>
  </si>
  <si>
    <t xml:space="preserve">P-05395</t>
  </si>
  <si>
    <t xml:space="preserve">P-05396</t>
  </si>
  <si>
    <t xml:space="preserve">P-05397</t>
  </si>
  <si>
    <t xml:space="preserve">P-05398</t>
  </si>
  <si>
    <t xml:space="preserve">P-05399</t>
  </si>
  <si>
    <t xml:space="preserve">CL-1637</t>
  </si>
  <si>
    <t xml:space="preserve">P-05400</t>
  </si>
  <si>
    <t xml:space="preserve">P-05401</t>
  </si>
  <si>
    <t xml:space="preserve">P-05402</t>
  </si>
  <si>
    <t xml:space="preserve">P-05403</t>
  </si>
  <si>
    <t xml:space="preserve">P-05404</t>
  </si>
  <si>
    <t xml:space="preserve">CL-0238</t>
  </si>
  <si>
    <t xml:space="preserve">P-05405</t>
  </si>
  <si>
    <t xml:space="preserve">CL-0278</t>
  </si>
  <si>
    <t xml:space="preserve">P-05406</t>
  </si>
  <si>
    <t xml:space="preserve">P-05407</t>
  </si>
  <si>
    <t xml:space="preserve">P-05408</t>
  </si>
  <si>
    <t xml:space="preserve">P-05409</t>
  </si>
  <si>
    <t xml:space="preserve">P-05410</t>
  </si>
  <si>
    <t xml:space="preserve">P-05411</t>
  </si>
  <si>
    <t xml:space="preserve">P-05412</t>
  </si>
  <si>
    <t xml:space="preserve">P-05413</t>
  </si>
  <si>
    <t xml:space="preserve">P-05414</t>
  </si>
  <si>
    <t xml:space="preserve">P-05415</t>
  </si>
  <si>
    <t xml:space="preserve">P-05416</t>
  </si>
  <si>
    <t xml:space="preserve">P-05417</t>
  </si>
  <si>
    <t xml:space="preserve">P-05418</t>
  </si>
  <si>
    <t xml:space="preserve">P-05419</t>
  </si>
  <si>
    <t xml:space="preserve">CL-0755</t>
  </si>
  <si>
    <t xml:space="preserve">P-05420</t>
  </si>
  <si>
    <t xml:space="preserve">CL-1000</t>
  </si>
  <si>
    <t xml:space="preserve">P-05421</t>
  </si>
  <si>
    <t xml:space="preserve">P-05422</t>
  </si>
  <si>
    <t xml:space="preserve">P-05423</t>
  </si>
  <si>
    <t xml:space="preserve">P-05424</t>
  </si>
  <si>
    <t xml:space="preserve">P-05425</t>
  </si>
  <si>
    <t xml:space="preserve">CL-1551</t>
  </si>
  <si>
    <t xml:space="preserve">P-05426</t>
  </si>
  <si>
    <t xml:space="preserve">P-05427</t>
  </si>
  <si>
    <t xml:space="preserve">CL-2045</t>
  </si>
  <si>
    <t xml:space="preserve">P-05428</t>
  </si>
  <si>
    <t xml:space="preserve">CL-2118</t>
  </si>
  <si>
    <t xml:space="preserve">P-05429</t>
  </si>
  <si>
    <t xml:space="preserve">P-05430</t>
  </si>
  <si>
    <t xml:space="preserve">CL-0158</t>
  </si>
  <si>
    <t xml:space="preserve">P-05431</t>
  </si>
  <si>
    <t xml:space="preserve">P-05432</t>
  </si>
  <si>
    <t xml:space="preserve">P-05433</t>
  </si>
  <si>
    <t xml:space="preserve">P-05434</t>
  </si>
  <si>
    <t xml:space="preserve">P-05435</t>
  </si>
  <si>
    <t xml:space="preserve">P-05436</t>
  </si>
  <si>
    <t xml:space="preserve">CL-0962</t>
  </si>
  <si>
    <t xml:space="preserve">P-05437</t>
  </si>
  <si>
    <t xml:space="preserve">P-05438</t>
  </si>
  <si>
    <t xml:space="preserve">P-05439</t>
  </si>
  <si>
    <t xml:space="preserve">P-05440</t>
  </si>
  <si>
    <t xml:space="preserve">P-05441</t>
  </si>
  <si>
    <t xml:space="preserve">P-05442</t>
  </si>
  <si>
    <t xml:space="preserve">P-05443</t>
  </si>
  <si>
    <t xml:space="preserve">P-05444</t>
  </si>
  <si>
    <t xml:space="preserve">P-05445</t>
  </si>
  <si>
    <t xml:space="preserve">P-05446</t>
  </si>
  <si>
    <t xml:space="preserve">P-05447</t>
  </si>
  <si>
    <t xml:space="preserve">P-05448</t>
  </si>
  <si>
    <t xml:space="preserve">P-05449</t>
  </si>
  <si>
    <t xml:space="preserve">P-05450</t>
  </si>
  <si>
    <t xml:space="preserve">P-05451</t>
  </si>
  <si>
    <t xml:space="preserve">P-05452</t>
  </si>
  <si>
    <t xml:space="preserve">P-05453</t>
  </si>
  <si>
    <t xml:space="preserve">P-05454</t>
  </si>
  <si>
    <t xml:space="preserve">CL-0524</t>
  </si>
  <si>
    <t xml:space="preserve">P-05455</t>
  </si>
  <si>
    <t xml:space="preserve">P-05456</t>
  </si>
  <si>
    <t xml:space="preserve">CL-0583</t>
  </si>
  <si>
    <t xml:space="preserve">P-05457</t>
  </si>
  <si>
    <t xml:space="preserve">P-05458</t>
  </si>
  <si>
    <t xml:space="preserve">P-05459</t>
  </si>
  <si>
    <t xml:space="preserve">P-05460</t>
  </si>
  <si>
    <t xml:space="preserve">P-05461</t>
  </si>
  <si>
    <t xml:space="preserve">P-05462</t>
  </si>
  <si>
    <t xml:space="preserve">CL-1906</t>
  </si>
  <si>
    <t xml:space="preserve">P-05463</t>
  </si>
  <si>
    <t xml:space="preserve">P-05464</t>
  </si>
  <si>
    <t xml:space="preserve">P-05465</t>
  </si>
  <si>
    <t xml:space="preserve">P-05466</t>
  </si>
  <si>
    <t xml:space="preserve">P-05467</t>
  </si>
  <si>
    <t xml:space="preserve">P-05468</t>
  </si>
  <si>
    <t xml:space="preserve">CL-2285</t>
  </si>
  <si>
    <t xml:space="preserve">P-05469</t>
  </si>
  <si>
    <t xml:space="preserve">P-05470</t>
  </si>
  <si>
    <t xml:space="preserve">P-05471</t>
  </si>
  <si>
    <t xml:space="preserve">P-05472</t>
  </si>
  <si>
    <t xml:space="preserve">CL-1192</t>
  </si>
  <si>
    <t xml:space="preserve">P-05473</t>
  </si>
  <si>
    <t xml:space="preserve">P-05474</t>
  </si>
  <si>
    <t xml:space="preserve">P-05475</t>
  </si>
  <si>
    <t xml:space="preserve">P-05476</t>
  </si>
  <si>
    <t xml:space="preserve">P-05477</t>
  </si>
  <si>
    <t xml:space="preserve">P-05478</t>
  </si>
  <si>
    <t xml:space="preserve">P-05479</t>
  </si>
  <si>
    <t xml:space="preserve">P-05480</t>
  </si>
  <si>
    <t xml:space="preserve">P-05481</t>
  </si>
  <si>
    <t xml:space="preserve">CL-1496</t>
  </si>
  <si>
    <t xml:space="preserve">P-05482</t>
  </si>
  <si>
    <t xml:space="preserve">P-05483</t>
  </si>
  <si>
    <t xml:space="preserve">P-05484</t>
  </si>
  <si>
    <t xml:space="preserve">CL-0571</t>
  </si>
  <si>
    <t xml:space="preserve">P-05485</t>
  </si>
  <si>
    <t xml:space="preserve">P-05486</t>
  </si>
  <si>
    <t xml:space="preserve">P-05487</t>
  </si>
  <si>
    <t xml:space="preserve">P-05488</t>
  </si>
  <si>
    <t xml:space="preserve">P-05489</t>
  </si>
  <si>
    <t xml:space="preserve">P-05490</t>
  </si>
  <si>
    <t xml:space="preserve">P-05491</t>
  </si>
  <si>
    <t xml:space="preserve">CL-2065</t>
  </si>
  <si>
    <t xml:space="preserve">P-05492</t>
  </si>
  <si>
    <t xml:space="preserve">P-05493</t>
  </si>
  <si>
    <t xml:space="preserve">P-05494</t>
  </si>
  <si>
    <t xml:space="preserve">P-05495</t>
  </si>
  <si>
    <t xml:space="preserve">CL-0976</t>
  </si>
  <si>
    <t xml:space="preserve">P-05496</t>
  </si>
  <si>
    <t xml:space="preserve">P-05497</t>
  </si>
  <si>
    <t xml:space="preserve">P-05498</t>
  </si>
  <si>
    <t xml:space="preserve">CL-1527</t>
  </si>
  <si>
    <t xml:space="preserve">P-05499</t>
  </si>
  <si>
    <t xml:space="preserve">CL-1805</t>
  </si>
  <si>
    <t xml:space="preserve">P-05500</t>
  </si>
  <si>
    <t xml:space="preserve">CL-1844</t>
  </si>
  <si>
    <t xml:space="preserve">P-05501</t>
  </si>
  <si>
    <t xml:space="preserve">CL-2326</t>
  </si>
  <si>
    <t xml:space="preserve">P-05502</t>
  </si>
  <si>
    <t xml:space="preserve">P-05503</t>
  </si>
  <si>
    <t xml:space="preserve">CL-0475</t>
  </si>
  <si>
    <t xml:space="preserve">P-05504</t>
  </si>
  <si>
    <t xml:space="preserve">P-05505</t>
  </si>
  <si>
    <t xml:space="preserve">P-05506</t>
  </si>
  <si>
    <t xml:space="preserve">P-05507</t>
  </si>
  <si>
    <t xml:space="preserve">P-05508</t>
  </si>
  <si>
    <t xml:space="preserve">CL-1993</t>
  </si>
  <si>
    <t xml:space="preserve">P-05509</t>
  </si>
  <si>
    <t xml:space="preserve">CL-2062</t>
  </si>
  <si>
    <t xml:space="preserve">P-05510</t>
  </si>
  <si>
    <t xml:space="preserve">P-05511</t>
  </si>
  <si>
    <t xml:space="preserve">CL-0223</t>
  </si>
  <si>
    <t xml:space="preserve">P-05512</t>
  </si>
  <si>
    <t xml:space="preserve">P-05513</t>
  </si>
  <si>
    <t xml:space="preserve">CL-0408</t>
  </si>
  <si>
    <t xml:space="preserve">P-05514</t>
  </si>
  <si>
    <t xml:space="preserve">P-05515</t>
  </si>
  <si>
    <t xml:space="preserve">CL-1199</t>
  </si>
  <si>
    <t xml:space="preserve">P-05516</t>
  </si>
  <si>
    <t xml:space="preserve">P-05517</t>
  </si>
  <si>
    <t xml:space="preserve">P-05518</t>
  </si>
  <si>
    <t xml:space="preserve">P-05519</t>
  </si>
  <si>
    <t xml:space="preserve">P-05520</t>
  </si>
  <si>
    <t xml:space="preserve">CL-0195</t>
  </si>
  <si>
    <t xml:space="preserve">P-05521</t>
  </si>
  <si>
    <t xml:space="preserve">P-05522</t>
  </si>
  <si>
    <t xml:space="preserve">P-05523</t>
  </si>
  <si>
    <t xml:space="preserve">P-05524</t>
  </si>
  <si>
    <t xml:space="preserve">P-05525</t>
  </si>
  <si>
    <t xml:space="preserve">P-05526</t>
  </si>
  <si>
    <t xml:space="preserve">P-05527</t>
  </si>
  <si>
    <t xml:space="preserve">P-05528</t>
  </si>
  <si>
    <t xml:space="preserve">P-05529</t>
  </si>
  <si>
    <t xml:space="preserve">CL-2040</t>
  </si>
  <si>
    <t xml:space="preserve">P-05530</t>
  </si>
  <si>
    <t xml:space="preserve">CL-2318</t>
  </si>
  <si>
    <t xml:space="preserve">P-05531</t>
  </si>
  <si>
    <t xml:space="preserve">CL-0279</t>
  </si>
  <si>
    <t xml:space="preserve">P-05532</t>
  </si>
  <si>
    <t xml:space="preserve">P-05533</t>
  </si>
  <si>
    <t xml:space="preserve">P-05534</t>
  </si>
  <si>
    <t xml:space="preserve">CL-0614</t>
  </si>
  <si>
    <t xml:space="preserve">P-05535</t>
  </si>
  <si>
    <t xml:space="preserve">P-05536</t>
  </si>
  <si>
    <t xml:space="preserve">P-05537</t>
  </si>
  <si>
    <t xml:space="preserve">P-05538</t>
  </si>
  <si>
    <t xml:space="preserve">P-05539</t>
  </si>
  <si>
    <t xml:space="preserve">CL-1145</t>
  </si>
  <si>
    <t xml:space="preserve">P-05540</t>
  </si>
  <si>
    <t xml:space="preserve">CL-1628</t>
  </si>
  <si>
    <t xml:space="preserve">P-05541</t>
  </si>
  <si>
    <t xml:space="preserve">P-05542</t>
  </si>
  <si>
    <t xml:space="preserve">P-05543</t>
  </si>
  <si>
    <t xml:space="preserve">CL-2054</t>
  </si>
  <si>
    <t xml:space="preserve">P-05544</t>
  </si>
  <si>
    <t xml:space="preserve">P-05545</t>
  </si>
  <si>
    <t xml:space="preserve">CL-0553</t>
  </si>
  <si>
    <t xml:space="preserve">P-05546</t>
  </si>
  <si>
    <t xml:space="preserve">CL-0606</t>
  </si>
  <si>
    <t xml:space="preserve">P-05547</t>
  </si>
  <si>
    <t xml:space="preserve">CL-0618</t>
  </si>
  <si>
    <t xml:space="preserve">P-05548</t>
  </si>
  <si>
    <t xml:space="preserve">CL-0737</t>
  </si>
  <si>
    <t xml:space="preserve">P-05549</t>
  </si>
  <si>
    <t xml:space="preserve">P-05550</t>
  </si>
  <si>
    <t xml:space="preserve">CL-0946</t>
  </si>
  <si>
    <t xml:space="preserve">P-05551</t>
  </si>
  <si>
    <t xml:space="preserve">P-05552</t>
  </si>
  <si>
    <t xml:space="preserve">CL-1090</t>
  </si>
  <si>
    <t xml:space="preserve">P-05553</t>
  </si>
  <si>
    <t xml:space="preserve">P-05554</t>
  </si>
  <si>
    <t xml:space="preserve">P-05555</t>
  </si>
  <si>
    <t xml:space="preserve">P-05556</t>
  </si>
  <si>
    <t xml:space="preserve">P-05557</t>
  </si>
  <si>
    <t xml:space="preserve">P-05558</t>
  </si>
  <si>
    <t xml:space="preserve">P-05559</t>
  </si>
  <si>
    <t xml:space="preserve">CL-2397</t>
  </si>
  <si>
    <t xml:space="preserve">P-05560</t>
  </si>
  <si>
    <t xml:space="preserve">P-05561</t>
  </si>
  <si>
    <t xml:space="preserve">P-05562</t>
  </si>
  <si>
    <t xml:space="preserve">P-05563</t>
  </si>
  <si>
    <t xml:space="preserve">CL-1502</t>
  </si>
  <si>
    <t xml:space="preserve">P-05564</t>
  </si>
  <si>
    <t xml:space="preserve">CL-1815</t>
  </si>
  <si>
    <t xml:space="preserve">P-05565</t>
  </si>
  <si>
    <t xml:space="preserve">P-05566</t>
  </si>
  <si>
    <t xml:space="preserve">P-05567</t>
  </si>
  <si>
    <t xml:space="preserve">P-05568</t>
  </si>
  <si>
    <t xml:space="preserve">P-05569</t>
  </si>
  <si>
    <t xml:space="preserve">P-05570</t>
  </si>
  <si>
    <t xml:space="preserve">P-05571</t>
  </si>
  <si>
    <t xml:space="preserve">P-05572</t>
  </si>
  <si>
    <t xml:space="preserve">P-05573</t>
  </si>
  <si>
    <t xml:space="preserve">P-05574</t>
  </si>
  <si>
    <t xml:space="preserve">P-05575</t>
  </si>
  <si>
    <t xml:space="preserve">P-05576</t>
  </si>
  <si>
    <t xml:space="preserve">P-05577</t>
  </si>
  <si>
    <t xml:space="preserve">P-05578</t>
  </si>
  <si>
    <t xml:space="preserve">P-05579</t>
  </si>
  <si>
    <t xml:space="preserve">P-05580</t>
  </si>
  <si>
    <t xml:space="preserve">P-05581</t>
  </si>
  <si>
    <t xml:space="preserve">P-05582</t>
  </si>
  <si>
    <t xml:space="preserve">P-05583</t>
  </si>
  <si>
    <t xml:space="preserve">P-05584</t>
  </si>
  <si>
    <t xml:space="preserve">P-05585</t>
  </si>
  <si>
    <t xml:space="preserve">P-05586</t>
  </si>
  <si>
    <t xml:space="preserve">P-05587</t>
  </si>
  <si>
    <t xml:space="preserve">P-05588</t>
  </si>
  <si>
    <t xml:space="preserve">P-05589</t>
  </si>
  <si>
    <t xml:space="preserve">CL-1598</t>
  </si>
  <si>
    <t xml:space="preserve">P-05590</t>
  </si>
  <si>
    <t xml:space="preserve">P-05591</t>
  </si>
  <si>
    <t xml:space="preserve">P-05592</t>
  </si>
  <si>
    <t xml:space="preserve">P-05593</t>
  </si>
  <si>
    <t xml:space="preserve">P-05594</t>
  </si>
  <si>
    <t xml:space="preserve">P-05595</t>
  </si>
  <si>
    <t xml:space="preserve">P-05596</t>
  </si>
  <si>
    <t xml:space="preserve">P-05597</t>
  </si>
  <si>
    <t xml:space="preserve">P-05598</t>
  </si>
  <si>
    <t xml:space="preserve">CL-1991</t>
  </si>
  <si>
    <t xml:space="preserve">P-05599</t>
  </si>
  <si>
    <t xml:space="preserve">CL-2025</t>
  </si>
  <si>
    <t xml:space="preserve">P-05600</t>
  </si>
  <si>
    <t xml:space="preserve">CL-2213</t>
  </si>
  <si>
    <t xml:space="preserve">P-05601</t>
  </si>
  <si>
    <t xml:space="preserve">CL-2349</t>
  </si>
  <si>
    <t xml:space="preserve">P-05602</t>
  </si>
  <si>
    <t xml:space="preserve">P-05603</t>
  </si>
  <si>
    <t xml:space="preserve">P-05604</t>
  </si>
  <si>
    <t xml:space="preserve">P-05605</t>
  </si>
  <si>
    <t xml:space="preserve">P-05606</t>
  </si>
  <si>
    <t xml:space="preserve">P-05607</t>
  </si>
  <si>
    <t xml:space="preserve">P-05608</t>
  </si>
  <si>
    <t xml:space="preserve">P-05609</t>
  </si>
  <si>
    <t xml:space="preserve">P-05610</t>
  </si>
  <si>
    <t xml:space="preserve">P-05611</t>
  </si>
  <si>
    <t xml:space="preserve">P-05612</t>
  </si>
  <si>
    <t xml:space="preserve">P-05613</t>
  </si>
  <si>
    <t xml:space="preserve">P-05614</t>
  </si>
  <si>
    <t xml:space="preserve">P-05615</t>
  </si>
  <si>
    <t xml:space="preserve">P-05616</t>
  </si>
  <si>
    <t xml:space="preserve">P-05617</t>
  </si>
  <si>
    <t xml:space="preserve">P-05618</t>
  </si>
  <si>
    <t xml:space="preserve">P-05619</t>
  </si>
  <si>
    <t xml:space="preserve">CL-1857</t>
  </si>
  <si>
    <t xml:space="preserve">P-05620</t>
  </si>
  <si>
    <t xml:space="preserve">CL-1913</t>
  </si>
  <si>
    <t xml:space="preserve">P-05621</t>
  </si>
  <si>
    <t xml:space="preserve">P-05622</t>
  </si>
  <si>
    <t xml:space="preserve">P-05623</t>
  </si>
  <si>
    <t xml:space="preserve">P-05624</t>
  </si>
  <si>
    <t xml:space="preserve">CL-0082</t>
  </si>
  <si>
    <t xml:space="preserve">P-05625</t>
  </si>
  <si>
    <t xml:space="preserve">P-05626</t>
  </si>
  <si>
    <t xml:space="preserve">P-05627</t>
  </si>
  <si>
    <t xml:space="preserve">P-05628</t>
  </si>
  <si>
    <t xml:space="preserve">P-05629</t>
  </si>
  <si>
    <t xml:space="preserve">P-05630</t>
  </si>
  <si>
    <t xml:space="preserve">P-05631</t>
  </si>
  <si>
    <t xml:space="preserve">P-05632</t>
  </si>
  <si>
    <t xml:space="preserve">P-05633</t>
  </si>
  <si>
    <t xml:space="preserve">CL-1450</t>
  </si>
  <si>
    <t xml:space="preserve">P-05634</t>
  </si>
  <si>
    <t xml:space="preserve">CL-1514</t>
  </si>
  <si>
    <t xml:space="preserve">P-05635</t>
  </si>
  <si>
    <t xml:space="preserve">P-05636</t>
  </si>
  <si>
    <t xml:space="preserve">P-05637</t>
  </si>
  <si>
    <t xml:space="preserve">CL-1880</t>
  </si>
  <si>
    <t xml:space="preserve">P-05638</t>
  </si>
  <si>
    <t xml:space="preserve">P-05639</t>
  </si>
  <si>
    <t xml:space="preserve">CL-2154</t>
  </si>
  <si>
    <t xml:space="preserve">P-05640</t>
  </si>
  <si>
    <t xml:space="preserve">P-05641</t>
  </si>
  <si>
    <t xml:space="preserve">CL-0336</t>
  </si>
  <si>
    <t xml:space="preserve">P-05642</t>
  </si>
  <si>
    <t xml:space="preserve">CL-0600</t>
  </si>
  <si>
    <t xml:space="preserve">P-05643</t>
  </si>
  <si>
    <t xml:space="preserve">P-05644</t>
  </si>
  <si>
    <t xml:space="preserve">P-05645</t>
  </si>
  <si>
    <t xml:space="preserve">P-05646</t>
  </si>
  <si>
    <t xml:space="preserve">P-05647</t>
  </si>
  <si>
    <t xml:space="preserve">P-05648</t>
  </si>
  <si>
    <t xml:space="preserve">P-05649</t>
  </si>
  <si>
    <t xml:space="preserve">P-05650</t>
  </si>
  <si>
    <t xml:space="preserve">P-05651</t>
  </si>
  <si>
    <t xml:space="preserve">P-05652</t>
  </si>
  <si>
    <t xml:space="preserve">P-05653</t>
  </si>
  <si>
    <t xml:space="preserve">CL-0767</t>
  </si>
  <si>
    <t xml:space="preserve">P-05654</t>
  </si>
  <si>
    <t xml:space="preserve">P-05655</t>
  </si>
  <si>
    <t xml:space="preserve">CL-1080</t>
  </si>
  <si>
    <t xml:space="preserve">P-05656</t>
  </si>
  <si>
    <t xml:space="preserve">P-05657</t>
  </si>
  <si>
    <t xml:space="preserve">P-05658</t>
  </si>
  <si>
    <t xml:space="preserve">P-05659</t>
  </si>
  <si>
    <t xml:space="preserve">CL-1992</t>
  </si>
  <si>
    <t xml:space="preserve">P-05660</t>
  </si>
  <si>
    <t xml:space="preserve">P-05661</t>
  </si>
  <si>
    <t xml:space="preserve">P-05662</t>
  </si>
  <si>
    <t xml:space="preserve">P-05663</t>
  </si>
  <si>
    <t xml:space="preserve">P-05664</t>
  </si>
  <si>
    <t xml:space="preserve">CL-1821</t>
  </si>
  <si>
    <t xml:space="preserve">P-05665</t>
  </si>
  <si>
    <t xml:space="preserve">CL-2043</t>
  </si>
  <si>
    <t xml:space="preserve">P-05666</t>
  </si>
  <si>
    <t xml:space="preserve">CL-2078</t>
  </si>
  <si>
    <t xml:space="preserve">P-05667</t>
  </si>
  <si>
    <t xml:space="preserve">P-05668</t>
  </si>
  <si>
    <t xml:space="preserve">CL-0081</t>
  </si>
  <si>
    <t xml:space="preserve">P-05669</t>
  </si>
  <si>
    <t xml:space="preserve">P-05670</t>
  </si>
  <si>
    <t xml:space="preserve">P-05671</t>
  </si>
  <si>
    <t xml:space="preserve">P-05672</t>
  </si>
  <si>
    <t xml:space="preserve">P-05673</t>
  </si>
  <si>
    <t xml:space="preserve">P-05674</t>
  </si>
  <si>
    <t xml:space="preserve">P-05675</t>
  </si>
  <si>
    <t xml:space="preserve">P-05676</t>
  </si>
  <si>
    <t xml:space="preserve">P-05677</t>
  </si>
  <si>
    <t xml:space="preserve">P-05678</t>
  </si>
  <si>
    <t xml:space="preserve">P-05679</t>
  </si>
  <si>
    <t xml:space="preserve">CL-0563</t>
  </si>
  <si>
    <t xml:space="preserve">P-05680</t>
  </si>
  <si>
    <t xml:space="preserve">P-05681</t>
  </si>
  <si>
    <t xml:space="preserve">P-05682</t>
  </si>
  <si>
    <t xml:space="preserve">CL-1368</t>
  </si>
  <si>
    <t xml:space="preserve">P-05683</t>
  </si>
  <si>
    <t xml:space="preserve">CL-1454</t>
  </si>
  <si>
    <t xml:space="preserve">P-05684</t>
  </si>
  <si>
    <t xml:space="preserve">CL-1542</t>
  </si>
  <si>
    <t xml:space="preserve">P-05685</t>
  </si>
  <si>
    <t xml:space="preserve">P-05686</t>
  </si>
  <si>
    <t xml:space="preserve">P-05687</t>
  </si>
  <si>
    <t xml:space="preserve">P-05688</t>
  </si>
  <si>
    <t xml:space="preserve">P-05689</t>
  </si>
  <si>
    <t xml:space="preserve">P-05690</t>
  </si>
  <si>
    <t xml:space="preserve">P-05691</t>
  </si>
  <si>
    <t xml:space="preserve">P-05692</t>
  </si>
  <si>
    <t xml:space="preserve">CL-1842</t>
  </si>
  <si>
    <t xml:space="preserve">P-05693</t>
  </si>
  <si>
    <t xml:space="preserve">P-05694</t>
  </si>
  <si>
    <t xml:space="preserve">P-05695</t>
  </si>
  <si>
    <t xml:space="preserve">P-05696</t>
  </si>
  <si>
    <t xml:space="preserve">P-05697</t>
  </si>
  <si>
    <t xml:space="preserve">P-05698</t>
  </si>
  <si>
    <t xml:space="preserve">P-05699</t>
  </si>
  <si>
    <t xml:space="preserve">P-05700</t>
  </si>
  <si>
    <t xml:space="preserve">P-05701</t>
  </si>
  <si>
    <t xml:space="preserve">P-05702</t>
  </si>
  <si>
    <t xml:space="preserve">CL-1321</t>
  </si>
  <si>
    <t xml:space="preserve">P-05703</t>
  </si>
  <si>
    <t xml:space="preserve">P-05704</t>
  </si>
  <si>
    <t xml:space="preserve">CL-1635</t>
  </si>
  <si>
    <t xml:space="preserve">P-05705</t>
  </si>
  <si>
    <t xml:space="preserve">P-05706</t>
  </si>
  <si>
    <t xml:space="preserve">P-05707</t>
  </si>
  <si>
    <t xml:space="preserve">CL-2238</t>
  </si>
  <si>
    <t xml:space="preserve">P-05708</t>
  </si>
  <si>
    <t xml:space="preserve">P-05709</t>
  </si>
  <si>
    <t xml:space="preserve">P-05710</t>
  </si>
  <si>
    <t xml:space="preserve">P-05711</t>
  </si>
  <si>
    <t xml:space="preserve">CL-0638</t>
  </si>
  <si>
    <t xml:space="preserve">P-05712</t>
  </si>
  <si>
    <t xml:space="preserve">CL-0752</t>
  </si>
  <si>
    <t xml:space="preserve">P-05713</t>
  </si>
  <si>
    <t xml:space="preserve">P-05714</t>
  </si>
  <si>
    <t xml:space="preserve">P-05715</t>
  </si>
  <si>
    <t xml:space="preserve">CL-2077</t>
  </si>
  <si>
    <t xml:space="preserve">P-05716</t>
  </si>
  <si>
    <t xml:space="preserve">P-05717</t>
  </si>
  <si>
    <t xml:space="preserve">P-05718</t>
  </si>
  <si>
    <t xml:space="preserve">P-05719</t>
  </si>
  <si>
    <t xml:space="preserve">P-05720</t>
  </si>
  <si>
    <t xml:space="preserve">P-05721</t>
  </si>
  <si>
    <t xml:space="preserve">P-05722</t>
  </si>
  <si>
    <t xml:space="preserve">P-05723</t>
  </si>
  <si>
    <t xml:space="preserve">P-05724</t>
  </si>
  <si>
    <t xml:space="preserve">P-05725</t>
  </si>
  <si>
    <t xml:space="preserve">P-05726</t>
  </si>
  <si>
    <t xml:space="preserve">P-05727</t>
  </si>
  <si>
    <t xml:space="preserve">P-05728</t>
  </si>
  <si>
    <t xml:space="preserve">P-05729</t>
  </si>
  <si>
    <t xml:space="preserve">CL-0819</t>
  </si>
  <si>
    <t xml:space="preserve">P-05730</t>
  </si>
  <si>
    <t xml:space="preserve">P-05731</t>
  </si>
  <si>
    <t xml:space="preserve">P-05732</t>
  </si>
  <si>
    <t xml:space="preserve">CL-1122</t>
  </si>
  <si>
    <t xml:space="preserve">P-05733</t>
  </si>
  <si>
    <t xml:space="preserve">CL-1201</t>
  </si>
  <si>
    <t xml:space="preserve">P-05734</t>
  </si>
  <si>
    <t xml:space="preserve">P-05735</t>
  </si>
  <si>
    <t xml:space="preserve">P-05736</t>
  </si>
  <si>
    <t xml:space="preserve">P-05737</t>
  </si>
  <si>
    <t xml:space="preserve">CL-1962</t>
  </si>
  <si>
    <t xml:space="preserve">P-05738</t>
  </si>
  <si>
    <t xml:space="preserve">CL-2217</t>
  </si>
  <si>
    <t xml:space="preserve">P-05739</t>
  </si>
  <si>
    <t xml:space="preserve">P-05740</t>
  </si>
  <si>
    <t xml:space="preserve">P-05741</t>
  </si>
  <si>
    <t xml:space="preserve">P-05742</t>
  </si>
  <si>
    <t xml:space="preserve">P-05743</t>
  </si>
  <si>
    <t xml:space="preserve">P-05744</t>
  </si>
  <si>
    <t xml:space="preserve">P-05745</t>
  </si>
  <si>
    <t xml:space="preserve">P-05746</t>
  </si>
  <si>
    <t xml:space="preserve">P-05747</t>
  </si>
  <si>
    <t xml:space="preserve">CL-0928</t>
  </si>
  <si>
    <t xml:space="preserve">P-05748</t>
  </si>
  <si>
    <t xml:space="preserve">P-05749</t>
  </si>
  <si>
    <t xml:space="preserve">P-05750</t>
  </si>
  <si>
    <t xml:space="preserve">P-05751</t>
  </si>
  <si>
    <t xml:space="preserve">CL-1490</t>
  </si>
  <si>
    <t xml:space="preserve">P-05752</t>
  </si>
  <si>
    <t xml:space="preserve">P-05753</t>
  </si>
  <si>
    <t xml:space="preserve">P-05754</t>
  </si>
  <si>
    <t xml:space="preserve">P-05755</t>
  </si>
  <si>
    <t xml:space="preserve">CL-1891</t>
  </si>
  <si>
    <t xml:space="preserve">P-05756</t>
  </si>
  <si>
    <t xml:space="preserve">CL-1989</t>
  </si>
  <si>
    <t xml:space="preserve">P-05757</t>
  </si>
  <si>
    <t xml:space="preserve">P-05758</t>
  </si>
  <si>
    <t xml:space="preserve">P-05759</t>
  </si>
  <si>
    <t xml:space="preserve">P-05760</t>
  </si>
  <si>
    <t xml:space="preserve">CL-0791</t>
  </si>
  <si>
    <t xml:space="preserve">P-05761</t>
  </si>
  <si>
    <t xml:space="preserve">CL-0931</t>
  </si>
  <si>
    <t xml:space="preserve">P-05762</t>
  </si>
  <si>
    <t xml:space="preserve">P-05763</t>
  </si>
  <si>
    <t xml:space="preserve">CL-1169</t>
  </si>
  <si>
    <t xml:space="preserve">P-05764</t>
  </si>
  <si>
    <t xml:space="preserve">CL-1534</t>
  </si>
  <si>
    <t xml:space="preserve">P-05765</t>
  </si>
  <si>
    <t xml:space="preserve">P-05766</t>
  </si>
  <si>
    <t xml:space="preserve">CL-1955</t>
  </si>
  <si>
    <t xml:space="preserve">P-05767</t>
  </si>
  <si>
    <t xml:space="preserve">P-05768</t>
  </si>
  <si>
    <t xml:space="preserve">P-05769</t>
  </si>
  <si>
    <t xml:space="preserve">P-05770</t>
  </si>
  <si>
    <t xml:space="preserve">P-05771</t>
  </si>
  <si>
    <t xml:space="preserve">P-05772</t>
  </si>
  <si>
    <t xml:space="preserve">CL-1575</t>
  </si>
  <si>
    <t xml:space="preserve">P-05773</t>
  </si>
  <si>
    <t xml:space="preserve">CL-2191</t>
  </si>
  <si>
    <t xml:space="preserve">P-05774</t>
  </si>
  <si>
    <t xml:space="preserve">CL-0505</t>
  </si>
  <si>
    <t xml:space="preserve">P-05775</t>
  </si>
  <si>
    <t xml:space="preserve">CL-0555</t>
  </si>
  <si>
    <t xml:space="preserve">P-05776</t>
  </si>
  <si>
    <t xml:space="preserve">CL-0953</t>
  </si>
  <si>
    <t xml:space="preserve">P-05777</t>
  </si>
  <si>
    <t xml:space="preserve">P-05778</t>
  </si>
  <si>
    <t xml:space="preserve">P-05779</t>
  </si>
  <si>
    <t xml:space="preserve">P-05780</t>
  </si>
  <si>
    <t xml:space="preserve">P-05781</t>
  </si>
  <si>
    <t xml:space="preserve">P-05782</t>
  </si>
  <si>
    <t xml:space="preserve">P-05783</t>
  </si>
  <si>
    <t xml:space="preserve">P-05784</t>
  </si>
  <si>
    <t xml:space="preserve">P-05785</t>
  </si>
  <si>
    <t xml:space="preserve">CL-0265</t>
  </si>
  <si>
    <t xml:space="preserve">P-05786</t>
  </si>
  <si>
    <t xml:space="preserve">P-05787</t>
  </si>
  <si>
    <t xml:space="preserve">P-05788</t>
  </si>
  <si>
    <t xml:space="preserve">CL-0537</t>
  </si>
  <si>
    <t xml:space="preserve">P-05789</t>
  </si>
  <si>
    <t xml:space="preserve">P-05790</t>
  </si>
  <si>
    <t xml:space="preserve">P-05791</t>
  </si>
  <si>
    <t xml:space="preserve">P-05792</t>
  </si>
  <si>
    <t xml:space="preserve">CL-1945</t>
  </si>
  <si>
    <t xml:space="preserve">P-05793</t>
  </si>
  <si>
    <t xml:space="preserve">CL-1995</t>
  </si>
  <si>
    <t xml:space="preserve">P-05794</t>
  </si>
  <si>
    <t xml:space="preserve">P-05795</t>
  </si>
  <si>
    <t xml:space="preserve">P-05796</t>
  </si>
  <si>
    <t xml:space="preserve">P-05797</t>
  </si>
  <si>
    <t xml:space="preserve">P-05798</t>
  </si>
  <si>
    <t xml:space="preserve">P-05799</t>
  </si>
  <si>
    <t xml:space="preserve">CL-1326</t>
  </si>
  <si>
    <t xml:space="preserve">P-05800</t>
  </si>
  <si>
    <t xml:space="preserve">P-05801</t>
  </si>
  <si>
    <t xml:space="preserve">P-05802</t>
  </si>
  <si>
    <t xml:space="preserve">P-05803</t>
  </si>
  <si>
    <t xml:space="preserve">CL-1713</t>
  </si>
  <si>
    <t xml:space="preserve">P-05804</t>
  </si>
  <si>
    <t xml:space="preserve">P-05805</t>
  </si>
  <si>
    <t xml:space="preserve">CL-2113</t>
  </si>
  <si>
    <t xml:space="preserve">P-05806</t>
  </si>
  <si>
    <t xml:space="preserve">P-05807</t>
  </si>
  <si>
    <t xml:space="preserve">CL-0115</t>
  </si>
  <si>
    <t xml:space="preserve">P-05808</t>
  </si>
  <si>
    <t xml:space="preserve">P-05809</t>
  </si>
  <si>
    <t xml:space="preserve">P-05810</t>
  </si>
  <si>
    <t xml:space="preserve">P-05811</t>
  </si>
  <si>
    <t xml:space="preserve">P-05812</t>
  </si>
  <si>
    <t xml:space="preserve">CL-1100</t>
  </si>
  <si>
    <t xml:space="preserve">P-05813</t>
  </si>
  <si>
    <t xml:space="preserve">CL-0085</t>
  </si>
  <si>
    <t xml:space="preserve">P-05814</t>
  </si>
  <si>
    <t xml:space="preserve">CL-0109</t>
  </si>
  <si>
    <t xml:space="preserve">P-05815</t>
  </si>
  <si>
    <t xml:space="preserve">CL-0498</t>
  </si>
  <si>
    <t xml:space="preserve">P-05816</t>
  </si>
  <si>
    <t xml:space="preserve">P-05817</t>
  </si>
  <si>
    <t xml:space="preserve">CL-1077</t>
  </si>
  <si>
    <t xml:space="preserve">P-05818</t>
  </si>
  <si>
    <t xml:space="preserve">P-05819</t>
  </si>
  <si>
    <t xml:space="preserve">P-05820</t>
  </si>
  <si>
    <t xml:space="preserve">CL-1724</t>
  </si>
  <si>
    <t xml:space="preserve">P-05821</t>
  </si>
  <si>
    <t xml:space="preserve">P-05822</t>
  </si>
  <si>
    <t xml:space="preserve">CL-2061</t>
  </si>
  <si>
    <t xml:space="preserve">P-05823</t>
  </si>
  <si>
    <t xml:space="preserve">CL-2141</t>
  </si>
  <si>
    <t xml:space="preserve">P-05824</t>
  </si>
  <si>
    <t xml:space="preserve">P-05825</t>
  </si>
  <si>
    <t xml:space="preserve">P-05826</t>
  </si>
  <si>
    <t xml:space="preserve">CL-1475</t>
  </si>
  <si>
    <t xml:space="preserve">P-05827</t>
  </si>
  <si>
    <t xml:space="preserve">P-05828</t>
  </si>
  <si>
    <t xml:space="preserve">P-05829</t>
  </si>
  <si>
    <t xml:space="preserve">P-05830</t>
  </si>
  <si>
    <t xml:space="preserve">P-05831</t>
  </si>
  <si>
    <t xml:space="preserve">CL-0130</t>
  </si>
  <si>
    <t xml:space="preserve">P-05832</t>
  </si>
  <si>
    <t xml:space="preserve">P-05833</t>
  </si>
  <si>
    <t xml:space="preserve">P-05834</t>
  </si>
  <si>
    <t xml:space="preserve">P-05835</t>
  </si>
  <si>
    <t xml:space="preserve">P-05836</t>
  </si>
  <si>
    <t xml:space="preserve">CL-0692</t>
  </si>
  <si>
    <t xml:space="preserve">P-05837</t>
  </si>
  <si>
    <t xml:space="preserve">P-05838</t>
  </si>
  <si>
    <t xml:space="preserve">P-05839</t>
  </si>
  <si>
    <t xml:space="preserve">P-05840</t>
  </si>
  <si>
    <t xml:space="preserve">P-05841</t>
  </si>
  <si>
    <t xml:space="preserve">P-05842</t>
  </si>
  <si>
    <t xml:space="preserve">P-05843</t>
  </si>
  <si>
    <t xml:space="preserve">P-05844</t>
  </si>
  <si>
    <t xml:space="preserve">P-05845</t>
  </si>
  <si>
    <t xml:space="preserve">CL-1838</t>
  </si>
  <si>
    <t xml:space="preserve">P-05846</t>
  </si>
  <si>
    <t xml:space="preserve">P-05847</t>
  </si>
  <si>
    <t xml:space="preserve">P-05848</t>
  </si>
  <si>
    <t xml:space="preserve">CL-0214</t>
  </si>
  <si>
    <t xml:space="preserve">P-05849</t>
  </si>
  <si>
    <t xml:space="preserve">P-05850</t>
  </si>
  <si>
    <t xml:space="preserve">P-05851</t>
  </si>
  <si>
    <t xml:space="preserve">P-05852</t>
  </si>
  <si>
    <t xml:space="preserve">CL-1407</t>
  </si>
  <si>
    <t xml:space="preserve">P-05853</t>
  </si>
  <si>
    <t xml:space="preserve">P-05854</t>
  </si>
  <si>
    <t xml:space="preserve">CL-1862</t>
  </si>
  <si>
    <t xml:space="preserve">P-05855</t>
  </si>
  <si>
    <t xml:space="preserve">P-05856</t>
  </si>
  <si>
    <t xml:space="preserve">P-05857</t>
  </si>
  <si>
    <t xml:space="preserve">CL-2329</t>
  </si>
  <si>
    <t xml:space="preserve">P-05858</t>
  </si>
  <si>
    <t xml:space="preserve">CL-0231</t>
  </si>
  <si>
    <t xml:space="preserve">P-05859</t>
  </si>
  <si>
    <t xml:space="preserve">P-05860</t>
  </si>
  <si>
    <t xml:space="preserve">P-05861</t>
  </si>
  <si>
    <t xml:space="preserve">CL-0881</t>
  </si>
  <si>
    <t xml:space="preserve">P-05862</t>
  </si>
  <si>
    <t xml:space="preserve">P-05863</t>
  </si>
  <si>
    <t xml:space="preserve">P-05864</t>
  </si>
  <si>
    <t xml:space="preserve">CL-1668</t>
  </si>
  <si>
    <t xml:space="preserve">P-05865</t>
  </si>
  <si>
    <t xml:space="preserve">P-05866</t>
  </si>
  <si>
    <t xml:space="preserve">P-05867</t>
  </si>
  <si>
    <t xml:space="preserve">P-05868</t>
  </si>
  <si>
    <t xml:space="preserve">P-05869</t>
  </si>
  <si>
    <t xml:space="preserve">P-05870</t>
  </si>
  <si>
    <t xml:space="preserve">P-05871</t>
  </si>
  <si>
    <t xml:space="preserve">P-05872</t>
  </si>
  <si>
    <t xml:space="preserve">P-05873</t>
  </si>
  <si>
    <t xml:space="preserve">CL-1249</t>
  </si>
  <si>
    <t xml:space="preserve">P-05874</t>
  </si>
  <si>
    <t xml:space="preserve">P-05875</t>
  </si>
  <si>
    <t xml:space="preserve">P-05876</t>
  </si>
  <si>
    <t xml:space="preserve">P-05877</t>
  </si>
  <si>
    <t xml:space="preserve">P-05878</t>
  </si>
  <si>
    <t xml:space="preserve">P-05879</t>
  </si>
  <si>
    <t xml:space="preserve">P-05880</t>
  </si>
  <si>
    <t xml:space="preserve">P-05881</t>
  </si>
  <si>
    <t xml:space="preserve">P-05882</t>
  </si>
  <si>
    <t xml:space="preserve">P-05883</t>
  </si>
  <si>
    <t xml:space="preserve">P-05884</t>
  </si>
  <si>
    <t xml:space="preserve">CL-1214</t>
  </si>
  <si>
    <t xml:space="preserve">P-05885</t>
  </si>
  <si>
    <t xml:space="preserve">P-05886</t>
  </si>
  <si>
    <t xml:space="preserve">P-05887</t>
  </si>
  <si>
    <t xml:space="preserve">P-05888</t>
  </si>
  <si>
    <t xml:space="preserve">P-05889</t>
  </si>
  <si>
    <t xml:space="preserve">P-05890</t>
  </si>
  <si>
    <t xml:space="preserve">P-05891</t>
  </si>
  <si>
    <t xml:space="preserve">P-05892</t>
  </si>
  <si>
    <t xml:space="preserve">P-05893</t>
  </si>
  <si>
    <t xml:space="preserve">P-05894</t>
  </si>
  <si>
    <t xml:space="preserve">P-05895</t>
  </si>
  <si>
    <t xml:space="preserve">CL-1452</t>
  </si>
  <si>
    <t xml:space="preserve">P-05896</t>
  </si>
  <si>
    <t xml:space="preserve">CL-2008</t>
  </si>
  <si>
    <t xml:space="preserve">P-05897</t>
  </si>
  <si>
    <t xml:space="preserve">P-05898</t>
  </si>
  <si>
    <t xml:space="preserve">P-05899</t>
  </si>
  <si>
    <t xml:space="preserve">P-05900</t>
  </si>
  <si>
    <t xml:space="preserve">CL-0426</t>
  </si>
  <si>
    <t xml:space="preserve">P-05901</t>
  </si>
  <si>
    <t xml:space="preserve">CL-0455</t>
  </si>
  <si>
    <t xml:space="preserve">P-05902</t>
  </si>
  <si>
    <t xml:space="preserve">P-05903</t>
  </si>
  <si>
    <t xml:space="preserve">CL-0643</t>
  </si>
  <si>
    <t xml:space="preserve">P-05904</t>
  </si>
  <si>
    <t xml:space="preserve">P-05905</t>
  </si>
  <si>
    <t xml:space="preserve">CL-1046</t>
  </si>
  <si>
    <t xml:space="preserve">P-05906</t>
  </si>
  <si>
    <t xml:space="preserve">P-05907</t>
  </si>
  <si>
    <t xml:space="preserve">P-05908</t>
  </si>
  <si>
    <t xml:space="preserve">CL-2292</t>
  </si>
  <si>
    <t xml:space="preserve">P-05909</t>
  </si>
  <si>
    <t xml:space="preserve">CL-0026</t>
  </si>
  <si>
    <t xml:space="preserve">P-05910</t>
  </si>
  <si>
    <t xml:space="preserve">P-05911</t>
  </si>
  <si>
    <t xml:space="preserve">P-05912</t>
  </si>
  <si>
    <t xml:space="preserve">CL-0695</t>
  </si>
  <si>
    <t xml:space="preserve">P-05913</t>
  </si>
  <si>
    <t xml:space="preserve">CL-1162</t>
  </si>
  <si>
    <t xml:space="preserve">P-05914</t>
  </si>
  <si>
    <t xml:space="preserve">P-05915</t>
  </si>
  <si>
    <t xml:space="preserve">P-05916</t>
  </si>
  <si>
    <t xml:space="preserve">CL-1802</t>
  </si>
  <si>
    <t xml:space="preserve">P-05917</t>
  </si>
  <si>
    <t xml:space="preserve">P-05918</t>
  </si>
  <si>
    <t xml:space="preserve">P-05919</t>
  </si>
  <si>
    <t xml:space="preserve">P-05920</t>
  </si>
  <si>
    <t xml:space="preserve">P-05921</t>
  </si>
  <si>
    <t xml:space="preserve">CL-1418</t>
  </si>
  <si>
    <t xml:space="preserve">P-05922</t>
  </si>
  <si>
    <t xml:space="preserve">P-05923</t>
  </si>
  <si>
    <t xml:space="preserve">P-05924</t>
  </si>
  <si>
    <t xml:space="preserve">CL-1851</t>
  </si>
  <si>
    <t xml:space="preserve">P-05925</t>
  </si>
  <si>
    <t xml:space="preserve">P-05926</t>
  </si>
  <si>
    <t xml:space="preserve">P-05927</t>
  </si>
  <si>
    <t xml:space="preserve">CL-2011</t>
  </si>
  <si>
    <t xml:space="preserve">P-05928</t>
  </si>
  <si>
    <t xml:space="preserve">P-05929</t>
  </si>
  <si>
    <t xml:space="preserve">P-05930</t>
  </si>
  <si>
    <t xml:space="preserve">CL-0807</t>
  </si>
  <si>
    <t xml:space="preserve">P-05931</t>
  </si>
  <si>
    <t xml:space="preserve">P-05932</t>
  </si>
  <si>
    <t xml:space="preserve">P-05933</t>
  </si>
  <si>
    <t xml:space="preserve">CL-1467</t>
  </si>
  <si>
    <t xml:space="preserve">P-05934</t>
  </si>
  <si>
    <t xml:space="preserve">CL-1666</t>
  </si>
  <si>
    <t xml:space="preserve">P-05935</t>
  </si>
  <si>
    <t xml:space="preserve">P-05936</t>
  </si>
  <si>
    <t xml:space="preserve">P-05937</t>
  </si>
  <si>
    <t xml:space="preserve">CL-0043</t>
  </si>
  <si>
    <t xml:space="preserve">P-05938</t>
  </si>
  <si>
    <t xml:space="preserve">P-05939</t>
  </si>
  <si>
    <t xml:space="preserve">P-05940</t>
  </si>
  <si>
    <t xml:space="preserve">P-05941</t>
  </si>
  <si>
    <t xml:space="preserve">P-05942</t>
  </si>
  <si>
    <t xml:space="preserve">CL-0439</t>
  </si>
  <si>
    <t xml:space="preserve">P-05943</t>
  </si>
  <si>
    <t xml:space="preserve">P-05944</t>
  </si>
  <si>
    <t xml:space="preserve">P-05945</t>
  </si>
  <si>
    <t xml:space="preserve">P-05946</t>
  </si>
  <si>
    <t xml:space="preserve">P-05947</t>
  </si>
  <si>
    <t xml:space="preserve">CL-1636</t>
  </si>
  <si>
    <t xml:space="preserve">P-05948</t>
  </si>
  <si>
    <t xml:space="preserve">P-05949</t>
  </si>
  <si>
    <t xml:space="preserve">CL-1760</t>
  </si>
  <si>
    <t xml:space="preserve">P-05950</t>
  </si>
  <si>
    <t xml:space="preserve">P-05951</t>
  </si>
  <si>
    <t xml:space="preserve">P-05952</t>
  </si>
  <si>
    <t xml:space="preserve">P-05953</t>
  </si>
  <si>
    <t xml:space="preserve">CL-1250</t>
  </si>
  <si>
    <t xml:space="preserve">P-05954</t>
  </si>
  <si>
    <t xml:space="preserve">CL-1299</t>
  </si>
  <si>
    <t xml:space="preserve">P-05955</t>
  </si>
  <si>
    <t xml:space="preserve">P-05956</t>
  </si>
  <si>
    <t xml:space="preserve">P-05957</t>
  </si>
  <si>
    <t xml:space="preserve">P-05958</t>
  </si>
  <si>
    <t xml:space="preserve">P-05959</t>
  </si>
  <si>
    <t xml:space="preserve">CL-2164</t>
  </si>
  <si>
    <t xml:space="preserve">P-05960</t>
  </si>
  <si>
    <t xml:space="preserve">CL-0018</t>
  </si>
  <si>
    <t xml:space="preserve">P-05961</t>
  </si>
  <si>
    <t xml:space="preserve">P-05962</t>
  </si>
  <si>
    <t xml:space="preserve">P-05963</t>
  </si>
  <si>
    <t xml:space="preserve">P-05964</t>
  </si>
  <si>
    <t xml:space="preserve">P-05965</t>
  </si>
  <si>
    <t xml:space="preserve">P-05966</t>
  </si>
  <si>
    <t xml:space="preserve">P-05967</t>
  </si>
  <si>
    <t xml:space="preserve">P-05968</t>
  </si>
  <si>
    <t xml:space="preserve">P-05969</t>
  </si>
  <si>
    <t xml:space="preserve">P-05970</t>
  </si>
  <si>
    <t xml:space="preserve">CL-1881</t>
  </si>
  <si>
    <t xml:space="preserve">P-05971</t>
  </si>
  <si>
    <t xml:space="preserve">CL-2212</t>
  </si>
  <si>
    <t xml:space="preserve">P-05972</t>
  </si>
  <si>
    <t xml:space="preserve">P-05973</t>
  </si>
  <si>
    <t xml:space="preserve">CL-0545</t>
  </si>
  <si>
    <t xml:space="preserve">P-05974</t>
  </si>
  <si>
    <t xml:space="preserve">P-05975</t>
  </si>
  <si>
    <t xml:space="preserve">P-05976</t>
  </si>
  <si>
    <t xml:space="preserve">P-05977</t>
  </si>
  <si>
    <t xml:space="preserve">CL-2080</t>
  </si>
  <si>
    <t xml:space="preserve">P-05978</t>
  </si>
  <si>
    <t xml:space="preserve">CL-2209</t>
  </si>
  <si>
    <t xml:space="preserve">P-05979</t>
  </si>
  <si>
    <t xml:space="preserve">CL-0062</t>
  </si>
  <si>
    <t xml:space="preserve">P-05980</t>
  </si>
  <si>
    <t xml:space="preserve">P-05981</t>
  </si>
  <si>
    <t xml:space="preserve">CL-0360</t>
  </si>
  <si>
    <t xml:space="preserve">P-05982</t>
  </si>
  <si>
    <t xml:space="preserve">P-05983</t>
  </si>
  <si>
    <t xml:space="preserve">CL-1005</t>
  </si>
  <si>
    <t xml:space="preserve">P-05984</t>
  </si>
  <si>
    <t xml:space="preserve">CL-1228</t>
  </si>
  <si>
    <t xml:space="preserve">P-05985</t>
  </si>
  <si>
    <t xml:space="preserve">P-05986</t>
  </si>
  <si>
    <t xml:space="preserve">P-05987</t>
  </si>
  <si>
    <t xml:space="preserve">P-05988</t>
  </si>
  <si>
    <t xml:space="preserve">P-05989</t>
  </si>
  <si>
    <t xml:space="preserve">CL-0289</t>
  </si>
  <si>
    <t xml:space="preserve">P-05990</t>
  </si>
  <si>
    <t xml:space="preserve">P-05991</t>
  </si>
  <si>
    <t xml:space="preserve">P-05992</t>
  </si>
  <si>
    <t xml:space="preserve">CL-0370</t>
  </si>
  <si>
    <t xml:space="preserve">P-05993</t>
  </si>
  <si>
    <t xml:space="preserve">CL-1021</t>
  </si>
  <si>
    <t xml:space="preserve">P-05994</t>
  </si>
  <si>
    <t xml:space="preserve">P-05995</t>
  </si>
  <si>
    <t xml:space="preserve">P-05996</t>
  </si>
  <si>
    <t xml:space="preserve">P-05997</t>
  </si>
  <si>
    <t xml:space="preserve">P-05998</t>
  </si>
  <si>
    <t xml:space="preserve">P-05999</t>
  </si>
  <si>
    <t xml:space="preserve">P-06000</t>
  </si>
  <si>
    <t xml:space="preserve">P-06001</t>
  </si>
  <si>
    <t xml:space="preserve">P-06002</t>
  </si>
  <si>
    <t xml:space="preserve">CL-1193</t>
  </si>
  <si>
    <t xml:space="preserve">P-06003</t>
  </si>
  <si>
    <t xml:space="preserve">P-06004</t>
  </si>
  <si>
    <t xml:space="preserve">P-06005</t>
  </si>
  <si>
    <t xml:space="preserve">P-06006</t>
  </si>
  <si>
    <t xml:space="preserve">P-06007</t>
  </si>
  <si>
    <t xml:space="preserve">P-06008</t>
  </si>
  <si>
    <t xml:space="preserve">P-06009</t>
  </si>
  <si>
    <t xml:space="preserve">P-06010</t>
  </si>
  <si>
    <t xml:space="preserve">P-06011</t>
  </si>
  <si>
    <t xml:space="preserve">P-06012</t>
  </si>
  <si>
    <t xml:space="preserve">CL-0415</t>
  </si>
  <si>
    <t xml:space="preserve">P-06013</t>
  </si>
  <si>
    <t xml:space="preserve">P-06014</t>
  </si>
  <si>
    <t xml:space="preserve">P-06015</t>
  </si>
  <si>
    <t xml:space="preserve">P-06016</t>
  </si>
  <si>
    <t xml:space="preserve">P-06017</t>
  </si>
  <si>
    <t xml:space="preserve">P-06018</t>
  </si>
  <si>
    <t xml:space="preserve">CL-1374</t>
  </si>
  <si>
    <t xml:space="preserve">P-06019</t>
  </si>
  <si>
    <t xml:space="preserve">CL-1518</t>
  </si>
  <si>
    <t xml:space="preserve">P-06020</t>
  </si>
  <si>
    <t xml:space="preserve">CL-0135</t>
  </si>
  <si>
    <t xml:space="preserve">P-06021</t>
  </si>
  <si>
    <t xml:space="preserve">P-06022</t>
  </si>
  <si>
    <t xml:space="preserve">CL-0596</t>
  </si>
  <si>
    <t xml:space="preserve">P-06023</t>
  </si>
  <si>
    <t xml:space="preserve">P-06024</t>
  </si>
  <si>
    <t xml:space="preserve">P-06025</t>
  </si>
  <si>
    <t xml:space="preserve">P-06026</t>
  </si>
  <si>
    <t xml:space="preserve">P-06027</t>
  </si>
  <si>
    <t xml:space="preserve">P-06028</t>
  </si>
  <si>
    <t xml:space="preserve">CL-1473</t>
  </si>
  <si>
    <t xml:space="preserve">P-06029</t>
  </si>
  <si>
    <t xml:space="preserve">P-06030</t>
  </si>
  <si>
    <t xml:space="preserve">P-06031</t>
  </si>
  <si>
    <t xml:space="preserve">P-06032</t>
  </si>
  <si>
    <t xml:space="preserve">CL-1895</t>
  </si>
  <si>
    <t xml:space="preserve">P-06033</t>
  </si>
  <si>
    <t xml:space="preserve">P-06034</t>
  </si>
  <si>
    <t xml:space="preserve">P-06035</t>
  </si>
  <si>
    <t xml:space="preserve">CL-2089</t>
  </si>
  <si>
    <t xml:space="preserve">P-06036</t>
  </si>
  <si>
    <t xml:space="preserve">P-06037</t>
  </si>
  <si>
    <t xml:space="preserve">CL-0023</t>
  </si>
  <si>
    <t xml:space="preserve">P-06038</t>
  </si>
  <si>
    <t xml:space="preserve">P-06039</t>
  </si>
  <si>
    <t xml:space="preserve">P-06040</t>
  </si>
  <si>
    <t xml:space="preserve">P-06041</t>
  </si>
  <si>
    <t xml:space="preserve">P-06042</t>
  </si>
  <si>
    <t xml:space="preserve">P-06043</t>
  </si>
  <si>
    <t xml:space="preserve">P-06044</t>
  </si>
  <si>
    <t xml:space="preserve">P-06045</t>
  </si>
  <si>
    <t xml:space="preserve">P-06046</t>
  </si>
  <si>
    <t xml:space="preserve">P-06047</t>
  </si>
  <si>
    <t xml:space="preserve">P-06048</t>
  </si>
  <si>
    <t xml:space="preserve">CL-0621</t>
  </si>
  <si>
    <t xml:space="preserve">P-06049</t>
  </si>
  <si>
    <t xml:space="preserve">CL-0738</t>
  </si>
  <si>
    <t xml:space="preserve">P-06050</t>
  </si>
  <si>
    <t xml:space="preserve">P-06051</t>
  </si>
  <si>
    <t xml:space="preserve">P-06052</t>
  </si>
  <si>
    <t xml:space="preserve">CL-0886</t>
  </si>
  <si>
    <t xml:space="preserve">P-06053</t>
  </si>
  <si>
    <t xml:space="preserve">P-06054</t>
  </si>
  <si>
    <t xml:space="preserve">CL-0937</t>
  </si>
  <si>
    <t xml:space="preserve">P-06055</t>
  </si>
  <si>
    <t xml:space="preserve">CL-0945</t>
  </si>
  <si>
    <t xml:space="preserve">P-06056</t>
  </si>
  <si>
    <t xml:space="preserve">P-06057</t>
  </si>
  <si>
    <t xml:space="preserve">P-06058</t>
  </si>
  <si>
    <t xml:space="preserve">P-06059</t>
  </si>
  <si>
    <t xml:space="preserve">P-06060</t>
  </si>
  <si>
    <t xml:space="preserve">CL-1820</t>
  </si>
  <si>
    <t xml:space="preserve">P-06061</t>
  </si>
  <si>
    <t xml:space="preserve">P-06062</t>
  </si>
  <si>
    <t xml:space="preserve">P-06063</t>
  </si>
  <si>
    <t xml:space="preserve">P-06064</t>
  </si>
  <si>
    <t xml:space="preserve">CL-0136</t>
  </si>
  <si>
    <t xml:space="preserve">P-06065</t>
  </si>
  <si>
    <t xml:space="preserve">P-06066</t>
  </si>
  <si>
    <t xml:space="preserve">P-06067</t>
  </si>
  <si>
    <t xml:space="preserve">CL-0920</t>
  </si>
  <si>
    <t xml:space="preserve">P-06068</t>
  </si>
  <si>
    <t xml:space="preserve">P-06069</t>
  </si>
  <si>
    <t xml:space="preserve">P-06070</t>
  </si>
  <si>
    <t xml:space="preserve">P-06071</t>
  </si>
  <si>
    <t xml:space="preserve">P-06072</t>
  </si>
  <si>
    <t xml:space="preserve">P-06073</t>
  </si>
  <si>
    <t xml:space="preserve">CL-1784</t>
  </si>
  <si>
    <t xml:space="preserve">P-06074</t>
  </si>
  <si>
    <t xml:space="preserve">CL-0070</t>
  </si>
  <si>
    <t xml:space="preserve">P-06075</t>
  </si>
  <si>
    <t xml:space="preserve">P-06076</t>
  </si>
  <si>
    <t xml:space="preserve">P-06077</t>
  </si>
  <si>
    <t xml:space="preserve">P-06078</t>
  </si>
  <si>
    <t xml:space="preserve">P-06079</t>
  </si>
  <si>
    <t xml:space="preserve">CL-1205</t>
  </si>
  <si>
    <t xml:space="preserve">P-06080</t>
  </si>
  <si>
    <t xml:space="preserve">CL-1241</t>
  </si>
  <si>
    <t xml:space="preserve">P-06081</t>
  </si>
  <si>
    <t xml:space="preserve">P-06082</t>
  </si>
  <si>
    <t xml:space="preserve">P-06083</t>
  </si>
  <si>
    <t xml:space="preserve">P-06084</t>
  </si>
  <si>
    <t xml:space="preserve">CL-2102</t>
  </si>
  <si>
    <t xml:space="preserve">P-06085</t>
  </si>
  <si>
    <t xml:space="preserve">P-06086</t>
  </si>
  <si>
    <t xml:space="preserve">CL-0164</t>
  </si>
  <si>
    <t xml:space="preserve">P-06087</t>
  </si>
  <si>
    <t xml:space="preserve">P-06088</t>
  </si>
  <si>
    <t xml:space="preserve">P-06089</t>
  </si>
  <si>
    <t xml:space="preserve">CL-1075</t>
  </si>
  <si>
    <t xml:space="preserve">P-06090</t>
  </si>
  <si>
    <t xml:space="preserve">P-06091</t>
  </si>
  <si>
    <t xml:space="preserve">CL-1240</t>
  </si>
  <si>
    <t xml:space="preserve">P-06092</t>
  </si>
  <si>
    <t xml:space="preserve">P-06093</t>
  </si>
  <si>
    <t xml:space="preserve">P-06094</t>
  </si>
  <si>
    <t xml:space="preserve">P-06095</t>
  </si>
  <si>
    <t xml:space="preserve">P-06096</t>
  </si>
  <si>
    <t xml:space="preserve">P-06097</t>
  </si>
  <si>
    <t xml:space="preserve">P-06098</t>
  </si>
  <si>
    <t xml:space="preserve">CL-0206</t>
  </si>
  <si>
    <t xml:space="preserve">P-06099</t>
  </si>
  <si>
    <t xml:space="preserve">CL-0280</t>
  </si>
  <si>
    <t xml:space="preserve">P-06100</t>
  </si>
  <si>
    <t xml:space="preserve">P-06101</t>
  </si>
  <si>
    <t xml:space="preserve">P-06102</t>
  </si>
  <si>
    <t xml:space="preserve">CL-0871</t>
  </si>
  <si>
    <t xml:space="preserve">P-06103</t>
  </si>
  <si>
    <t xml:space="preserve">P-06104</t>
  </si>
  <si>
    <t xml:space="preserve">CL-1485</t>
  </si>
  <si>
    <t xml:space="preserve">P-06105</t>
  </si>
  <si>
    <t xml:space="preserve">P-06106</t>
  </si>
  <si>
    <t xml:space="preserve">CL-1734</t>
  </si>
  <si>
    <t xml:space="preserve">P-06107</t>
  </si>
  <si>
    <t xml:space="preserve">P-06108</t>
  </si>
  <si>
    <t xml:space="preserve">P-06109</t>
  </si>
  <si>
    <t xml:space="preserve">P-06110</t>
  </si>
  <si>
    <t xml:space="preserve">CL-1171</t>
  </si>
  <si>
    <t xml:space="preserve">P-06111</t>
  </si>
  <si>
    <t xml:space="preserve">CL-1378</t>
  </si>
  <si>
    <t xml:space="preserve">P-06112</t>
  </si>
  <si>
    <t xml:space="preserve">P-06113</t>
  </si>
  <si>
    <t xml:space="preserve">CL-2184</t>
  </si>
  <si>
    <t xml:space="preserve">P-06114</t>
  </si>
  <si>
    <t xml:space="preserve">P-06115</t>
  </si>
  <si>
    <t xml:space="preserve">P-06116</t>
  </si>
  <si>
    <t xml:space="preserve">P-06117</t>
  </si>
  <si>
    <t xml:space="preserve">P-06118</t>
  </si>
  <si>
    <t xml:space="preserve">P-06119</t>
  </si>
  <si>
    <t xml:space="preserve">P-06120</t>
  </si>
  <si>
    <t xml:space="preserve">P-06121</t>
  </si>
  <si>
    <t xml:space="preserve">CL-1236</t>
  </si>
  <si>
    <t xml:space="preserve">P-06122</t>
  </si>
  <si>
    <t xml:space="preserve">P-06123</t>
  </si>
  <si>
    <t xml:space="preserve">P-06124</t>
  </si>
  <si>
    <t xml:space="preserve">P-06125</t>
  </si>
  <si>
    <t xml:space="preserve">CL-2229</t>
  </si>
  <si>
    <t xml:space="preserve">P-06126</t>
  </si>
  <si>
    <t xml:space="preserve">P-06127</t>
  </si>
  <si>
    <t xml:space="preserve">P-06128</t>
  </si>
  <si>
    <t xml:space="preserve">P-06129</t>
  </si>
  <si>
    <t xml:space="preserve">P-06130</t>
  </si>
  <si>
    <t xml:space="preserve">P-06131</t>
  </si>
  <si>
    <t xml:space="preserve">CL-0441</t>
  </si>
  <si>
    <t xml:space="preserve">P-06132</t>
  </si>
  <si>
    <t xml:space="preserve">P-06133</t>
  </si>
  <si>
    <t xml:space="preserve">CL-1025</t>
  </si>
  <si>
    <t xml:space="preserve">P-06134</t>
  </si>
  <si>
    <t xml:space="preserve">P-06135</t>
  </si>
  <si>
    <t xml:space="preserve">P-06136</t>
  </si>
  <si>
    <t xml:space="preserve">CL-1511</t>
  </si>
  <si>
    <t xml:space="preserve">P-06137</t>
  </si>
  <si>
    <t xml:space="preserve">P-06138</t>
  </si>
  <si>
    <t xml:space="preserve">P-06139</t>
  </si>
  <si>
    <t xml:space="preserve">CL-1801</t>
  </si>
  <si>
    <t xml:space="preserve">P-06140</t>
  </si>
  <si>
    <t xml:space="preserve">P-06141</t>
  </si>
  <si>
    <t xml:space="preserve">CL-0096</t>
  </si>
  <si>
    <t xml:space="preserve">P-06142</t>
  </si>
  <si>
    <t xml:space="preserve">P-06143</t>
  </si>
  <si>
    <t xml:space="preserve">P-06144</t>
  </si>
  <si>
    <t xml:space="preserve">P-06145</t>
  </si>
  <si>
    <t xml:space="preserve">CL-1545</t>
  </si>
  <si>
    <t xml:space="preserve">P-06146</t>
  </si>
  <si>
    <t xml:space="preserve">P-06147</t>
  </si>
  <si>
    <t xml:space="preserve">CL-0204</t>
  </si>
  <si>
    <t xml:space="preserve">P-06148</t>
  </si>
  <si>
    <t xml:space="preserve">P-06149</t>
  </si>
  <si>
    <t xml:space="preserve">P-06150</t>
  </si>
  <si>
    <t xml:space="preserve">P-06151</t>
  </si>
  <si>
    <t xml:space="preserve">CL-0868</t>
  </si>
  <si>
    <t xml:space="preserve">P-06152</t>
  </si>
  <si>
    <t xml:space="preserve">P-06153</t>
  </si>
  <si>
    <t xml:space="preserve">P-06154</t>
  </si>
  <si>
    <t xml:space="preserve">CL-1997</t>
  </si>
  <si>
    <t xml:space="preserve">P-06155</t>
  </si>
  <si>
    <t xml:space="preserve">P-06156</t>
  </si>
  <si>
    <t xml:space="preserve">P-06157</t>
  </si>
  <si>
    <t xml:space="preserve">P-06158</t>
  </si>
  <si>
    <t xml:space="preserve">CL-1329</t>
  </si>
  <si>
    <t xml:space="preserve">P-06159</t>
  </si>
  <si>
    <t xml:space="preserve">P-06160</t>
  </si>
  <si>
    <t xml:space="preserve">CL-2360</t>
  </si>
  <si>
    <t xml:space="preserve">P-06161</t>
  </si>
  <si>
    <t xml:space="preserve">P-06162</t>
  </si>
  <si>
    <t xml:space="preserve">P-06163</t>
  </si>
  <si>
    <t xml:space="preserve">P-06164</t>
  </si>
  <si>
    <t xml:space="preserve">P-06165</t>
  </si>
  <si>
    <t xml:space="preserve">CL-1085</t>
  </si>
  <si>
    <t xml:space="preserve">P-06166</t>
  </si>
  <si>
    <t xml:space="preserve">P-06167</t>
  </si>
  <si>
    <t xml:space="preserve">P-06168</t>
  </si>
  <si>
    <t xml:space="preserve">P-06169</t>
  </si>
  <si>
    <t xml:space="preserve">P-06170</t>
  </si>
  <si>
    <t xml:space="preserve">P-06171</t>
  </si>
  <si>
    <t xml:space="preserve">P-06172</t>
  </si>
  <si>
    <t xml:space="preserve">CL-0357</t>
  </si>
  <si>
    <t xml:space="preserve">P-06173</t>
  </si>
  <si>
    <t xml:space="preserve">P-06174</t>
  </si>
  <si>
    <t xml:space="preserve">CL-0662</t>
  </si>
  <si>
    <t xml:space="preserve">P-06175</t>
  </si>
  <si>
    <t xml:space="preserve">P-06176</t>
  </si>
  <si>
    <t xml:space="preserve">P-06177</t>
  </si>
  <si>
    <t xml:space="preserve">P-06178</t>
  </si>
  <si>
    <t xml:space="preserve">P-06179</t>
  </si>
  <si>
    <t xml:space="preserve">P-06180</t>
  </si>
  <si>
    <t xml:space="preserve">P-06181</t>
  </si>
  <si>
    <t xml:space="preserve">P-06182</t>
  </si>
  <si>
    <t xml:space="preserve">P-06183</t>
  </si>
  <si>
    <t xml:space="preserve">P-06184</t>
  </si>
  <si>
    <t xml:space="preserve">P-06185</t>
  </si>
  <si>
    <t xml:space="preserve">P-06186</t>
  </si>
  <si>
    <t xml:space="preserve">P-06187</t>
  </si>
  <si>
    <t xml:space="preserve">CL-1460</t>
  </si>
  <si>
    <t xml:space="preserve">P-06188</t>
  </si>
  <si>
    <t xml:space="preserve">P-06189</t>
  </si>
  <si>
    <t xml:space="preserve">P-06190</t>
  </si>
  <si>
    <t xml:space="preserve">CL-1845</t>
  </si>
  <si>
    <t xml:space="preserve">P-06191</t>
  </si>
  <si>
    <t xml:space="preserve">CL-0190</t>
  </si>
  <si>
    <t xml:space="preserve">P-06192</t>
  </si>
  <si>
    <t xml:space="preserve">CL-0319</t>
  </si>
  <si>
    <t xml:space="preserve">P-06193</t>
  </si>
  <si>
    <t xml:space="preserve">P-06194</t>
  </si>
  <si>
    <t xml:space="preserve">P-06195</t>
  </si>
  <si>
    <t xml:space="preserve">P-06196</t>
  </si>
  <si>
    <t xml:space="preserve">P-06197</t>
  </si>
  <si>
    <t xml:space="preserve">P-06198</t>
  </si>
  <si>
    <t xml:space="preserve">P-06199</t>
  </si>
  <si>
    <t xml:space="preserve">P-06200</t>
  </si>
  <si>
    <t xml:space="preserve">CL-1761</t>
  </si>
  <si>
    <t xml:space="preserve">P-06201</t>
  </si>
  <si>
    <t xml:space="preserve">P-06202</t>
  </si>
  <si>
    <t xml:space="preserve">P-06203</t>
  </si>
  <si>
    <t xml:space="preserve">P-06204</t>
  </si>
  <si>
    <t xml:space="preserve">P-06205</t>
  </si>
  <si>
    <t xml:space="preserve">P-06206</t>
  </si>
  <si>
    <t xml:space="preserve">P-06207</t>
  </si>
  <si>
    <t xml:space="preserve">P-06208</t>
  </si>
  <si>
    <t xml:space="preserve">CL-2269</t>
  </si>
  <si>
    <t xml:space="preserve">P-06209</t>
  </si>
  <si>
    <t xml:space="preserve">P-06210</t>
  </si>
  <si>
    <t xml:space="preserve">P-06211</t>
  </si>
  <si>
    <t xml:space="preserve">CL-1481</t>
  </si>
  <si>
    <t xml:space="preserve">P-06212</t>
  </si>
  <si>
    <t xml:space="preserve">P-06213</t>
  </si>
  <si>
    <t xml:space="preserve">P-06214</t>
  </si>
  <si>
    <t xml:space="preserve">P-06215</t>
  </si>
  <si>
    <t xml:space="preserve">CL-0084</t>
  </si>
  <si>
    <t xml:space="preserve">P-06216</t>
  </si>
  <si>
    <t xml:space="preserve">P-06217</t>
  </si>
  <si>
    <t xml:space="preserve">P-06218</t>
  </si>
  <si>
    <t xml:space="preserve">P-06219</t>
  </si>
  <si>
    <t xml:space="preserve">P-06220</t>
  </si>
  <si>
    <t xml:space="preserve">P-06221</t>
  </si>
  <si>
    <t xml:space="preserve">P-06222</t>
  </si>
  <si>
    <t xml:space="preserve">CL-1464</t>
  </si>
  <si>
    <t xml:space="preserve">P-06223</t>
  </si>
  <si>
    <t xml:space="preserve">CL-1472</t>
  </si>
  <si>
    <t xml:space="preserve">P-06224</t>
  </si>
  <si>
    <t xml:space="preserve">P-06225</t>
  </si>
  <si>
    <t xml:space="preserve">P-06226</t>
  </si>
  <si>
    <t xml:space="preserve">P-06227</t>
  </si>
  <si>
    <t xml:space="preserve">CL-0097</t>
  </si>
  <si>
    <t xml:space="preserve">P-06228</t>
  </si>
  <si>
    <t xml:space="preserve">P-06229</t>
  </si>
  <si>
    <t xml:space="preserve">P-06230</t>
  </si>
  <si>
    <t xml:space="preserve">P-06231</t>
  </si>
  <si>
    <t xml:space="preserve">P-06232</t>
  </si>
  <si>
    <t xml:space="preserve">P-06233</t>
  </si>
  <si>
    <t xml:space="preserve">P-06234</t>
  </si>
  <si>
    <t xml:space="preserve">CL-0984</t>
  </si>
  <si>
    <t xml:space="preserve">P-06235</t>
  </si>
  <si>
    <t xml:space="preserve">P-06236</t>
  </si>
  <si>
    <t xml:space="preserve">CL-1594</t>
  </si>
  <si>
    <t xml:space="preserve">P-06237</t>
  </si>
  <si>
    <t xml:space="preserve">P-06238</t>
  </si>
  <si>
    <t xml:space="preserve">P-06239</t>
  </si>
  <si>
    <t xml:space="preserve">P-06240</t>
  </si>
  <si>
    <t xml:space="preserve">P-06241</t>
  </si>
  <si>
    <t xml:space="preserve">P-06242</t>
  </si>
  <si>
    <t xml:space="preserve">CL-0292</t>
  </si>
  <si>
    <t xml:space="preserve">P-06243</t>
  </si>
  <si>
    <t xml:space="preserve">P-06244</t>
  </si>
  <si>
    <t xml:space="preserve">P-06245</t>
  </si>
  <si>
    <t xml:space="preserve">P-06246</t>
  </si>
  <si>
    <t xml:space="preserve">CL-0990</t>
  </si>
  <si>
    <t xml:space="preserve">P-06247</t>
  </si>
  <si>
    <t xml:space="preserve">P-06248</t>
  </si>
  <si>
    <t xml:space="preserve">P-06249</t>
  </si>
  <si>
    <t xml:space="preserve">P-06250</t>
  </si>
  <si>
    <t xml:space="preserve">P-06251</t>
  </si>
  <si>
    <t xml:space="preserve">CL-0240</t>
  </si>
  <si>
    <t xml:space="preserve">P-06252</t>
  </si>
  <si>
    <t xml:space="preserve">P-06253</t>
  </si>
  <si>
    <t xml:space="preserve">P-06254</t>
  </si>
  <si>
    <t xml:space="preserve">P-06255</t>
  </si>
  <si>
    <t xml:space="preserve">P-06256</t>
  </si>
  <si>
    <t xml:space="preserve">P-06257</t>
  </si>
  <si>
    <t xml:space="preserve">P-06258</t>
  </si>
  <si>
    <t xml:space="preserve">P-06259</t>
  </si>
  <si>
    <t xml:space="preserve">P-06260</t>
  </si>
  <si>
    <t xml:space="preserve">P-06261</t>
  </si>
  <si>
    <t xml:space="preserve">P-06262</t>
  </si>
  <si>
    <t xml:space="preserve">CL-2003</t>
  </si>
  <si>
    <t xml:space="preserve">P-06263</t>
  </si>
  <si>
    <t xml:space="preserve">CL-2059</t>
  </si>
  <si>
    <t xml:space="preserve">P-06264</t>
  </si>
  <si>
    <t xml:space="preserve">P-06265</t>
  </si>
  <si>
    <t xml:space="preserve">P-06266</t>
  </si>
  <si>
    <t xml:space="preserve">P-06267</t>
  </si>
  <si>
    <t xml:space="preserve">CL-0494</t>
  </si>
  <si>
    <t xml:space="preserve">P-06268</t>
  </si>
  <si>
    <t xml:space="preserve">CL-1055</t>
  </si>
  <si>
    <t xml:space="preserve">P-06269</t>
  </si>
  <si>
    <t xml:space="preserve">P-06270</t>
  </si>
  <si>
    <t xml:space="preserve">P-06271</t>
  </si>
  <si>
    <t xml:space="preserve">P-06272</t>
  </si>
  <si>
    <t xml:space="preserve">P-06273</t>
  </si>
  <si>
    <t xml:space="preserve">P-06274</t>
  </si>
  <si>
    <t xml:space="preserve">P-06275</t>
  </si>
  <si>
    <t xml:space="preserve">P-06276</t>
  </si>
  <si>
    <t xml:space="preserve">P-06277</t>
  </si>
  <si>
    <t xml:space="preserve">P-06278</t>
  </si>
  <si>
    <t xml:space="preserve">P-06279</t>
  </si>
  <si>
    <t xml:space="preserve">P-06280</t>
  </si>
  <si>
    <t xml:space="preserve">P-06281</t>
  </si>
  <si>
    <t xml:space="preserve">P-06282</t>
  </si>
  <si>
    <t xml:space="preserve">P-06283</t>
  </si>
  <si>
    <t xml:space="preserve">P-06284</t>
  </si>
  <si>
    <t xml:space="preserve">P-06285</t>
  </si>
  <si>
    <t xml:space="preserve">P-06286</t>
  </si>
  <si>
    <t xml:space="preserve">CL-0410</t>
  </si>
  <si>
    <t xml:space="preserve">P-06287</t>
  </si>
  <si>
    <t xml:space="preserve">P-06288</t>
  </si>
  <si>
    <t xml:space="preserve">P-06289</t>
  </si>
  <si>
    <t xml:space="preserve">P-06290</t>
  </si>
  <si>
    <t xml:space="preserve">P-06291</t>
  </si>
  <si>
    <t xml:space="preserve">P-06292</t>
  </si>
  <si>
    <t xml:space="preserve">P-06293</t>
  </si>
  <si>
    <t xml:space="preserve">CL-2182</t>
  </si>
  <si>
    <t xml:space="preserve">P-06294</t>
  </si>
  <si>
    <t xml:space="preserve">P-06295</t>
  </si>
  <si>
    <t xml:space="preserve">P-06296</t>
  </si>
  <si>
    <t xml:space="preserve">P-06297</t>
  </si>
  <si>
    <t xml:space="preserve">P-06298</t>
  </si>
  <si>
    <t xml:space="preserve">P-06299</t>
  </si>
  <si>
    <t xml:space="preserve">P-06300</t>
  </si>
  <si>
    <t xml:space="preserve">CL-1184</t>
  </si>
  <si>
    <t xml:space="preserve">P-06301</t>
  </si>
  <si>
    <t xml:space="preserve">P-06302</t>
  </si>
  <si>
    <t xml:space="preserve">P-06303</t>
  </si>
  <si>
    <t xml:space="preserve">P-06304</t>
  </si>
  <si>
    <t xml:space="preserve">P-06305</t>
  </si>
  <si>
    <t xml:space="preserve">P-06306</t>
  </si>
  <si>
    <t xml:space="preserve">P-06307</t>
  </si>
  <si>
    <t xml:space="preserve">CL-0308</t>
  </si>
  <si>
    <t xml:space="preserve">P-06308</t>
  </si>
  <si>
    <t xml:space="preserve">P-06309</t>
  </si>
  <si>
    <t xml:space="preserve">CL-0518</t>
  </si>
  <si>
    <t xml:space="preserve">P-06310</t>
  </si>
  <si>
    <t xml:space="preserve">P-06311</t>
  </si>
  <si>
    <t xml:space="preserve">P-06312</t>
  </si>
  <si>
    <t xml:space="preserve">P-06313</t>
  </si>
  <si>
    <t xml:space="preserve">P-06314</t>
  </si>
  <si>
    <t xml:space="preserve">P-06315</t>
  </si>
  <si>
    <t xml:space="preserve">P-06316</t>
  </si>
  <si>
    <t xml:space="preserve">P-06317</t>
  </si>
  <si>
    <t xml:space="preserve">CL-1175</t>
  </si>
  <si>
    <t xml:space="preserve">P-06318</t>
  </si>
  <si>
    <t xml:space="preserve">P-06319</t>
  </si>
  <si>
    <t xml:space="preserve">P-06320</t>
  </si>
  <si>
    <t xml:space="preserve">CL-0356</t>
  </si>
  <si>
    <t xml:space="preserve">P-06321</t>
  </si>
  <si>
    <t xml:space="preserve">P-06322</t>
  </si>
  <si>
    <t xml:space="preserve">P-06323</t>
  </si>
  <si>
    <t xml:space="preserve">P-06324</t>
  </si>
  <si>
    <t xml:space="preserve">P-06325</t>
  </si>
  <si>
    <t xml:space="preserve">P-06326</t>
  </si>
  <si>
    <t xml:space="preserve">P-06327</t>
  </si>
  <si>
    <t xml:space="preserve">CL-1489</t>
  </si>
  <si>
    <t xml:space="preserve">P-06328</t>
  </si>
  <si>
    <t xml:space="preserve">CL-1911</t>
  </si>
  <si>
    <t xml:space="preserve">P-06329</t>
  </si>
  <si>
    <t xml:space="preserve">P-06330</t>
  </si>
  <si>
    <t xml:space="preserve">CL-0170</t>
  </si>
  <si>
    <t xml:space="preserve">P-06331</t>
  </si>
  <si>
    <t xml:space="preserve">P-06332</t>
  </si>
  <si>
    <t xml:space="preserve">P-06333</t>
  </si>
  <si>
    <t xml:space="preserve">CL-0541</t>
  </si>
  <si>
    <t xml:space="preserve">P-06334</t>
  </si>
  <si>
    <t xml:space="preserve">P-06335</t>
  </si>
  <si>
    <t xml:space="preserve">P-06336</t>
  </si>
  <si>
    <t xml:space="preserve">P-06337</t>
  </si>
  <si>
    <t xml:space="preserve">P-06338</t>
  </si>
  <si>
    <t xml:space="preserve">P-06339</t>
  </si>
  <si>
    <t xml:space="preserve">P-06340</t>
  </si>
  <si>
    <t xml:space="preserve">P-06341</t>
  </si>
  <si>
    <t xml:space="preserve">CL-1698</t>
  </si>
  <si>
    <t xml:space="preserve">P-06342</t>
  </si>
  <si>
    <t xml:space="preserve">CL-1736</t>
  </si>
  <si>
    <t xml:space="preserve">P-06343</t>
  </si>
  <si>
    <t xml:space="preserve">CL-1843</t>
  </si>
  <si>
    <t xml:space="preserve">P-06344</t>
  </si>
  <si>
    <t xml:space="preserve">P-06345</t>
  </si>
  <si>
    <t xml:space="preserve">P-06346</t>
  </si>
  <si>
    <t xml:space="preserve">P-06347</t>
  </si>
  <si>
    <t xml:space="preserve">P-06348</t>
  </si>
  <si>
    <t xml:space="preserve">P-06349</t>
  </si>
  <si>
    <t xml:space="preserve">P-06350</t>
  </si>
  <si>
    <t xml:space="preserve">CL-1923</t>
  </si>
  <si>
    <t xml:space="preserve">P-06351</t>
  </si>
  <si>
    <t xml:space="preserve">P-06352</t>
  </si>
  <si>
    <t xml:space="preserve">CL-2100</t>
  </si>
  <si>
    <t xml:space="preserve">P-06353</t>
  </si>
  <si>
    <t xml:space="preserve">P-06354</t>
  </si>
  <si>
    <t xml:space="preserve">P-06355</t>
  </si>
  <si>
    <t xml:space="preserve">CL-0507</t>
  </si>
  <si>
    <t xml:space="preserve">P-06356</t>
  </si>
  <si>
    <t xml:space="preserve">CL-0954</t>
  </si>
  <si>
    <t xml:space="preserve">P-06357</t>
  </si>
  <si>
    <t xml:space="preserve">P-06358</t>
  </si>
  <si>
    <t xml:space="preserve">P-06359</t>
  </si>
  <si>
    <t xml:space="preserve">CL-1515</t>
  </si>
  <si>
    <t xml:space="preserve">P-06360</t>
  </si>
  <si>
    <t xml:space="preserve">P-06361</t>
  </si>
  <si>
    <t xml:space="preserve">P-06362</t>
  </si>
  <si>
    <t xml:space="preserve">P-06363</t>
  </si>
  <si>
    <t xml:space="preserve">CL-0071</t>
  </si>
  <si>
    <t xml:space="preserve">P-06364</t>
  </si>
  <si>
    <t xml:space="preserve">P-06365</t>
  </si>
  <si>
    <t xml:space="preserve">P-06366</t>
  </si>
  <si>
    <t xml:space="preserve">CL-1155</t>
  </si>
  <si>
    <t xml:space="preserve">P-06367</t>
  </si>
  <si>
    <t xml:space="preserve">CL-1200</t>
  </si>
  <si>
    <t xml:space="preserve">P-06368</t>
  </si>
  <si>
    <t xml:space="preserve">P-06369</t>
  </si>
  <si>
    <t xml:space="preserve">P-06370</t>
  </si>
  <si>
    <t xml:space="preserve">P-06371</t>
  </si>
  <si>
    <t xml:space="preserve">CL-1964</t>
  </si>
  <si>
    <t xml:space="preserve">P-06372</t>
  </si>
  <si>
    <t xml:space="preserve">CL-0194</t>
  </si>
  <si>
    <t xml:space="preserve">P-06373</t>
  </si>
  <si>
    <t xml:space="preserve">P-06374</t>
  </si>
  <si>
    <t xml:space="preserve">P-06375</t>
  </si>
  <si>
    <t xml:space="preserve">CL-0830</t>
  </si>
  <si>
    <t xml:space="preserve">P-06376</t>
  </si>
  <si>
    <t xml:space="preserve">P-06377</t>
  </si>
  <si>
    <t xml:space="preserve">P-06378</t>
  </si>
  <si>
    <t xml:space="preserve">P-06379</t>
  </si>
  <si>
    <t xml:space="preserve">CL-1161</t>
  </si>
  <si>
    <t xml:space="preserve">P-06380</t>
  </si>
  <si>
    <t xml:space="preserve">P-06381</t>
  </si>
  <si>
    <t xml:space="preserve">P-06382</t>
  </si>
  <si>
    <t xml:space="preserve">P-06383</t>
  </si>
  <si>
    <t xml:space="preserve">P-06384</t>
  </si>
  <si>
    <t xml:space="preserve">P-06385</t>
  </si>
  <si>
    <t xml:space="preserve">P-06386</t>
  </si>
  <si>
    <t xml:space="preserve">P-06387</t>
  </si>
  <si>
    <t xml:space="preserve">CL-0526</t>
  </si>
  <si>
    <t xml:space="preserve">P-06388</t>
  </si>
  <si>
    <t xml:space="preserve">P-06389</t>
  </si>
  <si>
    <t xml:space="preserve">P-06390</t>
  </si>
  <si>
    <t xml:space="preserve">P-06391</t>
  </si>
  <si>
    <t xml:space="preserve">P-06392</t>
  </si>
  <si>
    <t xml:space="preserve">P-06393</t>
  </si>
  <si>
    <t xml:space="preserve">P-06394</t>
  </si>
  <si>
    <t xml:space="preserve">P-06395</t>
  </si>
  <si>
    <t xml:space="preserve">P-06396</t>
  </si>
  <si>
    <t xml:space="preserve">CL-0168</t>
  </si>
  <si>
    <t xml:space="preserve">P-06397</t>
  </si>
  <si>
    <t xml:space="preserve">P-06398</t>
  </si>
  <si>
    <t xml:space="preserve">P-06399</t>
  </si>
  <si>
    <t xml:space="preserve">CL-0433</t>
  </si>
  <si>
    <t xml:space="preserve">P-06400</t>
  </si>
  <si>
    <t xml:space="preserve">CL-0922</t>
  </si>
  <si>
    <t xml:space="preserve">P-06401</t>
  </si>
  <si>
    <t xml:space="preserve">P-06402</t>
  </si>
  <si>
    <t xml:space="preserve">P-06403</t>
  </si>
  <si>
    <t xml:space="preserve">P-06404</t>
  </si>
  <si>
    <t xml:space="preserve">P-06405</t>
  </si>
  <si>
    <t xml:space="preserve">CL-0205</t>
  </si>
  <si>
    <t xml:space="preserve">P-06406</t>
  </si>
  <si>
    <t xml:space="preserve">CL-0700</t>
  </si>
  <si>
    <t xml:space="preserve">P-06407</t>
  </si>
  <si>
    <t xml:space="preserve">CL-0792</t>
  </si>
  <si>
    <t xml:space="preserve">P-06408</t>
  </si>
  <si>
    <t xml:space="preserve">P-06409</t>
  </si>
  <si>
    <t xml:space="preserve">P-06410</t>
  </si>
  <si>
    <t xml:space="preserve">P-06411</t>
  </si>
  <si>
    <t xml:space="preserve">P-06412</t>
  </si>
  <si>
    <t xml:space="preserve">P-06413</t>
  </si>
  <si>
    <t xml:space="preserve">P-06414</t>
  </si>
  <si>
    <t xml:space="preserve">P-06415</t>
  </si>
  <si>
    <t xml:space="preserve">CL-0031</t>
  </si>
  <si>
    <t xml:space="preserve">P-06416</t>
  </si>
  <si>
    <t xml:space="preserve">CL-0060</t>
  </si>
  <si>
    <t xml:space="preserve">P-06417</t>
  </si>
  <si>
    <t xml:space="preserve">P-06418</t>
  </si>
  <si>
    <t xml:space="preserve">P-06419</t>
  </si>
  <si>
    <t xml:space="preserve">CL-1174</t>
  </si>
  <si>
    <t xml:space="preserve">P-06420</t>
  </si>
  <si>
    <t xml:space="preserve">P-06421</t>
  </si>
  <si>
    <t xml:space="preserve">P-06422</t>
  </si>
  <si>
    <t xml:space="preserve">P-06423</t>
  </si>
  <si>
    <t xml:space="preserve">CL-0212</t>
  </si>
  <si>
    <t xml:space="preserve">P-06424</t>
  </si>
  <si>
    <t xml:space="preserve">P-06425</t>
  </si>
  <si>
    <t xml:space="preserve">CL-0385</t>
  </si>
  <si>
    <t xml:space="preserve">P-06426</t>
  </si>
  <si>
    <t xml:space="preserve">P-06427</t>
  </si>
  <si>
    <t xml:space="preserve">CL-0679</t>
  </si>
  <si>
    <t xml:space="preserve">P-06428</t>
  </si>
  <si>
    <t xml:space="preserve">P-06429</t>
  </si>
  <si>
    <t xml:space="preserve">P-06430</t>
  </si>
  <si>
    <t xml:space="preserve">P-06431</t>
  </si>
  <si>
    <t xml:space="preserve">P-06432</t>
  </si>
  <si>
    <t xml:space="preserve">P-06433</t>
  </si>
  <si>
    <t xml:space="preserve">P-06434</t>
  </si>
  <si>
    <t xml:space="preserve">P-06435</t>
  </si>
  <si>
    <t xml:space="preserve">P-06436</t>
  </si>
  <si>
    <t xml:space="preserve">CL-2156</t>
  </si>
  <si>
    <t xml:space="preserve">P-06437</t>
  </si>
  <si>
    <t xml:space="preserve">P-06438</t>
  </si>
  <si>
    <t xml:space="preserve">P-06439</t>
  </si>
  <si>
    <t xml:space="preserve">P-06440</t>
  </si>
  <si>
    <t xml:space="preserve">P-06441</t>
  </si>
  <si>
    <t xml:space="preserve">P-06442</t>
  </si>
  <si>
    <t xml:space="preserve">P-06443</t>
  </si>
  <si>
    <t xml:space="preserve">P-06444</t>
  </si>
  <si>
    <t xml:space="preserve">CL-0013</t>
  </si>
  <si>
    <t xml:space="preserve">P-06445</t>
  </si>
  <si>
    <t xml:space="preserve">P-06446</t>
  </si>
  <si>
    <t xml:space="preserve">P-06447</t>
  </si>
  <si>
    <t xml:space="preserve">P-06448</t>
  </si>
  <si>
    <t xml:space="preserve">P-06449</t>
  </si>
  <si>
    <t xml:space="preserve">P-06450</t>
  </si>
  <si>
    <t xml:space="preserve">P-06451</t>
  </si>
  <si>
    <t xml:space="preserve">CL-1367</t>
  </si>
  <si>
    <t xml:space="preserve">P-06452</t>
  </si>
  <si>
    <t xml:space="preserve">P-06453</t>
  </si>
  <si>
    <t xml:space="preserve">CL-1922</t>
  </si>
  <si>
    <t xml:space="preserve">P-06454</t>
  </si>
  <si>
    <t xml:space="preserve">P-06455</t>
  </si>
  <si>
    <t xml:space="preserve">CL-2282</t>
  </si>
  <si>
    <t xml:space="preserve">P-06456</t>
  </si>
  <si>
    <t xml:space="preserve">P-06457</t>
  </si>
  <si>
    <t xml:space="preserve">P-06458</t>
  </si>
  <si>
    <t xml:space="preserve">CL-0464</t>
  </si>
  <si>
    <t xml:space="preserve">P-06459</t>
  </si>
  <si>
    <t xml:space="preserve">P-06460</t>
  </si>
  <si>
    <t xml:space="preserve">CL-0730</t>
  </si>
  <si>
    <t xml:space="preserve">P-06461</t>
  </si>
  <si>
    <t xml:space="preserve">P-06462</t>
  </si>
  <si>
    <t xml:space="preserve">P-06463</t>
  </si>
  <si>
    <t xml:space="preserve">P-06464</t>
  </si>
  <si>
    <t xml:space="preserve">CL-0980</t>
  </si>
  <si>
    <t xml:space="preserve">P-06465</t>
  </si>
  <si>
    <t xml:space="preserve">P-06466</t>
  </si>
  <si>
    <t xml:space="preserve">P-06467</t>
  </si>
  <si>
    <t xml:space="preserve">P-06468</t>
  </si>
  <si>
    <t xml:space="preserve">P-06469</t>
  </si>
  <si>
    <t xml:space="preserve">CL-0139</t>
  </si>
  <si>
    <t xml:space="preserve">P-06470</t>
  </si>
  <si>
    <t xml:space="preserve">P-06471</t>
  </si>
  <si>
    <t xml:space="preserve">P-06472</t>
  </si>
  <si>
    <t xml:space="preserve">P-06473</t>
  </si>
  <si>
    <t xml:space="preserve">P-06474</t>
  </si>
  <si>
    <t xml:space="preserve">P-06475</t>
  </si>
  <si>
    <t xml:space="preserve">P-06476</t>
  </si>
  <si>
    <t xml:space="preserve">CL-1177</t>
  </si>
  <si>
    <t xml:space="preserve">P-06477</t>
  </si>
  <si>
    <t xml:space="preserve">P-06478</t>
  </si>
  <si>
    <t xml:space="preserve">P-06479</t>
  </si>
  <si>
    <t xml:space="preserve">P-06480</t>
  </si>
  <si>
    <t xml:space="preserve">CL-1824</t>
  </si>
  <si>
    <t xml:space="preserve">P-06481</t>
  </si>
  <si>
    <t xml:space="preserve">P-06482</t>
  </si>
  <si>
    <t xml:space="preserve">P-06483</t>
  </si>
  <si>
    <t xml:space="preserve">P-06484</t>
  </si>
  <si>
    <t xml:space="preserve">P-06485</t>
  </si>
  <si>
    <t xml:space="preserve">P-06486</t>
  </si>
  <si>
    <t xml:space="preserve">P-06487</t>
  </si>
  <si>
    <t xml:space="preserve">P-06488</t>
  </si>
  <si>
    <t xml:space="preserve">P-06489</t>
  </si>
  <si>
    <t xml:space="preserve">CL-0428</t>
  </si>
  <si>
    <t xml:space="preserve">P-06490</t>
  </si>
  <si>
    <t xml:space="preserve">P-06491</t>
  </si>
  <si>
    <t xml:space="preserve">P-06492</t>
  </si>
  <si>
    <t xml:space="preserve">P-06493</t>
  </si>
  <si>
    <t xml:space="preserve">P-06494</t>
  </si>
  <si>
    <t xml:space="preserve">P-06495</t>
  </si>
  <si>
    <t xml:space="preserve">P-06496</t>
  </si>
  <si>
    <t xml:space="preserve">P-06497</t>
  </si>
  <si>
    <t xml:space="preserve">CL-2380</t>
  </si>
  <si>
    <t xml:space="preserve">P-06498</t>
  </si>
  <si>
    <t xml:space="preserve">P-06499</t>
  </si>
  <si>
    <t xml:space="preserve">P-06500</t>
  </si>
  <si>
    <t xml:space="preserve">CL-0393</t>
  </si>
  <si>
    <t xml:space="preserve">P-06501</t>
  </si>
  <si>
    <t xml:space="preserve">CL-0597</t>
  </si>
  <si>
    <t xml:space="preserve">P-06502</t>
  </si>
  <si>
    <t xml:space="preserve">CL-0719</t>
  </si>
  <si>
    <t xml:space="preserve">P-06503</t>
  </si>
  <si>
    <t xml:space="preserve">P-06504</t>
  </si>
  <si>
    <t xml:space="preserve">CL-0884</t>
  </si>
  <si>
    <t xml:space="preserve">P-06505</t>
  </si>
  <si>
    <t xml:space="preserve">CL-0935</t>
  </si>
  <si>
    <t xml:space="preserve">P-06506</t>
  </si>
  <si>
    <t xml:space="preserve">P-06507</t>
  </si>
  <si>
    <t xml:space="preserve">P-06508</t>
  </si>
  <si>
    <t xml:space="preserve">CL-1215</t>
  </si>
  <si>
    <t xml:space="preserve">P-06509</t>
  </si>
  <si>
    <t xml:space="preserve">P-06510</t>
  </si>
  <si>
    <t xml:space="preserve">P-06511</t>
  </si>
  <si>
    <t xml:space="preserve">P-06512</t>
  </si>
  <si>
    <t xml:space="preserve">CL-2058</t>
  </si>
  <si>
    <t xml:space="preserve">P-06513</t>
  </si>
  <si>
    <t xml:space="preserve">CL-2354</t>
  </si>
  <si>
    <t xml:space="preserve">P-06514</t>
  </si>
  <si>
    <t xml:space="preserve">CL-1349</t>
  </si>
  <si>
    <t xml:space="preserve">P-06515</t>
  </si>
  <si>
    <t xml:space="preserve">P-06516</t>
  </si>
  <si>
    <t xml:space="preserve">P-06517</t>
  </si>
  <si>
    <t xml:space="preserve">CL-2215</t>
  </si>
  <si>
    <t xml:space="preserve">P-06518</t>
  </si>
  <si>
    <t xml:space="preserve">P-06519</t>
  </si>
  <si>
    <t xml:space="preserve">P-06520</t>
  </si>
  <si>
    <t xml:space="preserve">P-06521</t>
  </si>
  <si>
    <t xml:space="preserve">P-06522</t>
  </si>
  <si>
    <t xml:space="preserve">P-06523</t>
  </si>
  <si>
    <t xml:space="preserve">P-06524</t>
  </si>
  <si>
    <t xml:space="preserve">provincia</t>
  </si>
  <si>
    <t xml:space="preserve">fecha_alta</t>
  </si>
  <si>
    <t xml:space="preserve">acepta_email</t>
  </si>
  <si>
    <t xml:space="preserve">última compra</t>
  </si>
  <si>
    <t xml:space="preserve">recencia (días)</t>
  </si>
  <si>
    <t xml:space="preserve">frecuencia (pedidos)</t>
  </si>
  <si>
    <t xml:space="preserve">valor (€)</t>
  </si>
  <si>
    <t xml:space="preserve">R</t>
  </si>
  <si>
    <t xml:space="preserve">F</t>
  </si>
  <si>
    <t xml:space="preserve">M</t>
  </si>
  <si>
    <t xml:space="preserve">RFM</t>
  </si>
  <si>
    <t xml:space="preserve">segmento</t>
  </si>
  <si>
    <t xml:space="preserve">Madrid</t>
  </si>
  <si>
    <t xml:space="preserve">Navarra</t>
  </si>
  <si>
    <t xml:space="preserve">Murcia</t>
  </si>
  <si>
    <t xml:space="preserve">Alicante</t>
  </si>
  <si>
    <t xml:space="preserve">Barcelona</t>
  </si>
  <si>
    <t xml:space="preserve">Valencia</t>
  </si>
  <si>
    <t xml:space="preserve">Bizkaia</t>
  </si>
  <si>
    <t xml:space="preserve">Sevilla</t>
  </si>
  <si>
    <t xml:space="preserve">Málaga</t>
  </si>
  <si>
    <t xml:space="preserve">Cantabria</t>
  </si>
  <si>
    <t xml:space="preserve">A Coruña</t>
  </si>
  <si>
    <t xml:space="preserve">Zaragoza</t>
  </si>
  <si>
    <t xml:space="preserve">Asturias</t>
  </si>
  <si>
    <t xml:space="preserve">Granada</t>
  </si>
  <si>
    <t xml:space="preserve">Baleares</t>
  </si>
  <si>
    <t xml:space="preserve">Mapa de segmentos según recencia (filas) y frecuencia (columnas)</t>
  </si>
  <si>
    <t xml:space="preserve">Puedes cambiar los nombres de la tabla de la izquierda; los recuentos de la derecha se actualizan solos.</t>
  </si>
  <si>
    <t xml:space="preserve">R \ F</t>
  </si>
  <si>
    <t xml:space="preserve">Clientes R \ F</t>
  </si>
  <si>
    <t xml:space="preserve">Nuevos</t>
  </si>
  <si>
    <t xml:space="preserve">Potencialmente leales</t>
  </si>
  <si>
    <t xml:space="preserve">Campeones</t>
  </si>
  <si>
    <t xml:space="preserve">Prometedores</t>
  </si>
  <si>
    <t xml:space="preserve">Leales</t>
  </si>
  <si>
    <t xml:space="preserve">A punto de dormirse</t>
  </si>
  <si>
    <t xml:space="preserve">Necesitan atención</t>
  </si>
  <si>
    <t xml:space="preserve">Hibernando</t>
  </si>
  <si>
    <t xml:space="preserve">En riesgo</t>
  </si>
  <si>
    <t xml:space="preserve">No podemos perderlos</t>
  </si>
  <si>
    <t xml:space="preserve">Resumen por segmento</t>
  </si>
  <si>
    <t xml:space="preserve">Segmento</t>
  </si>
  <si>
    <t xml:space="preserve">Clientes</t>
  </si>
  <si>
    <t xml:space="preserve">% clientes</t>
  </si>
  <si>
    <t xml:space="preserve">Ventas (€)</t>
  </si>
  <si>
    <t xml:space="preserve">% ventas</t>
  </si>
  <si>
    <t xml:space="preserve">Recencia media (días)</t>
  </si>
  <si>
    <t xml:space="preserve">Pedidos medios</t>
  </si>
  <si>
    <t xml:space="preserve">Valor medio por cliente (€)</t>
  </si>
  <si>
    <t xml:space="preserve">% con consentimiento de email</t>
  </si>
  <si>
    <t xml:space="preserve">Emails posibles</t>
  </si>
  <si>
    <t xml:space="preserve">Total</t>
  </si>
  <si>
    <t xml:space="preserve">Comprobación: la suma de clientes por segmento debe coincidir con el total de clientes.</t>
  </si>
  <si>
    <t xml:space="preserve">Clientes en la hoja Clientes</t>
  </si>
  <si>
    <t xml:space="preserve">¿Coincide?</t>
  </si>
  <si>
    <t xml:space="preserve">Estrategia de email marketing por segmento RFM</t>
  </si>
  <si>
    <t xml:space="preserve">Envía solo a clientes con acepta_email = VERDADERO. Revisa los resultados de cada segmento cada mes y vuelve a calcular el RFM.</t>
  </si>
  <si>
    <t xml:space="preserve">Quiénes son</t>
  </si>
  <si>
    <t xml:space="preserve">Objetivo</t>
  </si>
  <si>
    <t xml:space="preserve">Qué les enviamos</t>
  </si>
  <si>
    <t xml:space="preserve">Oferta</t>
  </si>
  <si>
    <t xml:space="preserve">Frecuencia</t>
  </si>
  <si>
    <t xml:space="preserve">Automatización</t>
  </si>
  <si>
    <t xml:space="preserve">Qué medimos</t>
  </si>
  <si>
    <t xml:space="preserve">Han comprado hace poco, a menudo y gastan más.</t>
  </si>
  <si>
    <t xml:space="preserve">Cuidarlos y convertirlos en prescriptores</t>
  </si>
  <si>
    <t xml:space="preserve">Acceso anticipado a cafés nuevos y ediciones limitadas, historias de origen y tueste, programa de recomendación, petición de reseñas.</t>
  </si>
  <si>
    <t xml:space="preserve">Ventajas, no descuentos: envío gratis permanente, muestra de regalo en el pedido.</t>
  </si>
  <si>
    <t xml:space="preserve">2 a 4 al mes</t>
  </si>
  <si>
    <t xml:space="preserve">Aviso de lanzamiento solo para ellos; email de reseña 10 días después de cada pedido.</t>
  </si>
  <si>
    <t xml:space="preserve">Recompra, recomendaciones y reseñas</t>
  </si>
  <si>
    <t xml:space="preserve">Compran con frecuencia, pero no tan recientemente como los campeones.</t>
  </si>
  <si>
    <t xml:space="preserve">Subir frecuencia y ticket, y pasarlos a suscripción</t>
  </si>
  <si>
    <t xml:space="preserve">Suscripción mensual, recomendaciones según lo que ya compran, packs y formatos grandes.</t>
  </si>
  <si>
    <t xml:space="preserve">Ventaja por suscribirse (por ejemplo, un 10 % en la suscripción).</t>
  </si>
  <si>
    <t xml:space="preserve">2 a 3 al mes</t>
  </si>
  <si>
    <t xml:space="preserve">Recordatorio de reposición según su ritmo habitual de compra.</t>
  </si>
  <si>
    <t xml:space="preserve">Altas en suscripción y ticket medio</t>
  </si>
  <si>
    <t xml:space="preserve">Han hecho 2 o 3 pedidos y han comprado hace poco.</t>
  </si>
  <si>
    <t xml:space="preserve">Conseguir el tercer y cuarto pedido</t>
  </si>
  <si>
    <t xml:space="preserve">Guías de preparación, recomendaciones según el café comprado, recordatorio de reposición.</t>
  </si>
  <si>
    <t xml:space="preserve">Envío gratis o regalo en el siguiente pedido.</t>
  </si>
  <si>
    <t xml:space="preserve">2 al mes</t>
  </si>
  <si>
    <t xml:space="preserve">Recordatorio de reposición a los 30 días del último pedido.</t>
  </si>
  <si>
    <t xml:space="preserve">Siguiente compra en 60 días</t>
  </si>
  <si>
    <t xml:space="preserve">Han hecho su primer pedido hace muy poco.</t>
  </si>
  <si>
    <t xml:space="preserve">Conseguir la segunda compra</t>
  </si>
  <si>
    <t xml:space="preserve">Serie de bienvenida: agradecimiento y cómo preparar el café (día 0), historia del origen (día 7), reposición y recomendación (día 21), incentivo para el segundo pedido (día 35).</t>
  </si>
  <si>
    <t xml:space="preserve">Solo en el último email de la serie.</t>
  </si>
  <si>
    <t xml:space="preserve">Serie automática de 4 emails</t>
  </si>
  <si>
    <t xml:space="preserve">Serie de bienvenida desde el primer pedido.</t>
  </si>
  <si>
    <t xml:space="preserve">Segunda compra en 45 días</t>
  </si>
  <si>
    <t xml:space="preserve">Un solo pedido hace entre 2 y 7 meses.</t>
  </si>
  <si>
    <t xml:space="preserve">Lograr la segunda compra antes de que se enfríen</t>
  </si>
  <si>
    <t xml:space="preserve">Encuesta corta sobre su pedido, recomendación según el café que compraron, pack degustación.</t>
  </si>
  <si>
    <t xml:space="preserve">Un descuento moderado y con caducidad (por ejemplo, un 10 % durante 15 días).</t>
  </si>
  <si>
    <t xml:space="preserve">Email de seguimiento a los 60 días si no han repetido.</t>
  </si>
  <si>
    <t xml:space="preserve">Segunda compra</t>
  </si>
  <si>
    <t xml:space="preserve">Compraban con cierta frecuencia y llevan meses sin hacerlo.</t>
  </si>
  <si>
    <t xml:space="preserve">Reactivarlos antes de perderlos</t>
  </si>
  <si>
    <t xml:space="preserve">Novedades desde su última compra y pregunta directa sobre qué echan en falta.</t>
  </si>
  <si>
    <t xml:space="preserve">Oferta personalizada y limitada en el tiempo.</t>
  </si>
  <si>
    <t xml:space="preserve">1 a 2 al mes</t>
  </si>
  <si>
    <t xml:space="preserve">Aviso cuando superan en un 50 % su intervalo habitual entre pedidos.</t>
  </si>
  <si>
    <t xml:space="preserve">Compra en 30 días</t>
  </si>
  <si>
    <t xml:space="preserve">Una o dos compras y casi un año sin volver.</t>
  </si>
  <si>
    <t xml:space="preserve">Reactivarlos con poco coste</t>
  </si>
  <si>
    <t xml:space="preserve">Los cafés más vendidos, contenido útil y un recordatorio de la tienda.</t>
  </si>
  <si>
    <t xml:space="preserve">Oferta de reactivación sencilla, como envío gratis.</t>
  </si>
  <si>
    <t xml:space="preserve">Si no abren ningún email en 90 días, pasan a Hibernando.</t>
  </si>
  <si>
    <t xml:space="preserve">Reactivación</t>
  </si>
  <si>
    <t xml:space="preserve">Compraban a menudo y llevan más de un año sin comprar.</t>
  </si>
  <si>
    <t xml:space="preserve">Recuperarlos: valían mucho</t>
  </si>
  <si>
    <t xml:space="preserve">Emails personales de «te echamos de menos», qué ha cambiado en la tienda y encuesta sobre por qué dejaron de comprar.</t>
  </si>
  <si>
    <t xml:space="preserve">Incentivo fuerte con caducidad (por ejemplo, un 15 % o envío gratis tres meses).</t>
  </si>
  <si>
    <t xml:space="preserve">Secuencia de 3 emails en 3 semanas</t>
  </si>
  <si>
    <t xml:space="preserve">Secuencia de recuperación al entrar en el segmento.</t>
  </si>
  <si>
    <t xml:space="preserve">Clientes recuperados y respuestas a la encuesta</t>
  </si>
  <si>
    <t xml:space="preserve">Sus mejores clientes de antes: muchos pedidos, pero hace más de un año.</t>
  </si>
  <si>
    <t xml:space="preserve">Recuperarlos uno a uno</t>
  </si>
  <si>
    <t xml:space="preserve">Email personal firmado por el responsable de la tienda y, si hay teléfono, una llamada. Preguntar el motivo.</t>
  </si>
  <si>
    <t xml:space="preserve">Oferta especial pensada para cada cliente.</t>
  </si>
  <si>
    <t xml:space="preserve">Contacto personal</t>
  </si>
  <si>
    <t xml:space="preserve">Alerta interna para el equipo cuando un cliente entra en este segmento.</t>
  </si>
  <si>
    <t xml:space="preserve">Clientes recuperados y motivos de abandono</t>
  </si>
  <si>
    <t xml:space="preserve">Pocas compras, poco gasto y mucho tiempo sin volver.</t>
  </si>
  <si>
    <t xml:space="preserve">Reactivar a unos pocos y limpiar la lista</t>
  </si>
  <si>
    <t xml:space="preserve">Campaña de reactivación de 2 emails con la mejor oferta del año; después, como mucho un email al mes.</t>
  </si>
  <si>
    <t xml:space="preserve">La mejor oferta, una sola vez.</t>
  </si>
  <si>
    <t xml:space="preserve">1 al mes como máximo</t>
  </si>
  <si>
    <t xml:space="preserve">Quien no abra en 6 meses se excluye de los envíos para cuidar la entregabilidad.</t>
  </si>
  <si>
    <t xml:space="preserve">Reactivación, rebotes y bajas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</si>
</sst>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#,##0.00&quot; €&quot;"/>
    <numFmt numFmtId="167" formatCode="General"/>
    <numFmt numFmtId="168" formatCode="#,##0"/>
    <numFmt numFmtId="169" formatCode="0.0%"/>
    <numFmt numFmtId="170" formatCode="#,##0&quot; €&quot;"/>
    <numFmt numFmtId="171" formatCode="0"/>
    <numFmt numFmtId="172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0B33"/>
        <bgColor rgb="FF0000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E3"/>
      </left>
      <right style="thin">
        <color rgb="FFD9D4E3"/>
      </right>
      <top style="thin">
        <color rgb="FFD9D4E3"/>
      </top>
      <bottom style="thin">
        <color rgb="FFD9D4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E0B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8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0B33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4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26.8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26.8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13</v>
      </c>
    </row>
    <row r="18" customFormat="false" ht="26.8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/>
    </row>
    <row r="20" customFormat="false" ht="26.85" hidden="false" customHeight="false" outlineLevel="0" collapsed="false">
      <c r="A20" s="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4" t="s">
        <v>16</v>
      </c>
      <c r="B1" s="5"/>
      <c r="C1" s="5"/>
    </row>
    <row r="2" customFormat="false" ht="15" hidden="false" customHeight="false" outlineLevel="0" collapsed="false">
      <c r="A2" s="5"/>
      <c r="B2" s="5"/>
      <c r="C2" s="5"/>
    </row>
    <row r="3" customFormat="false" ht="15" hidden="false" customHeight="false" outlineLevel="0" collapsed="false">
      <c r="A3" s="6" t="s">
        <v>17</v>
      </c>
      <c r="B3" s="6" t="s">
        <v>18</v>
      </c>
      <c r="C3" s="6" t="s">
        <v>19</v>
      </c>
    </row>
    <row r="4" customFormat="false" ht="15" hidden="false" customHeight="false" outlineLevel="0" collapsed="false">
      <c r="A4" s="7" t="s">
        <v>20</v>
      </c>
      <c r="B4" s="8" t="n">
        <v>46296</v>
      </c>
      <c r="C4" s="7" t="s">
        <v>21</v>
      </c>
    </row>
    <row r="5" customFormat="false" ht="15" hidden="false" customHeight="false" outlineLevel="0" collapsed="false">
      <c r="A5" s="7" t="s">
        <v>22</v>
      </c>
      <c r="B5" s="9" t="n">
        <v>2</v>
      </c>
      <c r="C5" s="7" t="s">
        <v>23</v>
      </c>
    </row>
    <row r="6" customFormat="false" ht="15" hidden="false" customHeight="false" outlineLevel="0" collapsed="false">
      <c r="A6" s="7" t="s">
        <v>24</v>
      </c>
      <c r="B6" s="9" t="n">
        <v>3</v>
      </c>
      <c r="C6" s="7"/>
    </row>
    <row r="7" customFormat="false" ht="15" hidden="false" customHeight="false" outlineLevel="0" collapsed="false">
      <c r="A7" s="7" t="s">
        <v>25</v>
      </c>
      <c r="B7" s="9" t="n">
        <v>4</v>
      </c>
      <c r="C7" s="7"/>
    </row>
    <row r="8" customFormat="false" ht="15" hidden="false" customHeight="false" outlineLevel="0" collapsed="false">
      <c r="A8" s="7" t="s">
        <v>26</v>
      </c>
      <c r="B8" s="9" t="n">
        <v>6</v>
      </c>
      <c r="C8" s="7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5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2"/>
  </cols>
  <sheetData>
    <row r="1" customFormat="false" ht="15" hidden="false" customHeight="false" outlineLevel="0" collapsed="false">
      <c r="A1" s="6" t="s">
        <v>28</v>
      </c>
      <c r="B1" s="6" t="s">
        <v>29</v>
      </c>
      <c r="C1" s="6" t="s">
        <v>30</v>
      </c>
      <c r="D1" s="6" t="s">
        <v>31</v>
      </c>
    </row>
    <row r="2" customFormat="false" ht="15" hidden="false" customHeight="false" outlineLevel="0" collapsed="false">
      <c r="A2" s="10" t="s">
        <v>32</v>
      </c>
      <c r="B2" s="10" t="s">
        <v>33</v>
      </c>
      <c r="C2" s="11" t="n">
        <v>45567</v>
      </c>
      <c r="D2" s="12" t="n">
        <v>34.92</v>
      </c>
    </row>
    <row r="3" customFormat="false" ht="15" hidden="false" customHeight="false" outlineLevel="0" collapsed="false">
      <c r="A3" s="10" t="s">
        <v>34</v>
      </c>
      <c r="B3" s="10" t="s">
        <v>35</v>
      </c>
      <c r="C3" s="11" t="n">
        <v>45567</v>
      </c>
      <c r="D3" s="12" t="n">
        <v>28.5</v>
      </c>
    </row>
    <row r="4" customFormat="false" ht="15" hidden="false" customHeight="false" outlineLevel="0" collapsed="false">
      <c r="A4" s="10" t="s">
        <v>36</v>
      </c>
      <c r="B4" s="10" t="s">
        <v>37</v>
      </c>
      <c r="C4" s="11" t="n">
        <v>45568</v>
      </c>
      <c r="D4" s="12" t="n">
        <v>20.05</v>
      </c>
    </row>
    <row r="5" customFormat="false" ht="15" hidden="false" customHeight="false" outlineLevel="0" collapsed="false">
      <c r="A5" s="10" t="s">
        <v>38</v>
      </c>
      <c r="B5" s="10" t="s">
        <v>39</v>
      </c>
      <c r="C5" s="11" t="n">
        <v>45568</v>
      </c>
      <c r="D5" s="12" t="n">
        <v>23.31</v>
      </c>
    </row>
    <row r="6" customFormat="false" ht="15" hidden="false" customHeight="false" outlineLevel="0" collapsed="false">
      <c r="A6" s="10" t="s">
        <v>40</v>
      </c>
      <c r="B6" s="10" t="s">
        <v>41</v>
      </c>
      <c r="C6" s="11" t="n">
        <v>45568</v>
      </c>
      <c r="D6" s="12" t="n">
        <v>43.48</v>
      </c>
    </row>
    <row r="7" customFormat="false" ht="15" hidden="false" customHeight="false" outlineLevel="0" collapsed="false">
      <c r="A7" s="10" t="s">
        <v>42</v>
      </c>
      <c r="B7" s="10" t="s">
        <v>43</v>
      </c>
      <c r="C7" s="11" t="n">
        <v>45568</v>
      </c>
      <c r="D7" s="12" t="n">
        <v>26.57</v>
      </c>
    </row>
    <row r="8" customFormat="false" ht="15" hidden="false" customHeight="false" outlineLevel="0" collapsed="false">
      <c r="A8" s="10" t="s">
        <v>44</v>
      </c>
      <c r="B8" s="10" t="s">
        <v>45</v>
      </c>
      <c r="C8" s="11" t="n">
        <v>45569</v>
      </c>
      <c r="D8" s="12" t="n">
        <v>21.95</v>
      </c>
    </row>
    <row r="9" customFormat="false" ht="15" hidden="false" customHeight="false" outlineLevel="0" collapsed="false">
      <c r="A9" s="10" t="s">
        <v>46</v>
      </c>
      <c r="B9" s="10" t="s">
        <v>47</v>
      </c>
      <c r="C9" s="11" t="n">
        <v>45570</v>
      </c>
      <c r="D9" s="12" t="n">
        <v>37.94</v>
      </c>
    </row>
    <row r="10" customFormat="false" ht="15" hidden="false" customHeight="false" outlineLevel="0" collapsed="false">
      <c r="A10" s="10" t="s">
        <v>48</v>
      </c>
      <c r="B10" s="10" t="s">
        <v>49</v>
      </c>
      <c r="C10" s="11" t="n">
        <v>45570</v>
      </c>
      <c r="D10" s="12" t="n">
        <v>42.72</v>
      </c>
    </row>
    <row r="11" customFormat="false" ht="15" hidden="false" customHeight="false" outlineLevel="0" collapsed="false">
      <c r="A11" s="10" t="s">
        <v>50</v>
      </c>
      <c r="B11" s="10" t="s">
        <v>51</v>
      </c>
      <c r="C11" s="11" t="n">
        <v>45570</v>
      </c>
      <c r="D11" s="12" t="n">
        <v>19.28</v>
      </c>
    </row>
    <row r="12" customFormat="false" ht="15" hidden="false" customHeight="false" outlineLevel="0" collapsed="false">
      <c r="A12" s="10" t="s">
        <v>52</v>
      </c>
      <c r="B12" s="10" t="s">
        <v>53</v>
      </c>
      <c r="C12" s="11" t="n">
        <v>45570</v>
      </c>
      <c r="D12" s="12" t="n">
        <v>22.21</v>
      </c>
    </row>
    <row r="13" customFormat="false" ht="15" hidden="false" customHeight="false" outlineLevel="0" collapsed="false">
      <c r="A13" s="10" t="s">
        <v>54</v>
      </c>
      <c r="B13" s="10" t="s">
        <v>55</v>
      </c>
      <c r="C13" s="11" t="n">
        <v>45570</v>
      </c>
      <c r="D13" s="12" t="n">
        <v>27.32</v>
      </c>
    </row>
    <row r="14" customFormat="false" ht="15" hidden="false" customHeight="false" outlineLevel="0" collapsed="false">
      <c r="A14" s="10" t="s">
        <v>56</v>
      </c>
      <c r="B14" s="10" t="s">
        <v>57</v>
      </c>
      <c r="C14" s="11" t="n">
        <v>45570</v>
      </c>
      <c r="D14" s="12" t="n">
        <v>27.8</v>
      </c>
    </row>
    <row r="15" customFormat="false" ht="15" hidden="false" customHeight="false" outlineLevel="0" collapsed="false">
      <c r="A15" s="10" t="s">
        <v>58</v>
      </c>
      <c r="B15" s="10" t="s">
        <v>59</v>
      </c>
      <c r="C15" s="11" t="n">
        <v>45570</v>
      </c>
      <c r="D15" s="12" t="n">
        <v>21.03</v>
      </c>
    </row>
    <row r="16" customFormat="false" ht="15" hidden="false" customHeight="false" outlineLevel="0" collapsed="false">
      <c r="A16" s="10" t="s">
        <v>60</v>
      </c>
      <c r="B16" s="10" t="s">
        <v>61</v>
      </c>
      <c r="C16" s="11" t="n">
        <v>45571</v>
      </c>
      <c r="D16" s="12" t="n">
        <v>24.49</v>
      </c>
    </row>
    <row r="17" customFormat="false" ht="15" hidden="false" customHeight="false" outlineLevel="0" collapsed="false">
      <c r="A17" s="10" t="s">
        <v>62</v>
      </c>
      <c r="B17" s="10" t="s">
        <v>63</v>
      </c>
      <c r="C17" s="11" t="n">
        <v>45571</v>
      </c>
      <c r="D17" s="12" t="n">
        <v>29.39</v>
      </c>
    </row>
    <row r="18" customFormat="false" ht="15" hidden="false" customHeight="false" outlineLevel="0" collapsed="false">
      <c r="A18" s="10" t="s">
        <v>64</v>
      </c>
      <c r="B18" s="10" t="s">
        <v>65</v>
      </c>
      <c r="C18" s="11" t="n">
        <v>45571</v>
      </c>
      <c r="D18" s="12" t="n">
        <v>43.88</v>
      </c>
    </row>
    <row r="19" customFormat="false" ht="15" hidden="false" customHeight="false" outlineLevel="0" collapsed="false">
      <c r="A19" s="10" t="s">
        <v>66</v>
      </c>
      <c r="B19" s="10" t="s">
        <v>67</v>
      </c>
      <c r="C19" s="11" t="n">
        <v>45571</v>
      </c>
      <c r="D19" s="12" t="n">
        <v>58.65</v>
      </c>
    </row>
    <row r="20" customFormat="false" ht="15" hidden="false" customHeight="false" outlineLevel="0" collapsed="false">
      <c r="A20" s="10" t="s">
        <v>68</v>
      </c>
      <c r="B20" s="10" t="s">
        <v>69</v>
      </c>
      <c r="C20" s="11" t="n">
        <v>45572</v>
      </c>
      <c r="D20" s="12" t="n">
        <v>47.4</v>
      </c>
    </row>
    <row r="21" customFormat="false" ht="15" hidden="false" customHeight="false" outlineLevel="0" collapsed="false">
      <c r="A21" s="10" t="s">
        <v>70</v>
      </c>
      <c r="B21" s="10" t="s">
        <v>71</v>
      </c>
      <c r="C21" s="11" t="n">
        <v>45572</v>
      </c>
      <c r="D21" s="12" t="n">
        <v>27.79</v>
      </c>
    </row>
    <row r="22" customFormat="false" ht="15" hidden="false" customHeight="false" outlineLevel="0" collapsed="false">
      <c r="A22" s="10" t="s">
        <v>72</v>
      </c>
      <c r="B22" s="10" t="s">
        <v>73</v>
      </c>
      <c r="C22" s="11" t="n">
        <v>45572</v>
      </c>
      <c r="D22" s="12" t="n">
        <v>19.02</v>
      </c>
    </row>
    <row r="23" customFormat="false" ht="15" hidden="false" customHeight="false" outlineLevel="0" collapsed="false">
      <c r="A23" s="10" t="s">
        <v>74</v>
      </c>
      <c r="B23" s="10" t="s">
        <v>75</v>
      </c>
      <c r="C23" s="11" t="n">
        <v>45572</v>
      </c>
      <c r="D23" s="12" t="n">
        <v>19.65</v>
      </c>
    </row>
    <row r="24" customFormat="false" ht="15" hidden="false" customHeight="false" outlineLevel="0" collapsed="false">
      <c r="A24" s="10" t="s">
        <v>76</v>
      </c>
      <c r="B24" s="10" t="s">
        <v>77</v>
      </c>
      <c r="C24" s="11" t="n">
        <v>45572</v>
      </c>
      <c r="D24" s="12" t="n">
        <v>18.79</v>
      </c>
    </row>
    <row r="25" customFormat="false" ht="15" hidden="false" customHeight="false" outlineLevel="0" collapsed="false">
      <c r="A25" s="10" t="s">
        <v>78</v>
      </c>
      <c r="B25" s="10" t="s">
        <v>79</v>
      </c>
      <c r="C25" s="11" t="n">
        <v>45572</v>
      </c>
      <c r="D25" s="12" t="n">
        <v>22.92</v>
      </c>
    </row>
    <row r="26" customFormat="false" ht="15" hidden="false" customHeight="false" outlineLevel="0" collapsed="false">
      <c r="A26" s="10" t="s">
        <v>80</v>
      </c>
      <c r="B26" s="10" t="s">
        <v>81</v>
      </c>
      <c r="C26" s="11" t="n">
        <v>45572</v>
      </c>
      <c r="D26" s="12" t="n">
        <v>25.13</v>
      </c>
    </row>
    <row r="27" customFormat="false" ht="15" hidden="false" customHeight="false" outlineLevel="0" collapsed="false">
      <c r="A27" s="10" t="s">
        <v>82</v>
      </c>
      <c r="B27" s="10" t="s">
        <v>83</v>
      </c>
      <c r="C27" s="11" t="n">
        <v>45572</v>
      </c>
      <c r="D27" s="12" t="n">
        <v>47.51</v>
      </c>
    </row>
    <row r="28" customFormat="false" ht="15" hidden="false" customHeight="false" outlineLevel="0" collapsed="false">
      <c r="A28" s="10" t="s">
        <v>84</v>
      </c>
      <c r="B28" s="10" t="s">
        <v>85</v>
      </c>
      <c r="C28" s="11" t="n">
        <v>45572</v>
      </c>
      <c r="D28" s="12" t="n">
        <v>29.57</v>
      </c>
    </row>
    <row r="29" customFormat="false" ht="15" hidden="false" customHeight="false" outlineLevel="0" collapsed="false">
      <c r="A29" s="10" t="s">
        <v>86</v>
      </c>
      <c r="B29" s="10" t="s">
        <v>87</v>
      </c>
      <c r="C29" s="11" t="n">
        <v>45572</v>
      </c>
      <c r="D29" s="12" t="n">
        <v>42.98</v>
      </c>
    </row>
    <row r="30" customFormat="false" ht="15" hidden="false" customHeight="false" outlineLevel="0" collapsed="false">
      <c r="A30" s="10" t="s">
        <v>88</v>
      </c>
      <c r="B30" s="10" t="s">
        <v>89</v>
      </c>
      <c r="C30" s="11" t="n">
        <v>45573</v>
      </c>
      <c r="D30" s="12" t="n">
        <v>46.92</v>
      </c>
    </row>
    <row r="31" customFormat="false" ht="15" hidden="false" customHeight="false" outlineLevel="0" collapsed="false">
      <c r="A31" s="10" t="s">
        <v>90</v>
      </c>
      <c r="B31" s="10" t="s">
        <v>91</v>
      </c>
      <c r="C31" s="11" t="n">
        <v>45573</v>
      </c>
      <c r="D31" s="12" t="n">
        <v>87.97</v>
      </c>
    </row>
    <row r="32" customFormat="false" ht="15" hidden="false" customHeight="false" outlineLevel="0" collapsed="false">
      <c r="A32" s="10" t="s">
        <v>92</v>
      </c>
      <c r="B32" s="10" t="s">
        <v>93</v>
      </c>
      <c r="C32" s="11" t="n">
        <v>45573</v>
      </c>
      <c r="D32" s="12" t="n">
        <v>53.96</v>
      </c>
    </row>
    <row r="33" customFormat="false" ht="15" hidden="false" customHeight="false" outlineLevel="0" collapsed="false">
      <c r="A33" s="10" t="s">
        <v>94</v>
      </c>
      <c r="B33" s="10" t="s">
        <v>95</v>
      </c>
      <c r="C33" s="11" t="n">
        <v>45573</v>
      </c>
      <c r="D33" s="12" t="n">
        <v>19.52</v>
      </c>
    </row>
    <row r="34" customFormat="false" ht="15" hidden="false" customHeight="false" outlineLevel="0" collapsed="false">
      <c r="A34" s="10" t="s">
        <v>96</v>
      </c>
      <c r="B34" s="10" t="s">
        <v>97</v>
      </c>
      <c r="C34" s="11" t="n">
        <v>45573</v>
      </c>
      <c r="D34" s="12" t="n">
        <v>16.29</v>
      </c>
    </row>
    <row r="35" customFormat="false" ht="15" hidden="false" customHeight="false" outlineLevel="0" collapsed="false">
      <c r="A35" s="10" t="s">
        <v>98</v>
      </c>
      <c r="B35" s="10" t="s">
        <v>99</v>
      </c>
      <c r="C35" s="11" t="n">
        <v>45573</v>
      </c>
      <c r="D35" s="12" t="n">
        <v>50.77</v>
      </c>
    </row>
    <row r="36" customFormat="false" ht="15" hidden="false" customHeight="false" outlineLevel="0" collapsed="false">
      <c r="A36" s="10" t="s">
        <v>100</v>
      </c>
      <c r="B36" s="10" t="s">
        <v>101</v>
      </c>
      <c r="C36" s="11" t="n">
        <v>45573</v>
      </c>
      <c r="D36" s="12" t="n">
        <v>32.27</v>
      </c>
    </row>
    <row r="37" customFormat="false" ht="15" hidden="false" customHeight="false" outlineLevel="0" collapsed="false">
      <c r="A37" s="10" t="s">
        <v>102</v>
      </c>
      <c r="B37" s="10" t="s">
        <v>103</v>
      </c>
      <c r="C37" s="11" t="n">
        <v>45574</v>
      </c>
      <c r="D37" s="12" t="n">
        <v>33.68</v>
      </c>
    </row>
    <row r="38" customFormat="false" ht="15" hidden="false" customHeight="false" outlineLevel="0" collapsed="false">
      <c r="A38" s="10" t="s">
        <v>104</v>
      </c>
      <c r="B38" s="10" t="s">
        <v>105</v>
      </c>
      <c r="C38" s="11" t="n">
        <v>45574</v>
      </c>
      <c r="D38" s="12" t="n">
        <v>19.13</v>
      </c>
    </row>
    <row r="39" customFormat="false" ht="15" hidden="false" customHeight="false" outlineLevel="0" collapsed="false">
      <c r="A39" s="10" t="s">
        <v>106</v>
      </c>
      <c r="B39" s="10" t="s">
        <v>107</v>
      </c>
      <c r="C39" s="11" t="n">
        <v>45575</v>
      </c>
      <c r="D39" s="12" t="n">
        <v>48.17</v>
      </c>
    </row>
    <row r="40" customFormat="false" ht="15" hidden="false" customHeight="false" outlineLevel="0" collapsed="false">
      <c r="A40" s="10" t="s">
        <v>108</v>
      </c>
      <c r="B40" s="10" t="s">
        <v>109</v>
      </c>
      <c r="C40" s="11" t="n">
        <v>45575</v>
      </c>
      <c r="D40" s="12" t="n">
        <v>45.97</v>
      </c>
    </row>
    <row r="41" customFormat="false" ht="15" hidden="false" customHeight="false" outlineLevel="0" collapsed="false">
      <c r="A41" s="10" t="s">
        <v>110</v>
      </c>
      <c r="B41" s="10" t="s">
        <v>111</v>
      </c>
      <c r="C41" s="11" t="n">
        <v>45575</v>
      </c>
      <c r="D41" s="12" t="n">
        <v>27.8</v>
      </c>
    </row>
    <row r="42" customFormat="false" ht="15" hidden="false" customHeight="false" outlineLevel="0" collapsed="false">
      <c r="A42" s="10" t="s">
        <v>112</v>
      </c>
      <c r="B42" s="10" t="s">
        <v>113</v>
      </c>
      <c r="C42" s="11" t="n">
        <v>45576</v>
      </c>
      <c r="D42" s="12" t="n">
        <v>51.04</v>
      </c>
    </row>
    <row r="43" customFormat="false" ht="15" hidden="false" customHeight="false" outlineLevel="0" collapsed="false">
      <c r="A43" s="10" t="s">
        <v>114</v>
      </c>
      <c r="B43" s="10" t="s">
        <v>115</v>
      </c>
      <c r="C43" s="11" t="n">
        <v>45576</v>
      </c>
      <c r="D43" s="12" t="n">
        <v>12.28</v>
      </c>
    </row>
    <row r="44" customFormat="false" ht="15" hidden="false" customHeight="false" outlineLevel="0" collapsed="false">
      <c r="A44" s="10" t="s">
        <v>116</v>
      </c>
      <c r="B44" s="10" t="s">
        <v>117</v>
      </c>
      <c r="C44" s="11" t="n">
        <v>45577</v>
      </c>
      <c r="D44" s="12" t="n">
        <v>29.65</v>
      </c>
    </row>
    <row r="45" customFormat="false" ht="15" hidden="false" customHeight="false" outlineLevel="0" collapsed="false">
      <c r="A45" s="10" t="s">
        <v>118</v>
      </c>
      <c r="B45" s="10" t="s">
        <v>119</v>
      </c>
      <c r="C45" s="11" t="n">
        <v>45577</v>
      </c>
      <c r="D45" s="12" t="n">
        <v>28.84</v>
      </c>
    </row>
    <row r="46" customFormat="false" ht="15" hidden="false" customHeight="false" outlineLevel="0" collapsed="false">
      <c r="A46" s="10" t="s">
        <v>120</v>
      </c>
      <c r="B46" s="10" t="s">
        <v>121</v>
      </c>
      <c r="C46" s="11" t="n">
        <v>45577</v>
      </c>
      <c r="D46" s="12" t="n">
        <v>24.37</v>
      </c>
    </row>
    <row r="47" customFormat="false" ht="15" hidden="false" customHeight="false" outlineLevel="0" collapsed="false">
      <c r="A47" s="10" t="s">
        <v>122</v>
      </c>
      <c r="B47" s="10" t="s">
        <v>123</v>
      </c>
      <c r="C47" s="11" t="n">
        <v>45578</v>
      </c>
      <c r="D47" s="12" t="n">
        <v>57.76</v>
      </c>
    </row>
    <row r="48" customFormat="false" ht="15" hidden="false" customHeight="false" outlineLevel="0" collapsed="false">
      <c r="A48" s="10" t="s">
        <v>124</v>
      </c>
      <c r="B48" s="10" t="s">
        <v>125</v>
      </c>
      <c r="C48" s="11" t="n">
        <v>45578</v>
      </c>
      <c r="D48" s="12" t="n">
        <v>27.03</v>
      </c>
    </row>
    <row r="49" customFormat="false" ht="15" hidden="false" customHeight="false" outlineLevel="0" collapsed="false">
      <c r="A49" s="10" t="s">
        <v>126</v>
      </c>
      <c r="B49" s="10" t="s">
        <v>127</v>
      </c>
      <c r="C49" s="11" t="n">
        <v>45579</v>
      </c>
      <c r="D49" s="12" t="n">
        <v>43.61</v>
      </c>
    </row>
    <row r="50" customFormat="false" ht="15" hidden="false" customHeight="false" outlineLevel="0" collapsed="false">
      <c r="A50" s="10" t="s">
        <v>128</v>
      </c>
      <c r="B50" s="10" t="s">
        <v>129</v>
      </c>
      <c r="C50" s="11" t="n">
        <v>45579</v>
      </c>
      <c r="D50" s="12" t="n">
        <v>31.7</v>
      </c>
    </row>
    <row r="51" customFormat="false" ht="15" hidden="false" customHeight="false" outlineLevel="0" collapsed="false">
      <c r="A51" s="10" t="s">
        <v>130</v>
      </c>
      <c r="B51" s="10" t="s">
        <v>131</v>
      </c>
      <c r="C51" s="11" t="n">
        <v>45579</v>
      </c>
      <c r="D51" s="12" t="n">
        <v>84.67</v>
      </c>
    </row>
    <row r="52" customFormat="false" ht="15" hidden="false" customHeight="false" outlineLevel="0" collapsed="false">
      <c r="A52" s="10" t="s">
        <v>132</v>
      </c>
      <c r="B52" s="10" t="s">
        <v>133</v>
      </c>
      <c r="C52" s="11" t="n">
        <v>45579</v>
      </c>
      <c r="D52" s="12" t="n">
        <v>26.02</v>
      </c>
    </row>
    <row r="53" customFormat="false" ht="15" hidden="false" customHeight="false" outlineLevel="0" collapsed="false">
      <c r="A53" s="10" t="s">
        <v>134</v>
      </c>
      <c r="B53" s="10" t="s">
        <v>135</v>
      </c>
      <c r="C53" s="11" t="n">
        <v>45580</v>
      </c>
      <c r="D53" s="12" t="n">
        <v>45.05</v>
      </c>
    </row>
    <row r="54" customFormat="false" ht="15" hidden="false" customHeight="false" outlineLevel="0" collapsed="false">
      <c r="A54" s="10" t="s">
        <v>136</v>
      </c>
      <c r="B54" s="10" t="s">
        <v>137</v>
      </c>
      <c r="C54" s="11" t="n">
        <v>45580</v>
      </c>
      <c r="D54" s="12" t="n">
        <v>20.71</v>
      </c>
    </row>
    <row r="55" customFormat="false" ht="15" hidden="false" customHeight="false" outlineLevel="0" collapsed="false">
      <c r="A55" s="10" t="s">
        <v>138</v>
      </c>
      <c r="B55" s="10" t="s">
        <v>139</v>
      </c>
      <c r="C55" s="11" t="n">
        <v>45580</v>
      </c>
      <c r="D55" s="12" t="n">
        <v>17.69</v>
      </c>
    </row>
    <row r="56" customFormat="false" ht="15" hidden="false" customHeight="false" outlineLevel="0" collapsed="false">
      <c r="A56" s="10" t="s">
        <v>140</v>
      </c>
      <c r="B56" s="10" t="s">
        <v>141</v>
      </c>
      <c r="C56" s="11" t="n">
        <v>45581</v>
      </c>
      <c r="D56" s="12" t="n">
        <v>102.84</v>
      </c>
    </row>
    <row r="57" customFormat="false" ht="15" hidden="false" customHeight="false" outlineLevel="0" collapsed="false">
      <c r="A57" s="10" t="s">
        <v>142</v>
      </c>
      <c r="B57" s="10" t="s">
        <v>143</v>
      </c>
      <c r="C57" s="11" t="n">
        <v>45581</v>
      </c>
      <c r="D57" s="12" t="n">
        <v>59.36</v>
      </c>
    </row>
    <row r="58" customFormat="false" ht="15" hidden="false" customHeight="false" outlineLevel="0" collapsed="false">
      <c r="A58" s="10" t="s">
        <v>144</v>
      </c>
      <c r="B58" s="10" t="s">
        <v>145</v>
      </c>
      <c r="C58" s="11" t="n">
        <v>45581</v>
      </c>
      <c r="D58" s="12" t="n">
        <v>50.99</v>
      </c>
    </row>
    <row r="59" customFormat="false" ht="15" hidden="false" customHeight="false" outlineLevel="0" collapsed="false">
      <c r="A59" s="10" t="s">
        <v>146</v>
      </c>
      <c r="B59" s="10" t="s">
        <v>147</v>
      </c>
      <c r="C59" s="11" t="n">
        <v>45581</v>
      </c>
      <c r="D59" s="12" t="n">
        <v>30</v>
      </c>
    </row>
    <row r="60" customFormat="false" ht="15" hidden="false" customHeight="false" outlineLevel="0" collapsed="false">
      <c r="A60" s="10" t="s">
        <v>148</v>
      </c>
      <c r="B60" s="10" t="s">
        <v>149</v>
      </c>
      <c r="C60" s="11" t="n">
        <v>45582</v>
      </c>
      <c r="D60" s="12" t="n">
        <v>44.55</v>
      </c>
    </row>
    <row r="61" customFormat="false" ht="15" hidden="false" customHeight="false" outlineLevel="0" collapsed="false">
      <c r="A61" s="10" t="s">
        <v>150</v>
      </c>
      <c r="B61" s="10" t="s">
        <v>151</v>
      </c>
      <c r="C61" s="11" t="n">
        <v>45582</v>
      </c>
      <c r="D61" s="12" t="n">
        <v>50.02</v>
      </c>
    </row>
    <row r="62" customFormat="false" ht="15" hidden="false" customHeight="false" outlineLevel="0" collapsed="false">
      <c r="A62" s="10" t="s">
        <v>152</v>
      </c>
      <c r="B62" s="10" t="s">
        <v>153</v>
      </c>
      <c r="C62" s="11" t="n">
        <v>45582</v>
      </c>
      <c r="D62" s="12" t="n">
        <v>28.37</v>
      </c>
    </row>
    <row r="63" customFormat="false" ht="15" hidden="false" customHeight="false" outlineLevel="0" collapsed="false">
      <c r="A63" s="10" t="s">
        <v>154</v>
      </c>
      <c r="B63" s="10" t="s">
        <v>155</v>
      </c>
      <c r="C63" s="11" t="n">
        <v>45583</v>
      </c>
      <c r="D63" s="12" t="n">
        <v>42.51</v>
      </c>
    </row>
    <row r="64" customFormat="false" ht="15" hidden="false" customHeight="false" outlineLevel="0" collapsed="false">
      <c r="A64" s="10" t="s">
        <v>156</v>
      </c>
      <c r="B64" s="10" t="s">
        <v>157</v>
      </c>
      <c r="C64" s="11" t="n">
        <v>45583</v>
      </c>
      <c r="D64" s="12" t="n">
        <v>48.81</v>
      </c>
    </row>
    <row r="65" customFormat="false" ht="15" hidden="false" customHeight="false" outlineLevel="0" collapsed="false">
      <c r="A65" s="10" t="s">
        <v>158</v>
      </c>
      <c r="B65" s="10" t="s">
        <v>159</v>
      </c>
      <c r="C65" s="11" t="n">
        <v>45583</v>
      </c>
      <c r="D65" s="12" t="n">
        <v>15.44</v>
      </c>
    </row>
    <row r="66" customFormat="false" ht="15" hidden="false" customHeight="false" outlineLevel="0" collapsed="false">
      <c r="A66" s="10" t="s">
        <v>160</v>
      </c>
      <c r="B66" s="10" t="s">
        <v>161</v>
      </c>
      <c r="C66" s="11" t="n">
        <v>45583</v>
      </c>
      <c r="D66" s="12" t="n">
        <v>26.86</v>
      </c>
    </row>
    <row r="67" customFormat="false" ht="15" hidden="false" customHeight="false" outlineLevel="0" collapsed="false">
      <c r="A67" s="10" t="s">
        <v>162</v>
      </c>
      <c r="B67" s="10" t="s">
        <v>163</v>
      </c>
      <c r="C67" s="11" t="n">
        <v>45584</v>
      </c>
      <c r="D67" s="12" t="n">
        <v>25.61</v>
      </c>
    </row>
    <row r="68" customFormat="false" ht="15" hidden="false" customHeight="false" outlineLevel="0" collapsed="false">
      <c r="A68" s="10" t="s">
        <v>164</v>
      </c>
      <c r="B68" s="10" t="s">
        <v>165</v>
      </c>
      <c r="C68" s="11" t="n">
        <v>45584</v>
      </c>
      <c r="D68" s="12" t="n">
        <v>25.78</v>
      </c>
    </row>
    <row r="69" customFormat="false" ht="15" hidden="false" customHeight="false" outlineLevel="0" collapsed="false">
      <c r="A69" s="10" t="s">
        <v>166</v>
      </c>
      <c r="B69" s="10" t="s">
        <v>167</v>
      </c>
      <c r="C69" s="11" t="n">
        <v>45584</v>
      </c>
      <c r="D69" s="12" t="n">
        <v>24.51</v>
      </c>
    </row>
    <row r="70" customFormat="false" ht="15" hidden="false" customHeight="false" outlineLevel="0" collapsed="false">
      <c r="A70" s="10" t="s">
        <v>168</v>
      </c>
      <c r="B70" s="10" t="s">
        <v>169</v>
      </c>
      <c r="C70" s="11" t="n">
        <v>45584</v>
      </c>
      <c r="D70" s="12" t="n">
        <v>39.52</v>
      </c>
    </row>
    <row r="71" customFormat="false" ht="15" hidden="false" customHeight="false" outlineLevel="0" collapsed="false">
      <c r="A71" s="10" t="s">
        <v>170</v>
      </c>
      <c r="B71" s="10" t="s">
        <v>171</v>
      </c>
      <c r="C71" s="11" t="n">
        <v>45584</v>
      </c>
      <c r="D71" s="12" t="n">
        <v>30.38</v>
      </c>
    </row>
    <row r="72" customFormat="false" ht="15" hidden="false" customHeight="false" outlineLevel="0" collapsed="false">
      <c r="A72" s="10" t="s">
        <v>172</v>
      </c>
      <c r="B72" s="10" t="s">
        <v>173</v>
      </c>
      <c r="C72" s="11" t="n">
        <v>45584</v>
      </c>
      <c r="D72" s="12" t="n">
        <v>46.51</v>
      </c>
    </row>
    <row r="73" customFormat="false" ht="15" hidden="false" customHeight="false" outlineLevel="0" collapsed="false">
      <c r="A73" s="10" t="s">
        <v>174</v>
      </c>
      <c r="B73" s="10" t="s">
        <v>175</v>
      </c>
      <c r="C73" s="11" t="n">
        <v>45584</v>
      </c>
      <c r="D73" s="12" t="n">
        <v>72.45</v>
      </c>
    </row>
    <row r="74" customFormat="false" ht="15" hidden="false" customHeight="false" outlineLevel="0" collapsed="false">
      <c r="A74" s="10" t="s">
        <v>176</v>
      </c>
      <c r="B74" s="10" t="s">
        <v>177</v>
      </c>
      <c r="C74" s="11" t="n">
        <v>45585</v>
      </c>
      <c r="D74" s="12" t="n">
        <v>22.71</v>
      </c>
    </row>
    <row r="75" customFormat="false" ht="15" hidden="false" customHeight="false" outlineLevel="0" collapsed="false">
      <c r="A75" s="10" t="s">
        <v>178</v>
      </c>
      <c r="B75" s="10" t="s">
        <v>179</v>
      </c>
      <c r="C75" s="11" t="n">
        <v>45585</v>
      </c>
      <c r="D75" s="12" t="n">
        <v>26.56</v>
      </c>
    </row>
    <row r="76" customFormat="false" ht="15" hidden="false" customHeight="false" outlineLevel="0" collapsed="false">
      <c r="A76" s="10" t="s">
        <v>180</v>
      </c>
      <c r="B76" s="10" t="s">
        <v>181</v>
      </c>
      <c r="C76" s="11" t="n">
        <v>45585</v>
      </c>
      <c r="D76" s="12" t="n">
        <v>25.5</v>
      </c>
    </row>
    <row r="77" customFormat="false" ht="15" hidden="false" customHeight="false" outlineLevel="0" collapsed="false">
      <c r="A77" s="10" t="s">
        <v>182</v>
      </c>
      <c r="B77" s="10" t="s">
        <v>183</v>
      </c>
      <c r="C77" s="11" t="n">
        <v>45585</v>
      </c>
      <c r="D77" s="12" t="n">
        <v>25.11</v>
      </c>
    </row>
    <row r="78" customFormat="false" ht="15" hidden="false" customHeight="false" outlineLevel="0" collapsed="false">
      <c r="A78" s="10" t="s">
        <v>184</v>
      </c>
      <c r="B78" s="10" t="s">
        <v>185</v>
      </c>
      <c r="C78" s="11" t="n">
        <v>45585</v>
      </c>
      <c r="D78" s="12" t="n">
        <v>47.28</v>
      </c>
    </row>
    <row r="79" customFormat="false" ht="15" hidden="false" customHeight="false" outlineLevel="0" collapsed="false">
      <c r="A79" s="10" t="s">
        <v>186</v>
      </c>
      <c r="B79" s="10" t="s">
        <v>187</v>
      </c>
      <c r="C79" s="11" t="n">
        <v>45586</v>
      </c>
      <c r="D79" s="12" t="n">
        <v>44.64</v>
      </c>
    </row>
    <row r="80" customFormat="false" ht="15" hidden="false" customHeight="false" outlineLevel="0" collapsed="false">
      <c r="A80" s="10" t="s">
        <v>188</v>
      </c>
      <c r="B80" s="10" t="s">
        <v>189</v>
      </c>
      <c r="C80" s="11" t="n">
        <v>45586</v>
      </c>
      <c r="D80" s="12" t="n">
        <v>21.23</v>
      </c>
    </row>
    <row r="81" customFormat="false" ht="15" hidden="false" customHeight="false" outlineLevel="0" collapsed="false">
      <c r="A81" s="10" t="s">
        <v>190</v>
      </c>
      <c r="B81" s="10" t="s">
        <v>191</v>
      </c>
      <c r="C81" s="11" t="n">
        <v>45586</v>
      </c>
      <c r="D81" s="12" t="n">
        <v>43.29</v>
      </c>
    </row>
    <row r="82" customFormat="false" ht="15" hidden="false" customHeight="false" outlineLevel="0" collapsed="false">
      <c r="A82" s="10" t="s">
        <v>192</v>
      </c>
      <c r="B82" s="10" t="s">
        <v>193</v>
      </c>
      <c r="C82" s="11" t="n">
        <v>45586</v>
      </c>
      <c r="D82" s="12" t="n">
        <v>60.21</v>
      </c>
    </row>
    <row r="83" customFormat="false" ht="15" hidden="false" customHeight="false" outlineLevel="0" collapsed="false">
      <c r="A83" s="10" t="s">
        <v>194</v>
      </c>
      <c r="B83" s="10" t="s">
        <v>195</v>
      </c>
      <c r="C83" s="11" t="n">
        <v>45586</v>
      </c>
      <c r="D83" s="12" t="n">
        <v>32.19</v>
      </c>
    </row>
    <row r="84" customFormat="false" ht="15" hidden="false" customHeight="false" outlineLevel="0" collapsed="false">
      <c r="A84" s="10" t="s">
        <v>196</v>
      </c>
      <c r="B84" s="10" t="s">
        <v>197</v>
      </c>
      <c r="C84" s="11" t="n">
        <v>45586</v>
      </c>
      <c r="D84" s="12" t="n">
        <v>12.44</v>
      </c>
    </row>
    <row r="85" customFormat="false" ht="15" hidden="false" customHeight="false" outlineLevel="0" collapsed="false">
      <c r="A85" s="10" t="s">
        <v>198</v>
      </c>
      <c r="B85" s="10" t="s">
        <v>199</v>
      </c>
      <c r="C85" s="11" t="n">
        <v>45587</v>
      </c>
      <c r="D85" s="12" t="n">
        <v>19.63</v>
      </c>
    </row>
    <row r="86" customFormat="false" ht="15" hidden="false" customHeight="false" outlineLevel="0" collapsed="false">
      <c r="A86" s="10" t="s">
        <v>200</v>
      </c>
      <c r="B86" s="10" t="s">
        <v>201</v>
      </c>
      <c r="C86" s="11" t="n">
        <v>45587</v>
      </c>
      <c r="D86" s="12" t="n">
        <v>31.5</v>
      </c>
    </row>
    <row r="87" customFormat="false" ht="15" hidden="false" customHeight="false" outlineLevel="0" collapsed="false">
      <c r="A87" s="10" t="s">
        <v>202</v>
      </c>
      <c r="B87" s="10" t="s">
        <v>203</v>
      </c>
      <c r="C87" s="11" t="n">
        <v>45588</v>
      </c>
      <c r="D87" s="12" t="n">
        <v>25.96</v>
      </c>
    </row>
    <row r="88" customFormat="false" ht="15" hidden="false" customHeight="false" outlineLevel="0" collapsed="false">
      <c r="A88" s="10" t="s">
        <v>204</v>
      </c>
      <c r="B88" s="10" t="s">
        <v>205</v>
      </c>
      <c r="C88" s="11" t="n">
        <v>45588</v>
      </c>
      <c r="D88" s="12" t="n">
        <v>19.1</v>
      </c>
    </row>
    <row r="89" customFormat="false" ht="15" hidden="false" customHeight="false" outlineLevel="0" collapsed="false">
      <c r="A89" s="10" t="s">
        <v>206</v>
      </c>
      <c r="B89" s="10" t="s">
        <v>207</v>
      </c>
      <c r="C89" s="11" t="n">
        <v>45588</v>
      </c>
      <c r="D89" s="12" t="n">
        <v>16.84</v>
      </c>
    </row>
    <row r="90" customFormat="false" ht="15" hidden="false" customHeight="false" outlineLevel="0" collapsed="false">
      <c r="A90" s="10" t="s">
        <v>208</v>
      </c>
      <c r="B90" s="10" t="s">
        <v>129</v>
      </c>
      <c r="C90" s="11" t="n">
        <v>45589</v>
      </c>
      <c r="D90" s="12" t="n">
        <v>23.36</v>
      </c>
    </row>
    <row r="91" customFormat="false" ht="15" hidden="false" customHeight="false" outlineLevel="0" collapsed="false">
      <c r="A91" s="10" t="s">
        <v>209</v>
      </c>
      <c r="B91" s="10" t="s">
        <v>210</v>
      </c>
      <c r="C91" s="11" t="n">
        <v>45589</v>
      </c>
      <c r="D91" s="12" t="n">
        <v>53.58</v>
      </c>
    </row>
    <row r="92" customFormat="false" ht="15" hidden="false" customHeight="false" outlineLevel="0" collapsed="false">
      <c r="A92" s="10" t="s">
        <v>211</v>
      </c>
      <c r="B92" s="10" t="s">
        <v>212</v>
      </c>
      <c r="C92" s="11" t="n">
        <v>45589</v>
      </c>
      <c r="D92" s="12" t="n">
        <v>36.99</v>
      </c>
    </row>
    <row r="93" customFormat="false" ht="15" hidden="false" customHeight="false" outlineLevel="0" collapsed="false">
      <c r="A93" s="10" t="s">
        <v>213</v>
      </c>
      <c r="B93" s="10" t="s">
        <v>214</v>
      </c>
      <c r="C93" s="11" t="n">
        <v>45590</v>
      </c>
      <c r="D93" s="12" t="n">
        <v>27.56</v>
      </c>
    </row>
    <row r="94" customFormat="false" ht="15" hidden="false" customHeight="false" outlineLevel="0" collapsed="false">
      <c r="A94" s="10" t="s">
        <v>215</v>
      </c>
      <c r="B94" s="10" t="s">
        <v>216</v>
      </c>
      <c r="C94" s="11" t="n">
        <v>45590</v>
      </c>
      <c r="D94" s="12" t="n">
        <v>30.07</v>
      </c>
    </row>
    <row r="95" customFormat="false" ht="15" hidden="false" customHeight="false" outlineLevel="0" collapsed="false">
      <c r="A95" s="10" t="s">
        <v>217</v>
      </c>
      <c r="B95" s="10" t="s">
        <v>218</v>
      </c>
      <c r="C95" s="11" t="n">
        <v>45590</v>
      </c>
      <c r="D95" s="12" t="n">
        <v>46.13</v>
      </c>
    </row>
    <row r="96" customFormat="false" ht="15" hidden="false" customHeight="false" outlineLevel="0" collapsed="false">
      <c r="A96" s="10" t="s">
        <v>219</v>
      </c>
      <c r="B96" s="10" t="s">
        <v>220</v>
      </c>
      <c r="C96" s="11" t="n">
        <v>45591</v>
      </c>
      <c r="D96" s="12" t="n">
        <v>29.71</v>
      </c>
    </row>
    <row r="97" customFormat="false" ht="15" hidden="false" customHeight="false" outlineLevel="0" collapsed="false">
      <c r="A97" s="10" t="s">
        <v>221</v>
      </c>
      <c r="B97" s="10" t="s">
        <v>222</v>
      </c>
      <c r="C97" s="11" t="n">
        <v>45591</v>
      </c>
      <c r="D97" s="12" t="n">
        <v>27.03</v>
      </c>
    </row>
    <row r="98" customFormat="false" ht="15" hidden="false" customHeight="false" outlineLevel="0" collapsed="false">
      <c r="A98" s="10" t="s">
        <v>223</v>
      </c>
      <c r="B98" s="10" t="s">
        <v>224</v>
      </c>
      <c r="C98" s="11" t="n">
        <v>45591</v>
      </c>
      <c r="D98" s="12" t="n">
        <v>45.45</v>
      </c>
    </row>
    <row r="99" customFormat="false" ht="15" hidden="false" customHeight="false" outlineLevel="0" collapsed="false">
      <c r="A99" s="10" t="s">
        <v>225</v>
      </c>
      <c r="B99" s="10" t="s">
        <v>226</v>
      </c>
      <c r="C99" s="11" t="n">
        <v>45591</v>
      </c>
      <c r="D99" s="12" t="n">
        <v>32.53</v>
      </c>
    </row>
    <row r="100" customFormat="false" ht="15" hidden="false" customHeight="false" outlineLevel="0" collapsed="false">
      <c r="A100" s="10" t="s">
        <v>227</v>
      </c>
      <c r="B100" s="10" t="s">
        <v>228</v>
      </c>
      <c r="C100" s="11" t="n">
        <v>45591</v>
      </c>
      <c r="D100" s="12" t="n">
        <v>34.94</v>
      </c>
    </row>
    <row r="101" customFormat="false" ht="15" hidden="false" customHeight="false" outlineLevel="0" collapsed="false">
      <c r="A101" s="10" t="s">
        <v>229</v>
      </c>
      <c r="B101" s="10" t="s">
        <v>230</v>
      </c>
      <c r="C101" s="11" t="n">
        <v>45591</v>
      </c>
      <c r="D101" s="12" t="n">
        <v>26.16</v>
      </c>
    </row>
    <row r="102" customFormat="false" ht="15" hidden="false" customHeight="false" outlineLevel="0" collapsed="false">
      <c r="A102" s="10" t="s">
        <v>231</v>
      </c>
      <c r="B102" s="10" t="s">
        <v>232</v>
      </c>
      <c r="C102" s="11" t="n">
        <v>45592</v>
      </c>
      <c r="D102" s="12" t="n">
        <v>18.53</v>
      </c>
    </row>
    <row r="103" customFormat="false" ht="15" hidden="false" customHeight="false" outlineLevel="0" collapsed="false">
      <c r="A103" s="10" t="s">
        <v>233</v>
      </c>
      <c r="B103" s="10" t="s">
        <v>234</v>
      </c>
      <c r="C103" s="11" t="n">
        <v>45592</v>
      </c>
      <c r="D103" s="12" t="n">
        <v>34.88</v>
      </c>
    </row>
    <row r="104" customFormat="false" ht="15" hidden="false" customHeight="false" outlineLevel="0" collapsed="false">
      <c r="A104" s="10" t="s">
        <v>235</v>
      </c>
      <c r="B104" s="10" t="s">
        <v>236</v>
      </c>
      <c r="C104" s="11" t="n">
        <v>45592</v>
      </c>
      <c r="D104" s="12" t="n">
        <v>36.83</v>
      </c>
    </row>
    <row r="105" customFormat="false" ht="15" hidden="false" customHeight="false" outlineLevel="0" collapsed="false">
      <c r="A105" s="10" t="s">
        <v>237</v>
      </c>
      <c r="B105" s="10" t="s">
        <v>238</v>
      </c>
      <c r="C105" s="11" t="n">
        <v>45593</v>
      </c>
      <c r="D105" s="12" t="n">
        <v>12.66</v>
      </c>
    </row>
    <row r="106" customFormat="false" ht="15" hidden="false" customHeight="false" outlineLevel="0" collapsed="false">
      <c r="A106" s="10" t="s">
        <v>239</v>
      </c>
      <c r="B106" s="10" t="s">
        <v>240</v>
      </c>
      <c r="C106" s="11" t="n">
        <v>45593</v>
      </c>
      <c r="D106" s="12" t="n">
        <v>56.7</v>
      </c>
    </row>
    <row r="107" customFormat="false" ht="15" hidden="false" customHeight="false" outlineLevel="0" collapsed="false">
      <c r="A107" s="10" t="s">
        <v>241</v>
      </c>
      <c r="B107" s="10" t="s">
        <v>242</v>
      </c>
      <c r="C107" s="11" t="n">
        <v>45593</v>
      </c>
      <c r="D107" s="12" t="n">
        <v>34.99</v>
      </c>
    </row>
    <row r="108" customFormat="false" ht="15" hidden="false" customHeight="false" outlineLevel="0" collapsed="false">
      <c r="A108" s="10" t="s">
        <v>243</v>
      </c>
      <c r="B108" s="10" t="s">
        <v>244</v>
      </c>
      <c r="C108" s="11" t="n">
        <v>45593</v>
      </c>
      <c r="D108" s="12" t="n">
        <v>62.79</v>
      </c>
    </row>
    <row r="109" customFormat="false" ht="15" hidden="false" customHeight="false" outlineLevel="0" collapsed="false">
      <c r="A109" s="10" t="s">
        <v>245</v>
      </c>
      <c r="B109" s="10" t="s">
        <v>246</v>
      </c>
      <c r="C109" s="11" t="n">
        <v>45594</v>
      </c>
      <c r="D109" s="12" t="n">
        <v>22.64</v>
      </c>
    </row>
    <row r="110" customFormat="false" ht="15" hidden="false" customHeight="false" outlineLevel="0" collapsed="false">
      <c r="A110" s="10" t="s">
        <v>247</v>
      </c>
      <c r="B110" s="10" t="s">
        <v>248</v>
      </c>
      <c r="C110" s="11" t="n">
        <v>45594</v>
      </c>
      <c r="D110" s="12" t="n">
        <v>18.32</v>
      </c>
    </row>
    <row r="111" customFormat="false" ht="15" hidden="false" customHeight="false" outlineLevel="0" collapsed="false">
      <c r="A111" s="10" t="s">
        <v>249</v>
      </c>
      <c r="B111" s="10" t="s">
        <v>250</v>
      </c>
      <c r="C111" s="11" t="n">
        <v>45595</v>
      </c>
      <c r="D111" s="12" t="n">
        <v>15.1</v>
      </c>
    </row>
    <row r="112" customFormat="false" ht="15" hidden="false" customHeight="false" outlineLevel="0" collapsed="false">
      <c r="A112" s="10" t="s">
        <v>251</v>
      </c>
      <c r="B112" s="10" t="s">
        <v>252</v>
      </c>
      <c r="C112" s="11" t="n">
        <v>45595</v>
      </c>
      <c r="D112" s="12" t="n">
        <v>39.73</v>
      </c>
    </row>
    <row r="113" customFormat="false" ht="15" hidden="false" customHeight="false" outlineLevel="0" collapsed="false">
      <c r="A113" s="10" t="s">
        <v>253</v>
      </c>
      <c r="B113" s="10" t="s">
        <v>254</v>
      </c>
      <c r="C113" s="11" t="n">
        <v>45595</v>
      </c>
      <c r="D113" s="12" t="n">
        <v>34.13</v>
      </c>
    </row>
    <row r="114" customFormat="false" ht="15" hidden="false" customHeight="false" outlineLevel="0" collapsed="false">
      <c r="A114" s="10" t="s">
        <v>255</v>
      </c>
      <c r="B114" s="10" t="s">
        <v>256</v>
      </c>
      <c r="C114" s="11" t="n">
        <v>45595</v>
      </c>
      <c r="D114" s="12" t="n">
        <v>21.96</v>
      </c>
    </row>
    <row r="115" customFormat="false" ht="15" hidden="false" customHeight="false" outlineLevel="0" collapsed="false">
      <c r="A115" s="10" t="s">
        <v>257</v>
      </c>
      <c r="B115" s="10" t="s">
        <v>258</v>
      </c>
      <c r="C115" s="11" t="n">
        <v>45595</v>
      </c>
      <c r="D115" s="12" t="n">
        <v>34.96</v>
      </c>
    </row>
    <row r="116" customFormat="false" ht="15" hidden="false" customHeight="false" outlineLevel="0" collapsed="false">
      <c r="A116" s="10" t="s">
        <v>259</v>
      </c>
      <c r="B116" s="10" t="s">
        <v>260</v>
      </c>
      <c r="C116" s="11" t="n">
        <v>45595</v>
      </c>
      <c r="D116" s="12" t="n">
        <v>22.35</v>
      </c>
    </row>
    <row r="117" customFormat="false" ht="15" hidden="false" customHeight="false" outlineLevel="0" collapsed="false">
      <c r="A117" s="10" t="s">
        <v>261</v>
      </c>
      <c r="B117" s="10" t="s">
        <v>262</v>
      </c>
      <c r="C117" s="11" t="n">
        <v>45596</v>
      </c>
      <c r="D117" s="12" t="n">
        <v>52.13</v>
      </c>
    </row>
    <row r="118" customFormat="false" ht="15" hidden="false" customHeight="false" outlineLevel="0" collapsed="false">
      <c r="A118" s="10" t="s">
        <v>263</v>
      </c>
      <c r="B118" s="10" t="s">
        <v>264</v>
      </c>
      <c r="C118" s="11" t="n">
        <v>45596</v>
      </c>
      <c r="D118" s="12" t="n">
        <v>44.24</v>
      </c>
    </row>
    <row r="119" customFormat="false" ht="15" hidden="false" customHeight="false" outlineLevel="0" collapsed="false">
      <c r="A119" s="10" t="s">
        <v>265</v>
      </c>
      <c r="B119" s="10" t="s">
        <v>266</v>
      </c>
      <c r="C119" s="11" t="n">
        <v>45596</v>
      </c>
      <c r="D119" s="12" t="n">
        <v>33.93</v>
      </c>
    </row>
    <row r="120" customFormat="false" ht="15" hidden="false" customHeight="false" outlineLevel="0" collapsed="false">
      <c r="A120" s="10" t="s">
        <v>267</v>
      </c>
      <c r="B120" s="10" t="s">
        <v>268</v>
      </c>
      <c r="C120" s="11" t="n">
        <v>45597</v>
      </c>
      <c r="D120" s="12" t="n">
        <v>39.68</v>
      </c>
    </row>
    <row r="121" customFormat="false" ht="15" hidden="false" customHeight="false" outlineLevel="0" collapsed="false">
      <c r="A121" s="10" t="s">
        <v>269</v>
      </c>
      <c r="B121" s="10" t="s">
        <v>270</v>
      </c>
      <c r="C121" s="11" t="n">
        <v>45597</v>
      </c>
      <c r="D121" s="12" t="n">
        <v>23.39</v>
      </c>
    </row>
    <row r="122" customFormat="false" ht="15" hidden="false" customHeight="false" outlineLevel="0" collapsed="false">
      <c r="A122" s="10" t="s">
        <v>271</v>
      </c>
      <c r="B122" s="10" t="s">
        <v>272</v>
      </c>
      <c r="C122" s="11" t="n">
        <v>45597</v>
      </c>
      <c r="D122" s="12" t="n">
        <v>64.92</v>
      </c>
    </row>
    <row r="123" customFormat="false" ht="15" hidden="false" customHeight="false" outlineLevel="0" collapsed="false">
      <c r="A123" s="10" t="s">
        <v>273</v>
      </c>
      <c r="B123" s="10" t="s">
        <v>274</v>
      </c>
      <c r="C123" s="11" t="n">
        <v>45598</v>
      </c>
      <c r="D123" s="12" t="n">
        <v>43.39</v>
      </c>
    </row>
    <row r="124" customFormat="false" ht="15" hidden="false" customHeight="false" outlineLevel="0" collapsed="false">
      <c r="A124" s="10" t="s">
        <v>275</v>
      </c>
      <c r="B124" s="10" t="s">
        <v>276</v>
      </c>
      <c r="C124" s="11" t="n">
        <v>45598</v>
      </c>
      <c r="D124" s="12" t="n">
        <v>36.14</v>
      </c>
    </row>
    <row r="125" customFormat="false" ht="15" hidden="false" customHeight="false" outlineLevel="0" collapsed="false">
      <c r="A125" s="10" t="s">
        <v>277</v>
      </c>
      <c r="B125" s="10" t="s">
        <v>278</v>
      </c>
      <c r="C125" s="11" t="n">
        <v>45599</v>
      </c>
      <c r="D125" s="12" t="n">
        <v>54.55</v>
      </c>
    </row>
    <row r="126" customFormat="false" ht="15" hidden="false" customHeight="false" outlineLevel="0" collapsed="false">
      <c r="A126" s="10" t="s">
        <v>279</v>
      </c>
      <c r="B126" s="10" t="s">
        <v>280</v>
      </c>
      <c r="C126" s="11" t="n">
        <v>45599</v>
      </c>
      <c r="D126" s="12" t="n">
        <v>33.66</v>
      </c>
    </row>
    <row r="127" customFormat="false" ht="15" hidden="false" customHeight="false" outlineLevel="0" collapsed="false">
      <c r="A127" s="10" t="s">
        <v>281</v>
      </c>
      <c r="B127" s="10" t="s">
        <v>282</v>
      </c>
      <c r="C127" s="11" t="n">
        <v>45599</v>
      </c>
      <c r="D127" s="12" t="n">
        <v>7.71</v>
      </c>
    </row>
    <row r="128" customFormat="false" ht="15" hidden="false" customHeight="false" outlineLevel="0" collapsed="false">
      <c r="A128" s="10" t="s">
        <v>283</v>
      </c>
      <c r="B128" s="10" t="s">
        <v>284</v>
      </c>
      <c r="C128" s="11" t="n">
        <v>45599</v>
      </c>
      <c r="D128" s="12" t="n">
        <v>39.94</v>
      </c>
    </row>
    <row r="129" customFormat="false" ht="15" hidden="false" customHeight="false" outlineLevel="0" collapsed="false">
      <c r="A129" s="10" t="s">
        <v>285</v>
      </c>
      <c r="B129" s="10" t="s">
        <v>286</v>
      </c>
      <c r="C129" s="11" t="n">
        <v>45599</v>
      </c>
      <c r="D129" s="12" t="n">
        <v>51.11</v>
      </c>
    </row>
    <row r="130" customFormat="false" ht="15" hidden="false" customHeight="false" outlineLevel="0" collapsed="false">
      <c r="A130" s="10" t="s">
        <v>287</v>
      </c>
      <c r="B130" s="10" t="s">
        <v>288</v>
      </c>
      <c r="C130" s="11" t="n">
        <v>45599</v>
      </c>
      <c r="D130" s="12" t="n">
        <v>64.14</v>
      </c>
    </row>
    <row r="131" customFormat="false" ht="15" hidden="false" customHeight="false" outlineLevel="0" collapsed="false">
      <c r="A131" s="10" t="s">
        <v>289</v>
      </c>
      <c r="B131" s="10" t="s">
        <v>290</v>
      </c>
      <c r="C131" s="11" t="n">
        <v>45600</v>
      </c>
      <c r="D131" s="12" t="n">
        <v>32.89</v>
      </c>
    </row>
    <row r="132" customFormat="false" ht="15" hidden="false" customHeight="false" outlineLevel="0" collapsed="false">
      <c r="A132" s="10" t="s">
        <v>291</v>
      </c>
      <c r="B132" s="10" t="s">
        <v>292</v>
      </c>
      <c r="C132" s="11" t="n">
        <v>45600</v>
      </c>
      <c r="D132" s="12" t="n">
        <v>36.07</v>
      </c>
    </row>
    <row r="133" customFormat="false" ht="15" hidden="false" customHeight="false" outlineLevel="0" collapsed="false">
      <c r="A133" s="10" t="s">
        <v>293</v>
      </c>
      <c r="B133" s="10" t="s">
        <v>294</v>
      </c>
      <c r="C133" s="11" t="n">
        <v>45600</v>
      </c>
      <c r="D133" s="12" t="n">
        <v>34.71</v>
      </c>
    </row>
    <row r="134" customFormat="false" ht="15" hidden="false" customHeight="false" outlineLevel="0" collapsed="false">
      <c r="A134" s="10" t="s">
        <v>295</v>
      </c>
      <c r="B134" s="10" t="s">
        <v>296</v>
      </c>
      <c r="C134" s="11" t="n">
        <v>45600</v>
      </c>
      <c r="D134" s="12" t="n">
        <v>69.35</v>
      </c>
    </row>
    <row r="135" customFormat="false" ht="15" hidden="false" customHeight="false" outlineLevel="0" collapsed="false">
      <c r="A135" s="10" t="s">
        <v>297</v>
      </c>
      <c r="B135" s="10" t="s">
        <v>298</v>
      </c>
      <c r="C135" s="11" t="n">
        <v>45600</v>
      </c>
      <c r="D135" s="12" t="n">
        <v>24.58</v>
      </c>
    </row>
    <row r="136" customFormat="false" ht="15" hidden="false" customHeight="false" outlineLevel="0" collapsed="false">
      <c r="A136" s="10" t="s">
        <v>299</v>
      </c>
      <c r="B136" s="10" t="s">
        <v>300</v>
      </c>
      <c r="C136" s="11" t="n">
        <v>45601</v>
      </c>
      <c r="D136" s="12" t="n">
        <v>45.43</v>
      </c>
    </row>
    <row r="137" customFormat="false" ht="15" hidden="false" customHeight="false" outlineLevel="0" collapsed="false">
      <c r="A137" s="10" t="s">
        <v>301</v>
      </c>
      <c r="B137" s="10" t="s">
        <v>302</v>
      </c>
      <c r="C137" s="11" t="n">
        <v>45601</v>
      </c>
      <c r="D137" s="12" t="n">
        <v>57.64</v>
      </c>
    </row>
    <row r="138" customFormat="false" ht="15" hidden="false" customHeight="false" outlineLevel="0" collapsed="false">
      <c r="A138" s="10" t="s">
        <v>303</v>
      </c>
      <c r="B138" s="10" t="s">
        <v>43</v>
      </c>
      <c r="C138" s="11" t="n">
        <v>45601</v>
      </c>
      <c r="D138" s="12" t="n">
        <v>63.79</v>
      </c>
    </row>
    <row r="139" customFormat="false" ht="15" hidden="false" customHeight="false" outlineLevel="0" collapsed="false">
      <c r="A139" s="10" t="s">
        <v>304</v>
      </c>
      <c r="B139" s="10" t="s">
        <v>305</v>
      </c>
      <c r="C139" s="11" t="n">
        <v>45602</v>
      </c>
      <c r="D139" s="12" t="n">
        <v>43.71</v>
      </c>
    </row>
    <row r="140" customFormat="false" ht="15" hidden="false" customHeight="false" outlineLevel="0" collapsed="false">
      <c r="A140" s="10" t="s">
        <v>306</v>
      </c>
      <c r="B140" s="10" t="s">
        <v>307</v>
      </c>
      <c r="C140" s="11" t="n">
        <v>45602</v>
      </c>
      <c r="D140" s="12" t="n">
        <v>68.52</v>
      </c>
    </row>
    <row r="141" customFormat="false" ht="15" hidden="false" customHeight="false" outlineLevel="0" collapsed="false">
      <c r="A141" s="10" t="s">
        <v>308</v>
      </c>
      <c r="B141" s="10" t="s">
        <v>179</v>
      </c>
      <c r="C141" s="11" t="n">
        <v>45602</v>
      </c>
      <c r="D141" s="12" t="n">
        <v>87.19</v>
      </c>
    </row>
    <row r="142" customFormat="false" ht="15" hidden="false" customHeight="false" outlineLevel="0" collapsed="false">
      <c r="A142" s="10" t="s">
        <v>309</v>
      </c>
      <c r="B142" s="10" t="s">
        <v>310</v>
      </c>
      <c r="C142" s="11" t="n">
        <v>45602</v>
      </c>
      <c r="D142" s="12" t="n">
        <v>48.63</v>
      </c>
    </row>
    <row r="143" customFormat="false" ht="15" hidden="false" customHeight="false" outlineLevel="0" collapsed="false">
      <c r="A143" s="10" t="s">
        <v>311</v>
      </c>
      <c r="B143" s="10" t="s">
        <v>312</v>
      </c>
      <c r="C143" s="11" t="n">
        <v>45602</v>
      </c>
      <c r="D143" s="12" t="n">
        <v>51.69</v>
      </c>
    </row>
    <row r="144" customFormat="false" ht="15" hidden="false" customHeight="false" outlineLevel="0" collapsed="false">
      <c r="A144" s="10" t="s">
        <v>313</v>
      </c>
      <c r="B144" s="10" t="s">
        <v>314</v>
      </c>
      <c r="C144" s="11" t="n">
        <v>45602</v>
      </c>
      <c r="D144" s="12" t="n">
        <v>22.75</v>
      </c>
    </row>
    <row r="145" customFormat="false" ht="15" hidden="false" customHeight="false" outlineLevel="0" collapsed="false">
      <c r="A145" s="10" t="s">
        <v>315</v>
      </c>
      <c r="B145" s="10" t="s">
        <v>316</v>
      </c>
      <c r="C145" s="11" t="n">
        <v>45603</v>
      </c>
      <c r="D145" s="12" t="n">
        <v>20.7</v>
      </c>
    </row>
    <row r="146" customFormat="false" ht="15" hidden="false" customHeight="false" outlineLevel="0" collapsed="false">
      <c r="A146" s="10" t="s">
        <v>317</v>
      </c>
      <c r="B146" s="10" t="s">
        <v>318</v>
      </c>
      <c r="C146" s="11" t="n">
        <v>45603</v>
      </c>
      <c r="D146" s="12" t="n">
        <v>15.88</v>
      </c>
    </row>
    <row r="147" customFormat="false" ht="15" hidden="false" customHeight="false" outlineLevel="0" collapsed="false">
      <c r="A147" s="10" t="s">
        <v>319</v>
      </c>
      <c r="B147" s="10" t="s">
        <v>320</v>
      </c>
      <c r="C147" s="11" t="n">
        <v>45603</v>
      </c>
      <c r="D147" s="12" t="n">
        <v>20.82</v>
      </c>
    </row>
    <row r="148" customFormat="false" ht="15" hidden="false" customHeight="false" outlineLevel="0" collapsed="false">
      <c r="A148" s="10" t="s">
        <v>321</v>
      </c>
      <c r="B148" s="10" t="s">
        <v>322</v>
      </c>
      <c r="C148" s="11" t="n">
        <v>45603</v>
      </c>
      <c r="D148" s="12" t="n">
        <v>52.9</v>
      </c>
    </row>
    <row r="149" customFormat="false" ht="15" hidden="false" customHeight="false" outlineLevel="0" collapsed="false">
      <c r="A149" s="10" t="s">
        <v>323</v>
      </c>
      <c r="B149" s="10" t="s">
        <v>324</v>
      </c>
      <c r="C149" s="11" t="n">
        <v>45603</v>
      </c>
      <c r="D149" s="12" t="n">
        <v>46.96</v>
      </c>
    </row>
    <row r="150" customFormat="false" ht="15" hidden="false" customHeight="false" outlineLevel="0" collapsed="false">
      <c r="A150" s="10" t="s">
        <v>325</v>
      </c>
      <c r="B150" s="10" t="s">
        <v>326</v>
      </c>
      <c r="C150" s="11" t="n">
        <v>45603</v>
      </c>
      <c r="D150" s="12" t="n">
        <v>36.03</v>
      </c>
    </row>
    <row r="151" customFormat="false" ht="15" hidden="false" customHeight="false" outlineLevel="0" collapsed="false">
      <c r="A151" s="10" t="s">
        <v>327</v>
      </c>
      <c r="B151" s="10" t="s">
        <v>328</v>
      </c>
      <c r="C151" s="11" t="n">
        <v>45604</v>
      </c>
      <c r="D151" s="12" t="n">
        <v>66.51</v>
      </c>
    </row>
    <row r="152" customFormat="false" ht="15" hidden="false" customHeight="false" outlineLevel="0" collapsed="false">
      <c r="A152" s="10" t="s">
        <v>329</v>
      </c>
      <c r="B152" s="10" t="s">
        <v>330</v>
      </c>
      <c r="C152" s="11" t="n">
        <v>45604</v>
      </c>
      <c r="D152" s="12" t="n">
        <v>18.33</v>
      </c>
    </row>
    <row r="153" customFormat="false" ht="15" hidden="false" customHeight="false" outlineLevel="0" collapsed="false">
      <c r="A153" s="10" t="s">
        <v>331</v>
      </c>
      <c r="B153" s="10" t="s">
        <v>332</v>
      </c>
      <c r="C153" s="11" t="n">
        <v>45605</v>
      </c>
      <c r="D153" s="12" t="n">
        <v>33.81</v>
      </c>
    </row>
    <row r="154" customFormat="false" ht="15" hidden="false" customHeight="false" outlineLevel="0" collapsed="false">
      <c r="A154" s="10" t="s">
        <v>333</v>
      </c>
      <c r="B154" s="10" t="s">
        <v>334</v>
      </c>
      <c r="C154" s="11" t="n">
        <v>45605</v>
      </c>
      <c r="D154" s="12" t="n">
        <v>33.29</v>
      </c>
    </row>
    <row r="155" customFormat="false" ht="15" hidden="false" customHeight="false" outlineLevel="0" collapsed="false">
      <c r="A155" s="10" t="s">
        <v>335</v>
      </c>
      <c r="B155" s="10" t="s">
        <v>336</v>
      </c>
      <c r="C155" s="11" t="n">
        <v>45605</v>
      </c>
      <c r="D155" s="12" t="n">
        <v>59.53</v>
      </c>
    </row>
    <row r="156" customFormat="false" ht="15" hidden="false" customHeight="false" outlineLevel="0" collapsed="false">
      <c r="A156" s="10" t="s">
        <v>337</v>
      </c>
      <c r="B156" s="10" t="s">
        <v>338</v>
      </c>
      <c r="C156" s="11" t="n">
        <v>45605</v>
      </c>
      <c r="D156" s="12" t="n">
        <v>39.09</v>
      </c>
    </row>
    <row r="157" customFormat="false" ht="15" hidden="false" customHeight="false" outlineLevel="0" collapsed="false">
      <c r="A157" s="10" t="s">
        <v>339</v>
      </c>
      <c r="B157" s="10" t="s">
        <v>340</v>
      </c>
      <c r="C157" s="11" t="n">
        <v>45606</v>
      </c>
      <c r="D157" s="12" t="n">
        <v>39.29</v>
      </c>
    </row>
    <row r="158" customFormat="false" ht="15" hidden="false" customHeight="false" outlineLevel="0" collapsed="false">
      <c r="A158" s="10" t="s">
        <v>341</v>
      </c>
      <c r="B158" s="10" t="s">
        <v>53</v>
      </c>
      <c r="C158" s="11" t="n">
        <v>45606</v>
      </c>
      <c r="D158" s="12" t="n">
        <v>24.06</v>
      </c>
    </row>
    <row r="159" customFormat="false" ht="15" hidden="false" customHeight="false" outlineLevel="0" collapsed="false">
      <c r="A159" s="10" t="s">
        <v>342</v>
      </c>
      <c r="B159" s="10" t="s">
        <v>343</v>
      </c>
      <c r="C159" s="11" t="n">
        <v>45606</v>
      </c>
      <c r="D159" s="12" t="n">
        <v>46.8</v>
      </c>
    </row>
    <row r="160" customFormat="false" ht="15" hidden="false" customHeight="false" outlineLevel="0" collapsed="false">
      <c r="A160" s="10" t="s">
        <v>344</v>
      </c>
      <c r="B160" s="10" t="s">
        <v>345</v>
      </c>
      <c r="C160" s="11" t="n">
        <v>45607</v>
      </c>
      <c r="D160" s="12" t="n">
        <v>33.34</v>
      </c>
    </row>
    <row r="161" customFormat="false" ht="15" hidden="false" customHeight="false" outlineLevel="0" collapsed="false">
      <c r="A161" s="10" t="s">
        <v>346</v>
      </c>
      <c r="B161" s="10" t="s">
        <v>347</v>
      </c>
      <c r="C161" s="11" t="n">
        <v>45608</v>
      </c>
      <c r="D161" s="12" t="n">
        <v>21.28</v>
      </c>
    </row>
    <row r="162" customFormat="false" ht="15" hidden="false" customHeight="false" outlineLevel="0" collapsed="false">
      <c r="A162" s="10" t="s">
        <v>348</v>
      </c>
      <c r="B162" s="10" t="s">
        <v>349</v>
      </c>
      <c r="C162" s="11" t="n">
        <v>45608</v>
      </c>
      <c r="D162" s="12" t="n">
        <v>23.05</v>
      </c>
    </row>
    <row r="163" customFormat="false" ht="15" hidden="false" customHeight="false" outlineLevel="0" collapsed="false">
      <c r="A163" s="10" t="s">
        <v>350</v>
      </c>
      <c r="B163" s="10" t="s">
        <v>351</v>
      </c>
      <c r="C163" s="11" t="n">
        <v>45608</v>
      </c>
      <c r="D163" s="12" t="n">
        <v>40.82</v>
      </c>
    </row>
    <row r="164" customFormat="false" ht="15" hidden="false" customHeight="false" outlineLevel="0" collapsed="false">
      <c r="A164" s="10" t="s">
        <v>352</v>
      </c>
      <c r="B164" s="10" t="s">
        <v>353</v>
      </c>
      <c r="C164" s="11" t="n">
        <v>45608</v>
      </c>
      <c r="D164" s="12" t="n">
        <v>42.41</v>
      </c>
    </row>
    <row r="165" customFormat="false" ht="15" hidden="false" customHeight="false" outlineLevel="0" collapsed="false">
      <c r="A165" s="10" t="s">
        <v>354</v>
      </c>
      <c r="B165" s="10" t="s">
        <v>355</v>
      </c>
      <c r="C165" s="11" t="n">
        <v>45608</v>
      </c>
      <c r="D165" s="12" t="n">
        <v>33.44</v>
      </c>
    </row>
    <row r="166" customFormat="false" ht="15" hidden="false" customHeight="false" outlineLevel="0" collapsed="false">
      <c r="A166" s="10" t="s">
        <v>356</v>
      </c>
      <c r="B166" s="10" t="s">
        <v>357</v>
      </c>
      <c r="C166" s="11" t="n">
        <v>45609</v>
      </c>
      <c r="D166" s="12" t="n">
        <v>36.53</v>
      </c>
    </row>
    <row r="167" customFormat="false" ht="15" hidden="false" customHeight="false" outlineLevel="0" collapsed="false">
      <c r="A167" s="10" t="s">
        <v>358</v>
      </c>
      <c r="B167" s="10" t="s">
        <v>91</v>
      </c>
      <c r="C167" s="11" t="n">
        <v>45609</v>
      </c>
      <c r="D167" s="12" t="n">
        <v>31.45</v>
      </c>
    </row>
    <row r="168" customFormat="false" ht="15" hidden="false" customHeight="false" outlineLevel="0" collapsed="false">
      <c r="A168" s="10" t="s">
        <v>359</v>
      </c>
      <c r="B168" s="10" t="s">
        <v>360</v>
      </c>
      <c r="C168" s="11" t="n">
        <v>45609</v>
      </c>
      <c r="D168" s="12" t="n">
        <v>49.52</v>
      </c>
    </row>
    <row r="169" customFormat="false" ht="15" hidden="false" customHeight="false" outlineLevel="0" collapsed="false">
      <c r="A169" s="10" t="s">
        <v>361</v>
      </c>
      <c r="B169" s="10" t="s">
        <v>362</v>
      </c>
      <c r="C169" s="11" t="n">
        <v>45609</v>
      </c>
      <c r="D169" s="12" t="n">
        <v>37.29</v>
      </c>
    </row>
    <row r="170" customFormat="false" ht="15" hidden="false" customHeight="false" outlineLevel="0" collapsed="false">
      <c r="A170" s="10" t="s">
        <v>363</v>
      </c>
      <c r="B170" s="10" t="s">
        <v>364</v>
      </c>
      <c r="C170" s="11" t="n">
        <v>45610</v>
      </c>
      <c r="D170" s="12" t="n">
        <v>49.88</v>
      </c>
    </row>
    <row r="171" customFormat="false" ht="15" hidden="false" customHeight="false" outlineLevel="0" collapsed="false">
      <c r="A171" s="10" t="s">
        <v>365</v>
      </c>
      <c r="B171" s="10" t="s">
        <v>366</v>
      </c>
      <c r="C171" s="11" t="n">
        <v>45610</v>
      </c>
      <c r="D171" s="12" t="n">
        <v>31.68</v>
      </c>
    </row>
    <row r="172" customFormat="false" ht="15" hidden="false" customHeight="false" outlineLevel="0" collapsed="false">
      <c r="A172" s="10" t="s">
        <v>367</v>
      </c>
      <c r="B172" s="10" t="s">
        <v>368</v>
      </c>
      <c r="C172" s="11" t="n">
        <v>45610</v>
      </c>
      <c r="D172" s="12" t="n">
        <v>33.71</v>
      </c>
    </row>
    <row r="173" customFormat="false" ht="15" hidden="false" customHeight="false" outlineLevel="0" collapsed="false">
      <c r="A173" s="10" t="s">
        <v>369</v>
      </c>
      <c r="B173" s="10" t="s">
        <v>370</v>
      </c>
      <c r="C173" s="11" t="n">
        <v>45610</v>
      </c>
      <c r="D173" s="12" t="n">
        <v>31.08</v>
      </c>
    </row>
    <row r="174" customFormat="false" ht="15" hidden="false" customHeight="false" outlineLevel="0" collapsed="false">
      <c r="A174" s="10" t="s">
        <v>371</v>
      </c>
      <c r="B174" s="10" t="s">
        <v>372</v>
      </c>
      <c r="C174" s="11" t="n">
        <v>45610</v>
      </c>
      <c r="D174" s="12" t="n">
        <v>27.78</v>
      </c>
    </row>
    <row r="175" customFormat="false" ht="15" hidden="false" customHeight="false" outlineLevel="0" collapsed="false">
      <c r="A175" s="10" t="s">
        <v>373</v>
      </c>
      <c r="B175" s="10" t="s">
        <v>374</v>
      </c>
      <c r="C175" s="11" t="n">
        <v>45610</v>
      </c>
      <c r="D175" s="12" t="n">
        <v>68.14</v>
      </c>
    </row>
    <row r="176" customFormat="false" ht="15" hidden="false" customHeight="false" outlineLevel="0" collapsed="false">
      <c r="A176" s="10" t="s">
        <v>375</v>
      </c>
      <c r="B176" s="10" t="s">
        <v>376</v>
      </c>
      <c r="C176" s="11" t="n">
        <v>45610</v>
      </c>
      <c r="D176" s="12" t="n">
        <v>19.34</v>
      </c>
    </row>
    <row r="177" customFormat="false" ht="15" hidden="false" customHeight="false" outlineLevel="0" collapsed="false">
      <c r="A177" s="10" t="s">
        <v>377</v>
      </c>
      <c r="B177" s="10" t="s">
        <v>378</v>
      </c>
      <c r="C177" s="11" t="n">
        <v>45610</v>
      </c>
      <c r="D177" s="12" t="n">
        <v>27.74</v>
      </c>
    </row>
    <row r="178" customFormat="false" ht="15" hidden="false" customHeight="false" outlineLevel="0" collapsed="false">
      <c r="A178" s="10" t="s">
        <v>379</v>
      </c>
      <c r="B178" s="10" t="s">
        <v>129</v>
      </c>
      <c r="C178" s="11" t="n">
        <v>45611</v>
      </c>
      <c r="D178" s="12" t="n">
        <v>61.35</v>
      </c>
    </row>
    <row r="179" customFormat="false" ht="15" hidden="false" customHeight="false" outlineLevel="0" collapsed="false">
      <c r="A179" s="10" t="s">
        <v>380</v>
      </c>
      <c r="B179" s="10" t="s">
        <v>381</v>
      </c>
      <c r="C179" s="11" t="n">
        <v>45611</v>
      </c>
      <c r="D179" s="12" t="n">
        <v>32.46</v>
      </c>
    </row>
    <row r="180" customFormat="false" ht="15" hidden="false" customHeight="false" outlineLevel="0" collapsed="false">
      <c r="A180" s="10" t="s">
        <v>382</v>
      </c>
      <c r="B180" s="10" t="s">
        <v>383</v>
      </c>
      <c r="C180" s="11" t="n">
        <v>45612</v>
      </c>
      <c r="D180" s="12" t="n">
        <v>31.86</v>
      </c>
    </row>
    <row r="181" customFormat="false" ht="15" hidden="false" customHeight="false" outlineLevel="0" collapsed="false">
      <c r="A181" s="10" t="s">
        <v>384</v>
      </c>
      <c r="B181" s="10" t="s">
        <v>385</v>
      </c>
      <c r="C181" s="11" t="n">
        <v>45612</v>
      </c>
      <c r="D181" s="12" t="n">
        <v>14.93</v>
      </c>
    </row>
    <row r="182" customFormat="false" ht="15" hidden="false" customHeight="false" outlineLevel="0" collapsed="false">
      <c r="A182" s="10" t="s">
        <v>386</v>
      </c>
      <c r="B182" s="10" t="s">
        <v>387</v>
      </c>
      <c r="C182" s="11" t="n">
        <v>45612</v>
      </c>
      <c r="D182" s="12" t="n">
        <v>32.67</v>
      </c>
    </row>
    <row r="183" customFormat="false" ht="15" hidden="false" customHeight="false" outlineLevel="0" collapsed="false">
      <c r="A183" s="10" t="s">
        <v>388</v>
      </c>
      <c r="B183" s="10" t="s">
        <v>389</v>
      </c>
      <c r="C183" s="11" t="n">
        <v>45612</v>
      </c>
      <c r="D183" s="12" t="n">
        <v>47.68</v>
      </c>
    </row>
    <row r="184" customFormat="false" ht="15" hidden="false" customHeight="false" outlineLevel="0" collapsed="false">
      <c r="A184" s="10" t="s">
        <v>390</v>
      </c>
      <c r="B184" s="10" t="s">
        <v>391</v>
      </c>
      <c r="C184" s="11" t="n">
        <v>45613</v>
      </c>
      <c r="D184" s="12" t="n">
        <v>59.34</v>
      </c>
    </row>
    <row r="185" customFormat="false" ht="15" hidden="false" customHeight="false" outlineLevel="0" collapsed="false">
      <c r="A185" s="10" t="s">
        <v>392</v>
      </c>
      <c r="B185" s="10" t="s">
        <v>393</v>
      </c>
      <c r="C185" s="11" t="n">
        <v>45613</v>
      </c>
      <c r="D185" s="12" t="n">
        <v>31.25</v>
      </c>
    </row>
    <row r="186" customFormat="false" ht="15" hidden="false" customHeight="false" outlineLevel="0" collapsed="false">
      <c r="A186" s="10" t="s">
        <v>394</v>
      </c>
      <c r="B186" s="10" t="s">
        <v>395</v>
      </c>
      <c r="C186" s="11" t="n">
        <v>45614</v>
      </c>
      <c r="D186" s="12" t="n">
        <v>38.78</v>
      </c>
    </row>
    <row r="187" customFormat="false" ht="15" hidden="false" customHeight="false" outlineLevel="0" collapsed="false">
      <c r="A187" s="10" t="s">
        <v>396</v>
      </c>
      <c r="B187" s="10" t="s">
        <v>397</v>
      </c>
      <c r="C187" s="11" t="n">
        <v>45614</v>
      </c>
      <c r="D187" s="12" t="n">
        <v>30.01</v>
      </c>
    </row>
    <row r="188" customFormat="false" ht="15" hidden="false" customHeight="false" outlineLevel="0" collapsed="false">
      <c r="A188" s="10" t="s">
        <v>398</v>
      </c>
      <c r="B188" s="10" t="s">
        <v>399</v>
      </c>
      <c r="C188" s="11" t="n">
        <v>45614</v>
      </c>
      <c r="D188" s="12" t="n">
        <v>32.87</v>
      </c>
    </row>
    <row r="189" customFormat="false" ht="15" hidden="false" customHeight="false" outlineLevel="0" collapsed="false">
      <c r="A189" s="10" t="s">
        <v>400</v>
      </c>
      <c r="B189" s="10" t="s">
        <v>401</v>
      </c>
      <c r="C189" s="11" t="n">
        <v>45614</v>
      </c>
      <c r="D189" s="12" t="n">
        <v>29.72</v>
      </c>
    </row>
    <row r="190" customFormat="false" ht="15" hidden="false" customHeight="false" outlineLevel="0" collapsed="false">
      <c r="A190" s="10" t="s">
        <v>402</v>
      </c>
      <c r="B190" s="10" t="s">
        <v>403</v>
      </c>
      <c r="C190" s="11" t="n">
        <v>45614</v>
      </c>
      <c r="D190" s="12" t="n">
        <v>22.85</v>
      </c>
    </row>
    <row r="191" customFormat="false" ht="15" hidden="false" customHeight="false" outlineLevel="0" collapsed="false">
      <c r="A191" s="10" t="s">
        <v>404</v>
      </c>
      <c r="B191" s="10" t="s">
        <v>405</v>
      </c>
      <c r="C191" s="11" t="n">
        <v>45614</v>
      </c>
      <c r="D191" s="12" t="n">
        <v>26.27</v>
      </c>
    </row>
    <row r="192" customFormat="false" ht="15" hidden="false" customHeight="false" outlineLevel="0" collapsed="false">
      <c r="A192" s="10" t="s">
        <v>406</v>
      </c>
      <c r="B192" s="10" t="s">
        <v>407</v>
      </c>
      <c r="C192" s="11" t="n">
        <v>45615</v>
      </c>
      <c r="D192" s="12" t="n">
        <v>37.11</v>
      </c>
    </row>
    <row r="193" customFormat="false" ht="15" hidden="false" customHeight="false" outlineLevel="0" collapsed="false">
      <c r="A193" s="10" t="s">
        <v>408</v>
      </c>
      <c r="B193" s="10" t="s">
        <v>409</v>
      </c>
      <c r="C193" s="11" t="n">
        <v>45615</v>
      </c>
      <c r="D193" s="12" t="n">
        <v>34.87</v>
      </c>
    </row>
    <row r="194" customFormat="false" ht="15" hidden="false" customHeight="false" outlineLevel="0" collapsed="false">
      <c r="A194" s="10" t="s">
        <v>410</v>
      </c>
      <c r="B194" s="10" t="s">
        <v>411</v>
      </c>
      <c r="C194" s="11" t="n">
        <v>45615</v>
      </c>
      <c r="D194" s="12" t="n">
        <v>20.94</v>
      </c>
    </row>
    <row r="195" customFormat="false" ht="15" hidden="false" customHeight="false" outlineLevel="0" collapsed="false">
      <c r="A195" s="10" t="s">
        <v>412</v>
      </c>
      <c r="B195" s="10" t="s">
        <v>413</v>
      </c>
      <c r="C195" s="11" t="n">
        <v>45615</v>
      </c>
      <c r="D195" s="12" t="n">
        <v>26.15</v>
      </c>
    </row>
    <row r="196" customFormat="false" ht="15" hidden="false" customHeight="false" outlineLevel="0" collapsed="false">
      <c r="A196" s="10" t="s">
        <v>414</v>
      </c>
      <c r="B196" s="10" t="s">
        <v>415</v>
      </c>
      <c r="C196" s="11" t="n">
        <v>45616</v>
      </c>
      <c r="D196" s="12" t="n">
        <v>37.37</v>
      </c>
    </row>
    <row r="197" customFormat="false" ht="15" hidden="false" customHeight="false" outlineLevel="0" collapsed="false">
      <c r="A197" s="10" t="s">
        <v>416</v>
      </c>
      <c r="B197" s="10" t="s">
        <v>417</v>
      </c>
      <c r="C197" s="11" t="n">
        <v>45616</v>
      </c>
      <c r="D197" s="12" t="n">
        <v>21.45</v>
      </c>
    </row>
    <row r="198" customFormat="false" ht="15" hidden="false" customHeight="false" outlineLevel="0" collapsed="false">
      <c r="A198" s="10" t="s">
        <v>418</v>
      </c>
      <c r="B198" s="10" t="s">
        <v>419</v>
      </c>
      <c r="C198" s="11" t="n">
        <v>45616</v>
      </c>
      <c r="D198" s="12" t="n">
        <v>51.9</v>
      </c>
    </row>
    <row r="199" customFormat="false" ht="15" hidden="false" customHeight="false" outlineLevel="0" collapsed="false">
      <c r="A199" s="10" t="s">
        <v>420</v>
      </c>
      <c r="B199" s="10" t="s">
        <v>421</v>
      </c>
      <c r="C199" s="11" t="n">
        <v>45616</v>
      </c>
      <c r="D199" s="12" t="n">
        <v>49.76</v>
      </c>
    </row>
    <row r="200" customFormat="false" ht="15" hidden="false" customHeight="false" outlineLevel="0" collapsed="false">
      <c r="A200" s="10" t="s">
        <v>422</v>
      </c>
      <c r="B200" s="10" t="s">
        <v>423</v>
      </c>
      <c r="C200" s="11" t="n">
        <v>45618</v>
      </c>
      <c r="D200" s="12" t="n">
        <v>29.4</v>
      </c>
    </row>
    <row r="201" customFormat="false" ht="15" hidden="false" customHeight="false" outlineLevel="0" collapsed="false">
      <c r="A201" s="10" t="s">
        <v>424</v>
      </c>
      <c r="B201" s="10" t="s">
        <v>425</v>
      </c>
      <c r="C201" s="11" t="n">
        <v>45618</v>
      </c>
      <c r="D201" s="12" t="n">
        <v>23.17</v>
      </c>
    </row>
    <row r="202" customFormat="false" ht="15" hidden="false" customHeight="false" outlineLevel="0" collapsed="false">
      <c r="A202" s="10" t="s">
        <v>426</v>
      </c>
      <c r="B202" s="10" t="s">
        <v>427</v>
      </c>
      <c r="C202" s="11" t="n">
        <v>45618</v>
      </c>
      <c r="D202" s="12" t="n">
        <v>35.39</v>
      </c>
    </row>
    <row r="203" customFormat="false" ht="15" hidden="false" customHeight="false" outlineLevel="0" collapsed="false">
      <c r="A203" s="10" t="s">
        <v>428</v>
      </c>
      <c r="B203" s="10" t="s">
        <v>429</v>
      </c>
      <c r="C203" s="11" t="n">
        <v>45618</v>
      </c>
      <c r="D203" s="12" t="n">
        <v>37.8</v>
      </c>
    </row>
    <row r="204" customFormat="false" ht="15" hidden="false" customHeight="false" outlineLevel="0" collapsed="false">
      <c r="A204" s="10" t="s">
        <v>430</v>
      </c>
      <c r="B204" s="10" t="s">
        <v>431</v>
      </c>
      <c r="C204" s="11" t="n">
        <v>45619</v>
      </c>
      <c r="D204" s="12" t="n">
        <v>29.31</v>
      </c>
    </row>
    <row r="205" customFormat="false" ht="15" hidden="false" customHeight="false" outlineLevel="0" collapsed="false">
      <c r="A205" s="10" t="s">
        <v>432</v>
      </c>
      <c r="B205" s="10" t="s">
        <v>433</v>
      </c>
      <c r="C205" s="11" t="n">
        <v>45619</v>
      </c>
      <c r="D205" s="12" t="n">
        <v>34.7</v>
      </c>
    </row>
    <row r="206" customFormat="false" ht="15" hidden="false" customHeight="false" outlineLevel="0" collapsed="false">
      <c r="A206" s="10" t="s">
        <v>434</v>
      </c>
      <c r="B206" s="10" t="s">
        <v>435</v>
      </c>
      <c r="C206" s="11" t="n">
        <v>45619</v>
      </c>
      <c r="D206" s="12" t="n">
        <v>57.84</v>
      </c>
    </row>
    <row r="207" customFormat="false" ht="15" hidden="false" customHeight="false" outlineLevel="0" collapsed="false">
      <c r="A207" s="10" t="s">
        <v>436</v>
      </c>
      <c r="B207" s="10" t="s">
        <v>79</v>
      </c>
      <c r="C207" s="11" t="n">
        <v>45619</v>
      </c>
      <c r="D207" s="12" t="n">
        <v>47.39</v>
      </c>
    </row>
    <row r="208" customFormat="false" ht="15" hidden="false" customHeight="false" outlineLevel="0" collapsed="false">
      <c r="A208" s="10" t="s">
        <v>437</v>
      </c>
      <c r="B208" s="10" t="s">
        <v>137</v>
      </c>
      <c r="C208" s="11" t="n">
        <v>45619</v>
      </c>
      <c r="D208" s="12" t="n">
        <v>30.82</v>
      </c>
    </row>
    <row r="209" customFormat="false" ht="15" hidden="false" customHeight="false" outlineLevel="0" collapsed="false">
      <c r="A209" s="10" t="s">
        <v>438</v>
      </c>
      <c r="B209" s="10" t="s">
        <v>189</v>
      </c>
      <c r="C209" s="11" t="n">
        <v>45620</v>
      </c>
      <c r="D209" s="12" t="n">
        <v>64.38</v>
      </c>
    </row>
    <row r="210" customFormat="false" ht="15" hidden="false" customHeight="false" outlineLevel="0" collapsed="false">
      <c r="A210" s="10" t="s">
        <v>439</v>
      </c>
      <c r="B210" s="10" t="s">
        <v>63</v>
      </c>
      <c r="C210" s="11" t="n">
        <v>45620</v>
      </c>
      <c r="D210" s="12" t="n">
        <v>31.22</v>
      </c>
    </row>
    <row r="211" customFormat="false" ht="15" hidden="false" customHeight="false" outlineLevel="0" collapsed="false">
      <c r="A211" s="10" t="s">
        <v>440</v>
      </c>
      <c r="B211" s="10" t="s">
        <v>441</v>
      </c>
      <c r="C211" s="11" t="n">
        <v>45620</v>
      </c>
      <c r="D211" s="12" t="n">
        <v>57.62</v>
      </c>
    </row>
    <row r="212" customFormat="false" ht="15" hidden="false" customHeight="false" outlineLevel="0" collapsed="false">
      <c r="A212" s="10" t="s">
        <v>442</v>
      </c>
      <c r="B212" s="10" t="s">
        <v>443</v>
      </c>
      <c r="C212" s="11" t="n">
        <v>45620</v>
      </c>
      <c r="D212" s="12" t="n">
        <v>36.15</v>
      </c>
    </row>
    <row r="213" customFormat="false" ht="15" hidden="false" customHeight="false" outlineLevel="0" collapsed="false">
      <c r="A213" s="10" t="s">
        <v>444</v>
      </c>
      <c r="B213" s="10" t="s">
        <v>445</v>
      </c>
      <c r="C213" s="11" t="n">
        <v>45620</v>
      </c>
      <c r="D213" s="12" t="n">
        <v>42.13</v>
      </c>
    </row>
    <row r="214" customFormat="false" ht="15" hidden="false" customHeight="false" outlineLevel="0" collapsed="false">
      <c r="A214" s="10" t="s">
        <v>446</v>
      </c>
      <c r="B214" s="10" t="s">
        <v>447</v>
      </c>
      <c r="C214" s="11" t="n">
        <v>45621</v>
      </c>
      <c r="D214" s="12" t="n">
        <v>43.32</v>
      </c>
    </row>
    <row r="215" customFormat="false" ht="15" hidden="false" customHeight="false" outlineLevel="0" collapsed="false">
      <c r="A215" s="10" t="s">
        <v>448</v>
      </c>
      <c r="B215" s="10" t="s">
        <v>449</v>
      </c>
      <c r="C215" s="11" t="n">
        <v>45621</v>
      </c>
      <c r="D215" s="12" t="n">
        <v>36.09</v>
      </c>
    </row>
    <row r="216" customFormat="false" ht="15" hidden="false" customHeight="false" outlineLevel="0" collapsed="false">
      <c r="A216" s="10" t="s">
        <v>450</v>
      </c>
      <c r="B216" s="10" t="s">
        <v>451</v>
      </c>
      <c r="C216" s="11" t="n">
        <v>45621</v>
      </c>
      <c r="D216" s="12" t="n">
        <v>39.14</v>
      </c>
    </row>
    <row r="217" customFormat="false" ht="15" hidden="false" customHeight="false" outlineLevel="0" collapsed="false">
      <c r="A217" s="10" t="s">
        <v>452</v>
      </c>
      <c r="B217" s="10" t="s">
        <v>453</v>
      </c>
      <c r="C217" s="11" t="n">
        <v>45621</v>
      </c>
      <c r="D217" s="12" t="n">
        <v>31.88</v>
      </c>
    </row>
    <row r="218" customFormat="false" ht="15" hidden="false" customHeight="false" outlineLevel="0" collapsed="false">
      <c r="A218" s="10" t="s">
        <v>454</v>
      </c>
      <c r="B218" s="10" t="s">
        <v>67</v>
      </c>
      <c r="C218" s="11" t="n">
        <v>45621</v>
      </c>
      <c r="D218" s="12" t="n">
        <v>62.88</v>
      </c>
    </row>
    <row r="219" customFormat="false" ht="15" hidden="false" customHeight="false" outlineLevel="0" collapsed="false">
      <c r="A219" s="10" t="s">
        <v>455</v>
      </c>
      <c r="B219" s="10" t="s">
        <v>456</v>
      </c>
      <c r="C219" s="11" t="n">
        <v>45621</v>
      </c>
      <c r="D219" s="12" t="n">
        <v>20.82</v>
      </c>
    </row>
    <row r="220" customFormat="false" ht="15" hidden="false" customHeight="false" outlineLevel="0" collapsed="false">
      <c r="A220" s="10" t="s">
        <v>457</v>
      </c>
      <c r="B220" s="10" t="s">
        <v>458</v>
      </c>
      <c r="C220" s="11" t="n">
        <v>45621</v>
      </c>
      <c r="D220" s="12" t="n">
        <v>22.25</v>
      </c>
    </row>
    <row r="221" customFormat="false" ht="15" hidden="false" customHeight="false" outlineLevel="0" collapsed="false">
      <c r="A221" s="10" t="s">
        <v>459</v>
      </c>
      <c r="B221" s="10" t="s">
        <v>460</v>
      </c>
      <c r="C221" s="11" t="n">
        <v>45621</v>
      </c>
      <c r="D221" s="12" t="n">
        <v>25.22</v>
      </c>
    </row>
    <row r="222" customFormat="false" ht="15" hidden="false" customHeight="false" outlineLevel="0" collapsed="false">
      <c r="A222" s="10" t="s">
        <v>461</v>
      </c>
      <c r="B222" s="10" t="s">
        <v>244</v>
      </c>
      <c r="C222" s="11" t="n">
        <v>45621</v>
      </c>
      <c r="D222" s="12" t="n">
        <v>27.27</v>
      </c>
    </row>
    <row r="223" customFormat="false" ht="15" hidden="false" customHeight="false" outlineLevel="0" collapsed="false">
      <c r="A223" s="10" t="s">
        <v>462</v>
      </c>
      <c r="B223" s="10" t="s">
        <v>463</v>
      </c>
      <c r="C223" s="11" t="n">
        <v>45622</v>
      </c>
      <c r="D223" s="12" t="n">
        <v>49.46</v>
      </c>
    </row>
    <row r="224" customFormat="false" ht="15" hidden="false" customHeight="false" outlineLevel="0" collapsed="false">
      <c r="A224" s="10" t="s">
        <v>464</v>
      </c>
      <c r="B224" s="10" t="s">
        <v>465</v>
      </c>
      <c r="C224" s="11" t="n">
        <v>45622</v>
      </c>
      <c r="D224" s="12" t="n">
        <v>28.46</v>
      </c>
    </row>
    <row r="225" customFormat="false" ht="15" hidden="false" customHeight="false" outlineLevel="0" collapsed="false">
      <c r="A225" s="10" t="s">
        <v>466</v>
      </c>
      <c r="B225" s="10" t="s">
        <v>467</v>
      </c>
      <c r="C225" s="11" t="n">
        <v>45622</v>
      </c>
      <c r="D225" s="12" t="n">
        <v>52.44</v>
      </c>
    </row>
    <row r="226" customFormat="false" ht="15" hidden="false" customHeight="false" outlineLevel="0" collapsed="false">
      <c r="A226" s="10" t="s">
        <v>468</v>
      </c>
      <c r="B226" s="10" t="s">
        <v>469</v>
      </c>
      <c r="C226" s="11" t="n">
        <v>45622</v>
      </c>
      <c r="D226" s="12" t="n">
        <v>39.99</v>
      </c>
    </row>
    <row r="227" customFormat="false" ht="15" hidden="false" customHeight="false" outlineLevel="0" collapsed="false">
      <c r="A227" s="10" t="s">
        <v>470</v>
      </c>
      <c r="B227" s="10" t="s">
        <v>471</v>
      </c>
      <c r="C227" s="11" t="n">
        <v>45622</v>
      </c>
      <c r="D227" s="12" t="n">
        <v>143.04</v>
      </c>
    </row>
    <row r="228" customFormat="false" ht="15" hidden="false" customHeight="false" outlineLevel="0" collapsed="false">
      <c r="A228" s="10" t="s">
        <v>472</v>
      </c>
      <c r="B228" s="10" t="s">
        <v>473</v>
      </c>
      <c r="C228" s="11" t="n">
        <v>45623</v>
      </c>
      <c r="D228" s="12" t="n">
        <v>24.58</v>
      </c>
    </row>
    <row r="229" customFormat="false" ht="15" hidden="false" customHeight="false" outlineLevel="0" collapsed="false">
      <c r="A229" s="10" t="s">
        <v>474</v>
      </c>
      <c r="B229" s="10" t="s">
        <v>475</v>
      </c>
      <c r="C229" s="11" t="n">
        <v>45624</v>
      </c>
      <c r="D229" s="12" t="n">
        <v>35.84</v>
      </c>
    </row>
    <row r="230" customFormat="false" ht="15" hidden="false" customHeight="false" outlineLevel="0" collapsed="false">
      <c r="A230" s="10" t="s">
        <v>476</v>
      </c>
      <c r="B230" s="10" t="s">
        <v>477</v>
      </c>
      <c r="C230" s="11" t="n">
        <v>45624</v>
      </c>
      <c r="D230" s="12" t="n">
        <v>24.19</v>
      </c>
    </row>
    <row r="231" customFormat="false" ht="15" hidden="false" customHeight="false" outlineLevel="0" collapsed="false">
      <c r="A231" s="10" t="s">
        <v>478</v>
      </c>
      <c r="B231" s="10" t="s">
        <v>479</v>
      </c>
      <c r="C231" s="11" t="n">
        <v>45624</v>
      </c>
      <c r="D231" s="12" t="n">
        <v>27.24</v>
      </c>
    </row>
    <row r="232" customFormat="false" ht="15" hidden="false" customHeight="false" outlineLevel="0" collapsed="false">
      <c r="A232" s="10" t="s">
        <v>480</v>
      </c>
      <c r="B232" s="10" t="s">
        <v>481</v>
      </c>
      <c r="C232" s="11" t="n">
        <v>45624</v>
      </c>
      <c r="D232" s="12" t="n">
        <v>21.5</v>
      </c>
    </row>
    <row r="233" customFormat="false" ht="15" hidden="false" customHeight="false" outlineLevel="0" collapsed="false">
      <c r="A233" s="10" t="s">
        <v>482</v>
      </c>
      <c r="B233" s="10" t="s">
        <v>483</v>
      </c>
      <c r="C233" s="11" t="n">
        <v>45624</v>
      </c>
      <c r="D233" s="12" t="n">
        <v>47.23</v>
      </c>
    </row>
    <row r="234" customFormat="false" ht="15" hidden="false" customHeight="false" outlineLevel="0" collapsed="false">
      <c r="A234" s="10" t="s">
        <v>484</v>
      </c>
      <c r="B234" s="10" t="s">
        <v>485</v>
      </c>
      <c r="C234" s="11" t="n">
        <v>45624</v>
      </c>
      <c r="D234" s="12" t="n">
        <v>18.76</v>
      </c>
    </row>
    <row r="235" customFormat="false" ht="15" hidden="false" customHeight="false" outlineLevel="0" collapsed="false">
      <c r="A235" s="10" t="s">
        <v>486</v>
      </c>
      <c r="B235" s="10" t="s">
        <v>487</v>
      </c>
      <c r="C235" s="11" t="n">
        <v>45624</v>
      </c>
      <c r="D235" s="12" t="n">
        <v>87.16</v>
      </c>
    </row>
    <row r="236" customFormat="false" ht="15" hidden="false" customHeight="false" outlineLevel="0" collapsed="false">
      <c r="A236" s="10" t="s">
        <v>488</v>
      </c>
      <c r="B236" s="10" t="s">
        <v>489</v>
      </c>
      <c r="C236" s="11" t="n">
        <v>45624</v>
      </c>
      <c r="D236" s="12" t="n">
        <v>61.09</v>
      </c>
    </row>
    <row r="237" customFormat="false" ht="15" hidden="false" customHeight="false" outlineLevel="0" collapsed="false">
      <c r="A237" s="10" t="s">
        <v>490</v>
      </c>
      <c r="B237" s="10" t="s">
        <v>491</v>
      </c>
      <c r="C237" s="11" t="n">
        <v>45625</v>
      </c>
      <c r="D237" s="12" t="n">
        <v>27.49</v>
      </c>
    </row>
    <row r="238" customFormat="false" ht="15" hidden="false" customHeight="false" outlineLevel="0" collapsed="false">
      <c r="A238" s="10" t="s">
        <v>492</v>
      </c>
      <c r="B238" s="10" t="s">
        <v>493</v>
      </c>
      <c r="C238" s="11" t="n">
        <v>45625</v>
      </c>
      <c r="D238" s="12" t="n">
        <v>42.48</v>
      </c>
    </row>
    <row r="239" customFormat="false" ht="15" hidden="false" customHeight="false" outlineLevel="0" collapsed="false">
      <c r="A239" s="10" t="s">
        <v>494</v>
      </c>
      <c r="B239" s="10" t="s">
        <v>495</v>
      </c>
      <c r="C239" s="11" t="n">
        <v>45625</v>
      </c>
      <c r="D239" s="12" t="n">
        <v>32.92</v>
      </c>
    </row>
    <row r="240" customFormat="false" ht="15" hidden="false" customHeight="false" outlineLevel="0" collapsed="false">
      <c r="A240" s="10" t="s">
        <v>496</v>
      </c>
      <c r="B240" s="10" t="s">
        <v>497</v>
      </c>
      <c r="C240" s="11" t="n">
        <v>45626</v>
      </c>
      <c r="D240" s="12" t="n">
        <v>27.5</v>
      </c>
    </row>
    <row r="241" customFormat="false" ht="15" hidden="false" customHeight="false" outlineLevel="0" collapsed="false">
      <c r="A241" s="10" t="s">
        <v>498</v>
      </c>
      <c r="B241" s="10" t="s">
        <v>499</v>
      </c>
      <c r="C241" s="11" t="n">
        <v>45626</v>
      </c>
      <c r="D241" s="12" t="n">
        <v>23.5</v>
      </c>
    </row>
    <row r="242" customFormat="false" ht="15" hidden="false" customHeight="false" outlineLevel="0" collapsed="false">
      <c r="A242" s="10" t="s">
        <v>500</v>
      </c>
      <c r="B242" s="10" t="s">
        <v>501</v>
      </c>
      <c r="C242" s="11" t="n">
        <v>45626</v>
      </c>
      <c r="D242" s="12" t="n">
        <v>106.85</v>
      </c>
    </row>
    <row r="243" customFormat="false" ht="15" hidden="false" customHeight="false" outlineLevel="0" collapsed="false">
      <c r="A243" s="10" t="s">
        <v>502</v>
      </c>
      <c r="B243" s="10" t="s">
        <v>503</v>
      </c>
      <c r="C243" s="11" t="n">
        <v>45626</v>
      </c>
      <c r="D243" s="12" t="n">
        <v>43.29</v>
      </c>
    </row>
    <row r="244" customFormat="false" ht="15" hidden="false" customHeight="false" outlineLevel="0" collapsed="false">
      <c r="A244" s="10" t="s">
        <v>504</v>
      </c>
      <c r="B244" s="10" t="s">
        <v>505</v>
      </c>
      <c r="C244" s="11" t="n">
        <v>45627</v>
      </c>
      <c r="D244" s="12" t="n">
        <v>23.54</v>
      </c>
    </row>
    <row r="245" customFormat="false" ht="15" hidden="false" customHeight="false" outlineLevel="0" collapsed="false">
      <c r="A245" s="10" t="s">
        <v>506</v>
      </c>
      <c r="B245" s="10" t="s">
        <v>95</v>
      </c>
      <c r="C245" s="11" t="n">
        <v>45627</v>
      </c>
      <c r="D245" s="12" t="n">
        <v>25.18</v>
      </c>
    </row>
    <row r="246" customFormat="false" ht="15" hidden="false" customHeight="false" outlineLevel="0" collapsed="false">
      <c r="A246" s="10" t="s">
        <v>507</v>
      </c>
      <c r="B246" s="10" t="s">
        <v>508</v>
      </c>
      <c r="C246" s="11" t="n">
        <v>45628</v>
      </c>
      <c r="D246" s="12" t="n">
        <v>19.47</v>
      </c>
    </row>
    <row r="247" customFormat="false" ht="15" hidden="false" customHeight="false" outlineLevel="0" collapsed="false">
      <c r="A247" s="10" t="s">
        <v>509</v>
      </c>
      <c r="B247" s="10" t="s">
        <v>510</v>
      </c>
      <c r="C247" s="11" t="n">
        <v>45628</v>
      </c>
      <c r="D247" s="12" t="n">
        <v>59.2</v>
      </c>
    </row>
    <row r="248" customFormat="false" ht="15" hidden="false" customHeight="false" outlineLevel="0" collapsed="false">
      <c r="A248" s="10" t="s">
        <v>511</v>
      </c>
      <c r="B248" s="10" t="s">
        <v>512</v>
      </c>
      <c r="C248" s="11" t="n">
        <v>45628</v>
      </c>
      <c r="D248" s="12" t="n">
        <v>77.27</v>
      </c>
    </row>
    <row r="249" customFormat="false" ht="15" hidden="false" customHeight="false" outlineLevel="0" collapsed="false">
      <c r="A249" s="10" t="s">
        <v>513</v>
      </c>
      <c r="B249" s="10" t="s">
        <v>514</v>
      </c>
      <c r="C249" s="11" t="n">
        <v>45628</v>
      </c>
      <c r="D249" s="12" t="n">
        <v>38.52</v>
      </c>
    </row>
    <row r="250" customFormat="false" ht="15" hidden="false" customHeight="false" outlineLevel="0" collapsed="false">
      <c r="A250" s="10" t="s">
        <v>515</v>
      </c>
      <c r="B250" s="10" t="s">
        <v>516</v>
      </c>
      <c r="C250" s="11" t="n">
        <v>45628</v>
      </c>
      <c r="D250" s="12" t="n">
        <v>40.17</v>
      </c>
    </row>
    <row r="251" customFormat="false" ht="15" hidden="false" customHeight="false" outlineLevel="0" collapsed="false">
      <c r="A251" s="10" t="s">
        <v>517</v>
      </c>
      <c r="B251" s="10" t="s">
        <v>518</v>
      </c>
      <c r="C251" s="11" t="n">
        <v>45628</v>
      </c>
      <c r="D251" s="12" t="n">
        <v>41.78</v>
      </c>
    </row>
    <row r="252" customFormat="false" ht="15" hidden="false" customHeight="false" outlineLevel="0" collapsed="false">
      <c r="A252" s="10" t="s">
        <v>519</v>
      </c>
      <c r="B252" s="10" t="s">
        <v>520</v>
      </c>
      <c r="C252" s="11" t="n">
        <v>45628</v>
      </c>
      <c r="D252" s="12" t="n">
        <v>31.71</v>
      </c>
    </row>
    <row r="253" customFormat="false" ht="15" hidden="false" customHeight="false" outlineLevel="0" collapsed="false">
      <c r="A253" s="10" t="s">
        <v>521</v>
      </c>
      <c r="B253" s="10" t="s">
        <v>522</v>
      </c>
      <c r="C253" s="11" t="n">
        <v>45628</v>
      </c>
      <c r="D253" s="12" t="n">
        <v>24.29</v>
      </c>
    </row>
    <row r="254" customFormat="false" ht="15" hidden="false" customHeight="false" outlineLevel="0" collapsed="false">
      <c r="A254" s="10" t="s">
        <v>523</v>
      </c>
      <c r="B254" s="10" t="s">
        <v>524</v>
      </c>
      <c r="C254" s="11" t="n">
        <v>45629</v>
      </c>
      <c r="D254" s="12" t="n">
        <v>23.26</v>
      </c>
    </row>
    <row r="255" customFormat="false" ht="15" hidden="false" customHeight="false" outlineLevel="0" collapsed="false">
      <c r="A255" s="10" t="s">
        <v>525</v>
      </c>
      <c r="B255" s="10" t="s">
        <v>526</v>
      </c>
      <c r="C255" s="11" t="n">
        <v>45629</v>
      </c>
      <c r="D255" s="12" t="n">
        <v>41.65</v>
      </c>
    </row>
    <row r="256" customFormat="false" ht="15" hidden="false" customHeight="false" outlineLevel="0" collapsed="false">
      <c r="A256" s="10" t="s">
        <v>527</v>
      </c>
      <c r="B256" s="10" t="s">
        <v>276</v>
      </c>
      <c r="C256" s="11" t="n">
        <v>45629</v>
      </c>
      <c r="D256" s="12" t="n">
        <v>40.64</v>
      </c>
    </row>
    <row r="257" customFormat="false" ht="15" hidden="false" customHeight="false" outlineLevel="0" collapsed="false">
      <c r="A257" s="10" t="s">
        <v>528</v>
      </c>
      <c r="B257" s="10" t="s">
        <v>529</v>
      </c>
      <c r="C257" s="11" t="n">
        <v>45629</v>
      </c>
      <c r="D257" s="12" t="n">
        <v>39.96</v>
      </c>
    </row>
    <row r="258" customFormat="false" ht="15" hidden="false" customHeight="false" outlineLevel="0" collapsed="false">
      <c r="A258" s="10" t="s">
        <v>530</v>
      </c>
      <c r="B258" s="10" t="s">
        <v>286</v>
      </c>
      <c r="C258" s="11" t="n">
        <v>45629</v>
      </c>
      <c r="D258" s="12" t="n">
        <v>76.23</v>
      </c>
    </row>
    <row r="259" customFormat="false" ht="15" hidden="false" customHeight="false" outlineLevel="0" collapsed="false">
      <c r="A259" s="10" t="s">
        <v>531</v>
      </c>
      <c r="B259" s="10" t="s">
        <v>532</v>
      </c>
      <c r="C259" s="11" t="n">
        <v>45629</v>
      </c>
      <c r="D259" s="12" t="n">
        <v>16.14</v>
      </c>
    </row>
    <row r="260" customFormat="false" ht="15" hidden="false" customHeight="false" outlineLevel="0" collapsed="false">
      <c r="A260" s="10" t="s">
        <v>533</v>
      </c>
      <c r="B260" s="10" t="s">
        <v>534</v>
      </c>
      <c r="C260" s="11" t="n">
        <v>45630</v>
      </c>
      <c r="D260" s="12" t="n">
        <v>24.68</v>
      </c>
    </row>
    <row r="261" customFormat="false" ht="15" hidden="false" customHeight="false" outlineLevel="0" collapsed="false">
      <c r="A261" s="10" t="s">
        <v>535</v>
      </c>
      <c r="B261" s="10" t="s">
        <v>536</v>
      </c>
      <c r="C261" s="11" t="n">
        <v>45630</v>
      </c>
      <c r="D261" s="12" t="n">
        <v>25.7</v>
      </c>
    </row>
    <row r="262" customFormat="false" ht="15" hidden="false" customHeight="false" outlineLevel="0" collapsed="false">
      <c r="A262" s="10" t="s">
        <v>537</v>
      </c>
      <c r="B262" s="10" t="s">
        <v>93</v>
      </c>
      <c r="C262" s="11" t="n">
        <v>45630</v>
      </c>
      <c r="D262" s="12" t="n">
        <v>41.75</v>
      </c>
    </row>
    <row r="263" customFormat="false" ht="15" hidden="false" customHeight="false" outlineLevel="0" collapsed="false">
      <c r="A263" s="10" t="s">
        <v>538</v>
      </c>
      <c r="B263" s="10" t="s">
        <v>539</v>
      </c>
      <c r="C263" s="11" t="n">
        <v>45630</v>
      </c>
      <c r="D263" s="12" t="n">
        <v>52.38</v>
      </c>
    </row>
    <row r="264" customFormat="false" ht="15" hidden="false" customHeight="false" outlineLevel="0" collapsed="false">
      <c r="A264" s="10" t="s">
        <v>540</v>
      </c>
      <c r="B264" s="10" t="s">
        <v>541</v>
      </c>
      <c r="C264" s="11" t="n">
        <v>45630</v>
      </c>
      <c r="D264" s="12" t="n">
        <v>37.41</v>
      </c>
    </row>
    <row r="265" customFormat="false" ht="15" hidden="false" customHeight="false" outlineLevel="0" collapsed="false">
      <c r="A265" s="10" t="s">
        <v>542</v>
      </c>
      <c r="B265" s="10" t="s">
        <v>543</v>
      </c>
      <c r="C265" s="11" t="n">
        <v>45630</v>
      </c>
      <c r="D265" s="12" t="n">
        <v>28.99</v>
      </c>
    </row>
    <row r="266" customFormat="false" ht="15" hidden="false" customHeight="false" outlineLevel="0" collapsed="false">
      <c r="A266" s="10" t="s">
        <v>544</v>
      </c>
      <c r="B266" s="10" t="s">
        <v>545</v>
      </c>
      <c r="C266" s="11" t="n">
        <v>45631</v>
      </c>
      <c r="D266" s="12" t="n">
        <v>23.37</v>
      </c>
    </row>
    <row r="267" customFormat="false" ht="15" hidden="false" customHeight="false" outlineLevel="0" collapsed="false">
      <c r="A267" s="10" t="s">
        <v>546</v>
      </c>
      <c r="B267" s="10" t="s">
        <v>547</v>
      </c>
      <c r="C267" s="11" t="n">
        <v>45631</v>
      </c>
      <c r="D267" s="12" t="n">
        <v>53.58</v>
      </c>
    </row>
    <row r="268" customFormat="false" ht="15" hidden="false" customHeight="false" outlineLevel="0" collapsed="false">
      <c r="A268" s="10" t="s">
        <v>548</v>
      </c>
      <c r="B268" s="10" t="s">
        <v>549</v>
      </c>
      <c r="C268" s="11" t="n">
        <v>45632</v>
      </c>
      <c r="D268" s="12" t="n">
        <v>60.86</v>
      </c>
    </row>
    <row r="269" customFormat="false" ht="15" hidden="false" customHeight="false" outlineLevel="0" collapsed="false">
      <c r="A269" s="10" t="s">
        <v>550</v>
      </c>
      <c r="B269" s="10" t="s">
        <v>551</v>
      </c>
      <c r="C269" s="11" t="n">
        <v>45632</v>
      </c>
      <c r="D269" s="12" t="n">
        <v>23.75</v>
      </c>
    </row>
    <row r="270" customFormat="false" ht="15" hidden="false" customHeight="false" outlineLevel="0" collapsed="false">
      <c r="A270" s="10" t="s">
        <v>552</v>
      </c>
      <c r="B270" s="10" t="s">
        <v>179</v>
      </c>
      <c r="C270" s="11" t="n">
        <v>45632</v>
      </c>
      <c r="D270" s="12" t="n">
        <v>29.82</v>
      </c>
    </row>
    <row r="271" customFormat="false" ht="15" hidden="false" customHeight="false" outlineLevel="0" collapsed="false">
      <c r="A271" s="10" t="s">
        <v>553</v>
      </c>
      <c r="B271" s="10" t="s">
        <v>554</v>
      </c>
      <c r="C271" s="11" t="n">
        <v>45632</v>
      </c>
      <c r="D271" s="12" t="n">
        <v>16.39</v>
      </c>
    </row>
    <row r="272" customFormat="false" ht="15" hidden="false" customHeight="false" outlineLevel="0" collapsed="false">
      <c r="A272" s="10" t="s">
        <v>555</v>
      </c>
      <c r="B272" s="10" t="s">
        <v>556</v>
      </c>
      <c r="C272" s="11" t="n">
        <v>45632</v>
      </c>
      <c r="D272" s="12" t="n">
        <v>38.04</v>
      </c>
    </row>
    <row r="273" customFormat="false" ht="15" hidden="false" customHeight="false" outlineLevel="0" collapsed="false">
      <c r="A273" s="10" t="s">
        <v>557</v>
      </c>
      <c r="B273" s="10" t="s">
        <v>558</v>
      </c>
      <c r="C273" s="11" t="n">
        <v>45632</v>
      </c>
      <c r="D273" s="12" t="n">
        <v>35.64</v>
      </c>
    </row>
    <row r="274" customFormat="false" ht="15" hidden="false" customHeight="false" outlineLevel="0" collapsed="false">
      <c r="A274" s="10" t="s">
        <v>559</v>
      </c>
      <c r="B274" s="10" t="s">
        <v>87</v>
      </c>
      <c r="C274" s="11" t="n">
        <v>45632</v>
      </c>
      <c r="D274" s="12" t="n">
        <v>24.9</v>
      </c>
    </row>
    <row r="275" customFormat="false" ht="15" hidden="false" customHeight="false" outlineLevel="0" collapsed="false">
      <c r="A275" s="10" t="s">
        <v>560</v>
      </c>
      <c r="B275" s="10" t="s">
        <v>561</v>
      </c>
      <c r="C275" s="11" t="n">
        <v>45633</v>
      </c>
      <c r="D275" s="12" t="n">
        <v>44.82</v>
      </c>
    </row>
    <row r="276" customFormat="false" ht="15" hidden="false" customHeight="false" outlineLevel="0" collapsed="false">
      <c r="A276" s="10" t="s">
        <v>562</v>
      </c>
      <c r="B276" s="10" t="s">
        <v>107</v>
      </c>
      <c r="C276" s="11" t="n">
        <v>45633</v>
      </c>
      <c r="D276" s="12" t="n">
        <v>47</v>
      </c>
    </row>
    <row r="277" customFormat="false" ht="15" hidden="false" customHeight="false" outlineLevel="0" collapsed="false">
      <c r="A277" s="10" t="s">
        <v>563</v>
      </c>
      <c r="B277" s="10" t="s">
        <v>564</v>
      </c>
      <c r="C277" s="11" t="n">
        <v>45633</v>
      </c>
      <c r="D277" s="12" t="n">
        <v>16.29</v>
      </c>
    </row>
    <row r="278" customFormat="false" ht="15" hidden="false" customHeight="false" outlineLevel="0" collapsed="false">
      <c r="A278" s="10" t="s">
        <v>565</v>
      </c>
      <c r="B278" s="10" t="s">
        <v>566</v>
      </c>
      <c r="C278" s="11" t="n">
        <v>45633</v>
      </c>
      <c r="D278" s="12" t="n">
        <v>25.09</v>
      </c>
    </row>
    <row r="279" customFormat="false" ht="15" hidden="false" customHeight="false" outlineLevel="0" collapsed="false">
      <c r="A279" s="10" t="s">
        <v>567</v>
      </c>
      <c r="B279" s="10" t="s">
        <v>568</v>
      </c>
      <c r="C279" s="11" t="n">
        <v>45634</v>
      </c>
      <c r="D279" s="12" t="n">
        <v>45.96</v>
      </c>
    </row>
    <row r="280" customFormat="false" ht="15" hidden="false" customHeight="false" outlineLevel="0" collapsed="false">
      <c r="A280" s="10" t="s">
        <v>569</v>
      </c>
      <c r="B280" s="10" t="s">
        <v>61</v>
      </c>
      <c r="C280" s="11" t="n">
        <v>45634</v>
      </c>
      <c r="D280" s="12" t="n">
        <v>49.93</v>
      </c>
    </row>
    <row r="281" customFormat="false" ht="15" hidden="false" customHeight="false" outlineLevel="0" collapsed="false">
      <c r="A281" s="10" t="s">
        <v>570</v>
      </c>
      <c r="B281" s="10" t="s">
        <v>210</v>
      </c>
      <c r="C281" s="11" t="n">
        <v>45634</v>
      </c>
      <c r="D281" s="12" t="n">
        <v>56.32</v>
      </c>
    </row>
    <row r="282" customFormat="false" ht="15" hidden="false" customHeight="false" outlineLevel="0" collapsed="false">
      <c r="A282" s="10" t="s">
        <v>571</v>
      </c>
      <c r="B282" s="10" t="s">
        <v>205</v>
      </c>
      <c r="C282" s="11" t="n">
        <v>45634</v>
      </c>
      <c r="D282" s="12" t="n">
        <v>35.79</v>
      </c>
    </row>
    <row r="283" customFormat="false" ht="15" hidden="false" customHeight="false" outlineLevel="0" collapsed="false">
      <c r="A283" s="10" t="s">
        <v>572</v>
      </c>
      <c r="B283" s="10" t="s">
        <v>573</v>
      </c>
      <c r="C283" s="11" t="n">
        <v>45634</v>
      </c>
      <c r="D283" s="12" t="n">
        <v>36.4</v>
      </c>
    </row>
    <row r="284" customFormat="false" ht="15" hidden="false" customHeight="false" outlineLevel="0" collapsed="false">
      <c r="A284" s="10" t="s">
        <v>574</v>
      </c>
      <c r="B284" s="10" t="s">
        <v>575</v>
      </c>
      <c r="C284" s="11" t="n">
        <v>45634</v>
      </c>
      <c r="D284" s="12" t="n">
        <v>23.97</v>
      </c>
    </row>
    <row r="285" customFormat="false" ht="15" hidden="false" customHeight="false" outlineLevel="0" collapsed="false">
      <c r="A285" s="10" t="s">
        <v>576</v>
      </c>
      <c r="B285" s="10" t="s">
        <v>577</v>
      </c>
      <c r="C285" s="11" t="n">
        <v>45635</v>
      </c>
      <c r="D285" s="12" t="n">
        <v>25.84</v>
      </c>
    </row>
    <row r="286" customFormat="false" ht="15" hidden="false" customHeight="false" outlineLevel="0" collapsed="false">
      <c r="A286" s="10" t="s">
        <v>578</v>
      </c>
      <c r="B286" s="10" t="s">
        <v>579</v>
      </c>
      <c r="C286" s="11" t="n">
        <v>45635</v>
      </c>
      <c r="D286" s="12" t="n">
        <v>58.14</v>
      </c>
    </row>
    <row r="287" customFormat="false" ht="15" hidden="false" customHeight="false" outlineLevel="0" collapsed="false">
      <c r="A287" s="10" t="s">
        <v>580</v>
      </c>
      <c r="B287" s="10" t="s">
        <v>581</v>
      </c>
      <c r="C287" s="11" t="n">
        <v>45635</v>
      </c>
      <c r="D287" s="12" t="n">
        <v>34.88</v>
      </c>
    </row>
    <row r="288" customFormat="false" ht="15" hidden="false" customHeight="false" outlineLevel="0" collapsed="false">
      <c r="A288" s="10" t="s">
        <v>582</v>
      </c>
      <c r="B288" s="10" t="s">
        <v>583</v>
      </c>
      <c r="C288" s="11" t="n">
        <v>45635</v>
      </c>
      <c r="D288" s="12" t="n">
        <v>34.76</v>
      </c>
    </row>
    <row r="289" customFormat="false" ht="15" hidden="false" customHeight="false" outlineLevel="0" collapsed="false">
      <c r="A289" s="10" t="s">
        <v>584</v>
      </c>
      <c r="B289" s="10" t="s">
        <v>585</v>
      </c>
      <c r="C289" s="11" t="n">
        <v>45635</v>
      </c>
      <c r="D289" s="12" t="n">
        <v>41.41</v>
      </c>
    </row>
    <row r="290" customFormat="false" ht="15" hidden="false" customHeight="false" outlineLevel="0" collapsed="false">
      <c r="A290" s="10" t="s">
        <v>586</v>
      </c>
      <c r="B290" s="10" t="s">
        <v>587</v>
      </c>
      <c r="C290" s="11" t="n">
        <v>45635</v>
      </c>
      <c r="D290" s="12" t="n">
        <v>19.29</v>
      </c>
    </row>
    <row r="291" customFormat="false" ht="15" hidden="false" customHeight="false" outlineLevel="0" collapsed="false">
      <c r="A291" s="10" t="s">
        <v>588</v>
      </c>
      <c r="B291" s="10" t="s">
        <v>589</v>
      </c>
      <c r="C291" s="11" t="n">
        <v>45636</v>
      </c>
      <c r="D291" s="12" t="n">
        <v>50.72</v>
      </c>
    </row>
    <row r="292" customFormat="false" ht="15" hidden="false" customHeight="false" outlineLevel="0" collapsed="false">
      <c r="A292" s="10" t="s">
        <v>590</v>
      </c>
      <c r="B292" s="10" t="s">
        <v>591</v>
      </c>
      <c r="C292" s="11" t="n">
        <v>45636</v>
      </c>
      <c r="D292" s="12" t="n">
        <v>28.73</v>
      </c>
    </row>
    <row r="293" customFormat="false" ht="15" hidden="false" customHeight="false" outlineLevel="0" collapsed="false">
      <c r="A293" s="10" t="s">
        <v>592</v>
      </c>
      <c r="B293" s="10" t="s">
        <v>216</v>
      </c>
      <c r="C293" s="11" t="n">
        <v>45636</v>
      </c>
      <c r="D293" s="12" t="n">
        <v>30.33</v>
      </c>
    </row>
    <row r="294" customFormat="false" ht="15" hidden="false" customHeight="false" outlineLevel="0" collapsed="false">
      <c r="A294" s="10" t="s">
        <v>593</v>
      </c>
      <c r="B294" s="10" t="s">
        <v>594</v>
      </c>
      <c r="C294" s="11" t="n">
        <v>45636</v>
      </c>
      <c r="D294" s="12" t="n">
        <v>21.15</v>
      </c>
    </row>
    <row r="295" customFormat="false" ht="15" hidden="false" customHeight="false" outlineLevel="0" collapsed="false">
      <c r="A295" s="10" t="s">
        <v>595</v>
      </c>
      <c r="B295" s="10" t="s">
        <v>596</v>
      </c>
      <c r="C295" s="11" t="n">
        <v>45636</v>
      </c>
      <c r="D295" s="12" t="n">
        <v>20.44</v>
      </c>
    </row>
    <row r="296" customFormat="false" ht="15" hidden="false" customHeight="false" outlineLevel="0" collapsed="false">
      <c r="A296" s="10" t="s">
        <v>597</v>
      </c>
      <c r="B296" s="10" t="s">
        <v>598</v>
      </c>
      <c r="C296" s="11" t="n">
        <v>45636</v>
      </c>
      <c r="D296" s="12" t="n">
        <v>21.92</v>
      </c>
    </row>
    <row r="297" customFormat="false" ht="15" hidden="false" customHeight="false" outlineLevel="0" collapsed="false">
      <c r="A297" s="10" t="s">
        <v>599</v>
      </c>
      <c r="B297" s="10" t="s">
        <v>600</v>
      </c>
      <c r="C297" s="11" t="n">
        <v>45636</v>
      </c>
      <c r="D297" s="12" t="n">
        <v>22.48</v>
      </c>
    </row>
    <row r="298" customFormat="false" ht="15" hidden="false" customHeight="false" outlineLevel="0" collapsed="false">
      <c r="A298" s="10" t="s">
        <v>601</v>
      </c>
      <c r="B298" s="10" t="s">
        <v>173</v>
      </c>
      <c r="C298" s="11" t="n">
        <v>45636</v>
      </c>
      <c r="D298" s="12" t="n">
        <v>86.69</v>
      </c>
    </row>
    <row r="299" customFormat="false" ht="15" hidden="false" customHeight="false" outlineLevel="0" collapsed="false">
      <c r="A299" s="10" t="s">
        <v>602</v>
      </c>
      <c r="B299" s="10" t="s">
        <v>43</v>
      </c>
      <c r="C299" s="11" t="n">
        <v>45636</v>
      </c>
      <c r="D299" s="12" t="n">
        <v>38.28</v>
      </c>
    </row>
    <row r="300" customFormat="false" ht="15" hidden="false" customHeight="false" outlineLevel="0" collapsed="false">
      <c r="A300" s="10" t="s">
        <v>603</v>
      </c>
      <c r="B300" s="10" t="s">
        <v>604</v>
      </c>
      <c r="C300" s="11" t="n">
        <v>45637</v>
      </c>
      <c r="D300" s="12" t="n">
        <v>24.11</v>
      </c>
    </row>
    <row r="301" customFormat="false" ht="15" hidden="false" customHeight="false" outlineLevel="0" collapsed="false">
      <c r="A301" s="10" t="s">
        <v>605</v>
      </c>
      <c r="B301" s="10" t="s">
        <v>606</v>
      </c>
      <c r="C301" s="11" t="n">
        <v>45637</v>
      </c>
      <c r="D301" s="12" t="n">
        <v>25.73</v>
      </c>
    </row>
    <row r="302" customFormat="false" ht="15" hidden="false" customHeight="false" outlineLevel="0" collapsed="false">
      <c r="A302" s="10" t="s">
        <v>607</v>
      </c>
      <c r="B302" s="10" t="s">
        <v>307</v>
      </c>
      <c r="C302" s="11" t="n">
        <v>45637</v>
      </c>
      <c r="D302" s="12" t="n">
        <v>40.83</v>
      </c>
    </row>
    <row r="303" customFormat="false" ht="15" hidden="false" customHeight="false" outlineLevel="0" collapsed="false">
      <c r="A303" s="10" t="s">
        <v>608</v>
      </c>
      <c r="B303" s="10" t="s">
        <v>609</v>
      </c>
      <c r="C303" s="11" t="n">
        <v>45637</v>
      </c>
      <c r="D303" s="12" t="n">
        <v>41.79</v>
      </c>
    </row>
    <row r="304" customFormat="false" ht="15" hidden="false" customHeight="false" outlineLevel="0" collapsed="false">
      <c r="A304" s="10" t="s">
        <v>610</v>
      </c>
      <c r="B304" s="10" t="s">
        <v>611</v>
      </c>
      <c r="C304" s="11" t="n">
        <v>45637</v>
      </c>
      <c r="D304" s="12" t="n">
        <v>41.48</v>
      </c>
    </row>
    <row r="305" customFormat="false" ht="15" hidden="false" customHeight="false" outlineLevel="0" collapsed="false">
      <c r="A305" s="10" t="s">
        <v>612</v>
      </c>
      <c r="B305" s="10" t="s">
        <v>613</v>
      </c>
      <c r="C305" s="11" t="n">
        <v>45637</v>
      </c>
      <c r="D305" s="12" t="n">
        <v>35.07</v>
      </c>
    </row>
    <row r="306" customFormat="false" ht="15" hidden="false" customHeight="false" outlineLevel="0" collapsed="false">
      <c r="A306" s="10" t="s">
        <v>614</v>
      </c>
      <c r="B306" s="10" t="s">
        <v>615</v>
      </c>
      <c r="C306" s="11" t="n">
        <v>45638</v>
      </c>
      <c r="D306" s="12" t="n">
        <v>31.16</v>
      </c>
    </row>
    <row r="307" customFormat="false" ht="15" hidden="false" customHeight="false" outlineLevel="0" collapsed="false">
      <c r="A307" s="10" t="s">
        <v>616</v>
      </c>
      <c r="B307" s="10" t="s">
        <v>617</v>
      </c>
      <c r="C307" s="11" t="n">
        <v>45638</v>
      </c>
      <c r="D307" s="12" t="n">
        <v>42.86</v>
      </c>
    </row>
    <row r="308" customFormat="false" ht="15" hidden="false" customHeight="false" outlineLevel="0" collapsed="false">
      <c r="A308" s="10" t="s">
        <v>618</v>
      </c>
      <c r="B308" s="10" t="s">
        <v>165</v>
      </c>
      <c r="C308" s="11" t="n">
        <v>45638</v>
      </c>
      <c r="D308" s="12" t="n">
        <v>34.37</v>
      </c>
    </row>
    <row r="309" customFormat="false" ht="15" hidden="false" customHeight="false" outlineLevel="0" collapsed="false">
      <c r="A309" s="10" t="s">
        <v>619</v>
      </c>
      <c r="B309" s="10" t="s">
        <v>620</v>
      </c>
      <c r="C309" s="11" t="n">
        <v>45638</v>
      </c>
      <c r="D309" s="12" t="n">
        <v>65.54</v>
      </c>
    </row>
    <row r="310" customFormat="false" ht="15" hidden="false" customHeight="false" outlineLevel="0" collapsed="false">
      <c r="A310" s="10" t="s">
        <v>621</v>
      </c>
      <c r="B310" s="10" t="s">
        <v>85</v>
      </c>
      <c r="C310" s="11" t="n">
        <v>45638</v>
      </c>
      <c r="D310" s="12" t="n">
        <v>28.94</v>
      </c>
    </row>
    <row r="311" customFormat="false" ht="15" hidden="false" customHeight="false" outlineLevel="0" collapsed="false">
      <c r="A311" s="10" t="s">
        <v>622</v>
      </c>
      <c r="B311" s="10" t="s">
        <v>159</v>
      </c>
      <c r="C311" s="11" t="n">
        <v>45638</v>
      </c>
      <c r="D311" s="12" t="n">
        <v>35.07</v>
      </c>
    </row>
    <row r="312" customFormat="false" ht="15" hidden="false" customHeight="false" outlineLevel="0" collapsed="false">
      <c r="A312" s="10" t="s">
        <v>623</v>
      </c>
      <c r="B312" s="10" t="s">
        <v>624</v>
      </c>
      <c r="C312" s="11" t="n">
        <v>45639</v>
      </c>
      <c r="D312" s="12" t="n">
        <v>29.47</v>
      </c>
    </row>
    <row r="313" customFormat="false" ht="15" hidden="false" customHeight="false" outlineLevel="0" collapsed="false">
      <c r="A313" s="10" t="s">
        <v>625</v>
      </c>
      <c r="B313" s="10" t="s">
        <v>626</v>
      </c>
      <c r="C313" s="11" t="n">
        <v>45639</v>
      </c>
      <c r="D313" s="12" t="n">
        <v>50.83</v>
      </c>
    </row>
    <row r="314" customFormat="false" ht="15" hidden="false" customHeight="false" outlineLevel="0" collapsed="false">
      <c r="A314" s="10" t="s">
        <v>627</v>
      </c>
      <c r="B314" s="10" t="s">
        <v>628</v>
      </c>
      <c r="C314" s="11" t="n">
        <v>45639</v>
      </c>
      <c r="D314" s="12" t="n">
        <v>36.35</v>
      </c>
    </row>
    <row r="315" customFormat="false" ht="15" hidden="false" customHeight="false" outlineLevel="0" collapsed="false">
      <c r="A315" s="10" t="s">
        <v>629</v>
      </c>
      <c r="B315" s="10" t="s">
        <v>171</v>
      </c>
      <c r="C315" s="11" t="n">
        <v>45639</v>
      </c>
      <c r="D315" s="12" t="n">
        <v>22.45</v>
      </c>
    </row>
    <row r="316" customFormat="false" ht="15" hidden="false" customHeight="false" outlineLevel="0" collapsed="false">
      <c r="A316" s="10" t="s">
        <v>630</v>
      </c>
      <c r="B316" s="10" t="s">
        <v>631</v>
      </c>
      <c r="C316" s="11" t="n">
        <v>45639</v>
      </c>
      <c r="D316" s="12" t="n">
        <v>26.43</v>
      </c>
    </row>
    <row r="317" customFormat="false" ht="15" hidden="false" customHeight="false" outlineLevel="0" collapsed="false">
      <c r="A317" s="10" t="s">
        <v>632</v>
      </c>
      <c r="B317" s="10" t="s">
        <v>633</v>
      </c>
      <c r="C317" s="11" t="n">
        <v>45639</v>
      </c>
      <c r="D317" s="12" t="n">
        <v>29.79</v>
      </c>
    </row>
    <row r="318" customFormat="false" ht="15" hidden="false" customHeight="false" outlineLevel="0" collapsed="false">
      <c r="A318" s="10" t="s">
        <v>634</v>
      </c>
      <c r="B318" s="10" t="s">
        <v>302</v>
      </c>
      <c r="C318" s="11" t="n">
        <v>45639</v>
      </c>
      <c r="D318" s="12" t="n">
        <v>50.48</v>
      </c>
    </row>
    <row r="319" customFormat="false" ht="15" hidden="false" customHeight="false" outlineLevel="0" collapsed="false">
      <c r="A319" s="10" t="s">
        <v>635</v>
      </c>
      <c r="B319" s="10" t="s">
        <v>636</v>
      </c>
      <c r="C319" s="11" t="n">
        <v>45639</v>
      </c>
      <c r="D319" s="12" t="n">
        <v>41.09</v>
      </c>
    </row>
    <row r="320" customFormat="false" ht="15" hidden="false" customHeight="false" outlineLevel="0" collapsed="false">
      <c r="A320" s="10" t="s">
        <v>637</v>
      </c>
      <c r="B320" s="10" t="s">
        <v>222</v>
      </c>
      <c r="C320" s="11" t="n">
        <v>45640</v>
      </c>
      <c r="D320" s="12" t="n">
        <v>51.15</v>
      </c>
    </row>
    <row r="321" customFormat="false" ht="15" hidden="false" customHeight="false" outlineLevel="0" collapsed="false">
      <c r="A321" s="10" t="s">
        <v>638</v>
      </c>
      <c r="B321" s="10" t="s">
        <v>639</v>
      </c>
      <c r="C321" s="11" t="n">
        <v>45640</v>
      </c>
      <c r="D321" s="12" t="n">
        <v>43.66</v>
      </c>
    </row>
    <row r="322" customFormat="false" ht="15" hidden="false" customHeight="false" outlineLevel="0" collapsed="false">
      <c r="A322" s="10" t="s">
        <v>640</v>
      </c>
      <c r="B322" s="10" t="s">
        <v>641</v>
      </c>
      <c r="C322" s="11" t="n">
        <v>45640</v>
      </c>
      <c r="D322" s="12" t="n">
        <v>53.74</v>
      </c>
    </row>
    <row r="323" customFormat="false" ht="15" hidden="false" customHeight="false" outlineLevel="0" collapsed="false">
      <c r="A323" s="10" t="s">
        <v>642</v>
      </c>
      <c r="B323" s="10" t="s">
        <v>643</v>
      </c>
      <c r="C323" s="11" t="n">
        <v>45640</v>
      </c>
      <c r="D323" s="12" t="n">
        <v>27.81</v>
      </c>
    </row>
    <row r="324" customFormat="false" ht="15" hidden="false" customHeight="false" outlineLevel="0" collapsed="false">
      <c r="A324" s="10" t="s">
        <v>644</v>
      </c>
      <c r="B324" s="10" t="s">
        <v>244</v>
      </c>
      <c r="C324" s="11" t="n">
        <v>45640</v>
      </c>
      <c r="D324" s="12" t="n">
        <v>20.46</v>
      </c>
    </row>
    <row r="325" customFormat="false" ht="15" hidden="false" customHeight="false" outlineLevel="0" collapsed="false">
      <c r="A325" s="10" t="s">
        <v>645</v>
      </c>
      <c r="B325" s="10" t="s">
        <v>99</v>
      </c>
      <c r="C325" s="11" t="n">
        <v>45640</v>
      </c>
      <c r="D325" s="12" t="n">
        <v>68.97</v>
      </c>
    </row>
    <row r="326" customFormat="false" ht="15" hidden="false" customHeight="false" outlineLevel="0" collapsed="false">
      <c r="A326" s="10" t="s">
        <v>646</v>
      </c>
      <c r="B326" s="10" t="s">
        <v>647</v>
      </c>
      <c r="C326" s="11" t="n">
        <v>45641</v>
      </c>
      <c r="D326" s="12" t="n">
        <v>48.66</v>
      </c>
    </row>
    <row r="327" customFormat="false" ht="15" hidden="false" customHeight="false" outlineLevel="0" collapsed="false">
      <c r="A327" s="10" t="s">
        <v>648</v>
      </c>
      <c r="B327" s="10" t="s">
        <v>649</v>
      </c>
      <c r="C327" s="11" t="n">
        <v>45641</v>
      </c>
      <c r="D327" s="12" t="n">
        <v>34.01</v>
      </c>
    </row>
    <row r="328" customFormat="false" ht="15" hidden="false" customHeight="false" outlineLevel="0" collapsed="false">
      <c r="A328" s="10" t="s">
        <v>650</v>
      </c>
      <c r="B328" s="10" t="s">
        <v>240</v>
      </c>
      <c r="C328" s="11" t="n">
        <v>45641</v>
      </c>
      <c r="D328" s="12" t="n">
        <v>32.57</v>
      </c>
    </row>
    <row r="329" customFormat="false" ht="15" hidden="false" customHeight="false" outlineLevel="0" collapsed="false">
      <c r="A329" s="10" t="s">
        <v>651</v>
      </c>
      <c r="B329" s="10" t="s">
        <v>652</v>
      </c>
      <c r="C329" s="11" t="n">
        <v>45641</v>
      </c>
      <c r="D329" s="12" t="n">
        <v>37.19</v>
      </c>
    </row>
    <row r="330" customFormat="false" ht="15" hidden="false" customHeight="false" outlineLevel="0" collapsed="false">
      <c r="A330" s="10" t="s">
        <v>653</v>
      </c>
      <c r="B330" s="10" t="s">
        <v>157</v>
      </c>
      <c r="C330" s="11" t="n">
        <v>45641</v>
      </c>
      <c r="D330" s="12" t="n">
        <v>18.98</v>
      </c>
    </row>
    <row r="331" customFormat="false" ht="15" hidden="false" customHeight="false" outlineLevel="0" collapsed="false">
      <c r="A331" s="10" t="s">
        <v>654</v>
      </c>
      <c r="B331" s="10" t="s">
        <v>655</v>
      </c>
      <c r="C331" s="11" t="n">
        <v>45642</v>
      </c>
      <c r="D331" s="12" t="n">
        <v>34.7</v>
      </c>
    </row>
    <row r="332" customFormat="false" ht="15" hidden="false" customHeight="false" outlineLevel="0" collapsed="false">
      <c r="A332" s="10" t="s">
        <v>656</v>
      </c>
      <c r="B332" s="10" t="s">
        <v>381</v>
      </c>
      <c r="C332" s="11" t="n">
        <v>45642</v>
      </c>
      <c r="D332" s="12" t="n">
        <v>28.08</v>
      </c>
    </row>
    <row r="333" customFormat="false" ht="15" hidden="false" customHeight="false" outlineLevel="0" collapsed="false">
      <c r="A333" s="10" t="s">
        <v>657</v>
      </c>
      <c r="B333" s="10" t="s">
        <v>179</v>
      </c>
      <c r="C333" s="11" t="n">
        <v>45642</v>
      </c>
      <c r="D333" s="12" t="n">
        <v>50.9</v>
      </c>
    </row>
    <row r="334" customFormat="false" ht="15" hidden="false" customHeight="false" outlineLevel="0" collapsed="false">
      <c r="A334" s="10" t="s">
        <v>658</v>
      </c>
      <c r="B334" s="10" t="s">
        <v>659</v>
      </c>
      <c r="C334" s="11" t="n">
        <v>45642</v>
      </c>
      <c r="D334" s="12" t="n">
        <v>19.2</v>
      </c>
    </row>
    <row r="335" customFormat="false" ht="15" hidden="false" customHeight="false" outlineLevel="0" collapsed="false">
      <c r="A335" s="10" t="s">
        <v>660</v>
      </c>
      <c r="B335" s="10" t="s">
        <v>661</v>
      </c>
      <c r="C335" s="11" t="n">
        <v>45643</v>
      </c>
      <c r="D335" s="12" t="n">
        <v>52.96</v>
      </c>
    </row>
    <row r="336" customFormat="false" ht="15" hidden="false" customHeight="false" outlineLevel="0" collapsed="false">
      <c r="A336" s="10" t="s">
        <v>662</v>
      </c>
      <c r="B336" s="10" t="s">
        <v>53</v>
      </c>
      <c r="C336" s="11" t="n">
        <v>45643</v>
      </c>
      <c r="D336" s="12" t="n">
        <v>65.36</v>
      </c>
    </row>
    <row r="337" customFormat="false" ht="15" hidden="false" customHeight="false" outlineLevel="0" collapsed="false">
      <c r="A337" s="10" t="s">
        <v>663</v>
      </c>
      <c r="B337" s="10" t="s">
        <v>664</v>
      </c>
      <c r="C337" s="11" t="n">
        <v>45643</v>
      </c>
      <c r="D337" s="12" t="n">
        <v>44.82</v>
      </c>
    </row>
    <row r="338" customFormat="false" ht="15" hidden="false" customHeight="false" outlineLevel="0" collapsed="false">
      <c r="A338" s="10" t="s">
        <v>665</v>
      </c>
      <c r="B338" s="10" t="s">
        <v>45</v>
      </c>
      <c r="C338" s="11" t="n">
        <v>45643</v>
      </c>
      <c r="D338" s="12" t="n">
        <v>20.59</v>
      </c>
    </row>
    <row r="339" customFormat="false" ht="15" hidden="false" customHeight="false" outlineLevel="0" collapsed="false">
      <c r="A339" s="10" t="s">
        <v>666</v>
      </c>
      <c r="B339" s="10" t="s">
        <v>667</v>
      </c>
      <c r="C339" s="11" t="n">
        <v>45643</v>
      </c>
      <c r="D339" s="12" t="n">
        <v>31.52</v>
      </c>
    </row>
    <row r="340" customFormat="false" ht="15" hidden="false" customHeight="false" outlineLevel="0" collapsed="false">
      <c r="A340" s="10" t="s">
        <v>668</v>
      </c>
      <c r="B340" s="10" t="s">
        <v>669</v>
      </c>
      <c r="C340" s="11" t="n">
        <v>45643</v>
      </c>
      <c r="D340" s="12" t="n">
        <v>31.57</v>
      </c>
    </row>
    <row r="341" customFormat="false" ht="15" hidden="false" customHeight="false" outlineLevel="0" collapsed="false">
      <c r="A341" s="10" t="s">
        <v>670</v>
      </c>
      <c r="B341" s="10" t="s">
        <v>671</v>
      </c>
      <c r="C341" s="11" t="n">
        <v>45643</v>
      </c>
      <c r="D341" s="12" t="n">
        <v>29.85</v>
      </c>
    </row>
    <row r="342" customFormat="false" ht="15" hidden="false" customHeight="false" outlineLevel="0" collapsed="false">
      <c r="A342" s="10" t="s">
        <v>672</v>
      </c>
      <c r="B342" s="10" t="s">
        <v>673</v>
      </c>
      <c r="C342" s="11" t="n">
        <v>45644</v>
      </c>
      <c r="D342" s="12" t="n">
        <v>81.71</v>
      </c>
    </row>
    <row r="343" customFormat="false" ht="15" hidden="false" customHeight="false" outlineLevel="0" collapsed="false">
      <c r="A343" s="10" t="s">
        <v>674</v>
      </c>
      <c r="B343" s="10" t="s">
        <v>675</v>
      </c>
      <c r="C343" s="11" t="n">
        <v>45644</v>
      </c>
      <c r="D343" s="12" t="n">
        <v>21.55</v>
      </c>
    </row>
    <row r="344" customFormat="false" ht="15" hidden="false" customHeight="false" outlineLevel="0" collapsed="false">
      <c r="A344" s="10" t="s">
        <v>676</v>
      </c>
      <c r="B344" s="10" t="s">
        <v>677</v>
      </c>
      <c r="C344" s="11" t="n">
        <v>45644</v>
      </c>
      <c r="D344" s="12" t="n">
        <v>25.83</v>
      </c>
    </row>
    <row r="345" customFormat="false" ht="15" hidden="false" customHeight="false" outlineLevel="0" collapsed="false">
      <c r="A345" s="10" t="s">
        <v>678</v>
      </c>
      <c r="B345" s="10" t="s">
        <v>679</v>
      </c>
      <c r="C345" s="11" t="n">
        <v>45644</v>
      </c>
      <c r="D345" s="12" t="n">
        <v>29.7</v>
      </c>
    </row>
    <row r="346" customFormat="false" ht="15" hidden="false" customHeight="false" outlineLevel="0" collapsed="false">
      <c r="A346" s="10" t="s">
        <v>680</v>
      </c>
      <c r="B346" s="10" t="s">
        <v>681</v>
      </c>
      <c r="C346" s="11" t="n">
        <v>45645</v>
      </c>
      <c r="D346" s="12" t="n">
        <v>55.55</v>
      </c>
    </row>
    <row r="347" customFormat="false" ht="15" hidden="false" customHeight="false" outlineLevel="0" collapsed="false">
      <c r="A347" s="10" t="s">
        <v>682</v>
      </c>
      <c r="B347" s="10" t="s">
        <v>683</v>
      </c>
      <c r="C347" s="11" t="n">
        <v>45645</v>
      </c>
      <c r="D347" s="12" t="n">
        <v>40.29</v>
      </c>
    </row>
    <row r="348" customFormat="false" ht="15" hidden="false" customHeight="false" outlineLevel="0" collapsed="false">
      <c r="A348" s="10" t="s">
        <v>684</v>
      </c>
      <c r="B348" s="10" t="s">
        <v>685</v>
      </c>
      <c r="C348" s="11" t="n">
        <v>45645</v>
      </c>
      <c r="D348" s="12" t="n">
        <v>20.9</v>
      </c>
    </row>
    <row r="349" customFormat="false" ht="15" hidden="false" customHeight="false" outlineLevel="0" collapsed="false">
      <c r="A349" s="10" t="s">
        <v>686</v>
      </c>
      <c r="B349" s="10" t="s">
        <v>155</v>
      </c>
      <c r="C349" s="11" t="n">
        <v>45645</v>
      </c>
      <c r="D349" s="12" t="n">
        <v>39.16</v>
      </c>
    </row>
    <row r="350" customFormat="false" ht="15" hidden="false" customHeight="false" outlineLevel="0" collapsed="false">
      <c r="A350" s="10" t="s">
        <v>687</v>
      </c>
      <c r="B350" s="10" t="s">
        <v>688</v>
      </c>
      <c r="C350" s="11" t="n">
        <v>45645</v>
      </c>
      <c r="D350" s="12" t="n">
        <v>38.78</v>
      </c>
    </row>
    <row r="351" customFormat="false" ht="15" hidden="false" customHeight="false" outlineLevel="0" collapsed="false">
      <c r="A351" s="10" t="s">
        <v>689</v>
      </c>
      <c r="B351" s="10" t="s">
        <v>690</v>
      </c>
      <c r="C351" s="11" t="n">
        <v>45645</v>
      </c>
      <c r="D351" s="12" t="n">
        <v>20.33</v>
      </c>
    </row>
    <row r="352" customFormat="false" ht="15" hidden="false" customHeight="false" outlineLevel="0" collapsed="false">
      <c r="A352" s="10" t="s">
        <v>691</v>
      </c>
      <c r="B352" s="10" t="s">
        <v>692</v>
      </c>
      <c r="C352" s="11" t="n">
        <v>45645</v>
      </c>
      <c r="D352" s="12" t="n">
        <v>77.89</v>
      </c>
    </row>
    <row r="353" customFormat="false" ht="15" hidden="false" customHeight="false" outlineLevel="0" collapsed="false">
      <c r="A353" s="10" t="s">
        <v>693</v>
      </c>
      <c r="B353" s="10" t="s">
        <v>694</v>
      </c>
      <c r="C353" s="11" t="n">
        <v>45645</v>
      </c>
      <c r="D353" s="12" t="n">
        <v>50.39</v>
      </c>
    </row>
    <row r="354" customFormat="false" ht="15" hidden="false" customHeight="false" outlineLevel="0" collapsed="false">
      <c r="A354" s="10" t="s">
        <v>695</v>
      </c>
      <c r="B354" s="10" t="s">
        <v>696</v>
      </c>
      <c r="C354" s="11" t="n">
        <v>45646</v>
      </c>
      <c r="D354" s="12" t="n">
        <v>43.65</v>
      </c>
    </row>
    <row r="355" customFormat="false" ht="15" hidden="false" customHeight="false" outlineLevel="0" collapsed="false">
      <c r="A355" s="10" t="s">
        <v>697</v>
      </c>
      <c r="B355" s="10" t="s">
        <v>91</v>
      </c>
      <c r="C355" s="11" t="n">
        <v>45646</v>
      </c>
      <c r="D355" s="12" t="n">
        <v>56.8</v>
      </c>
    </row>
    <row r="356" customFormat="false" ht="15" hidden="false" customHeight="false" outlineLevel="0" collapsed="false">
      <c r="A356" s="10" t="s">
        <v>698</v>
      </c>
      <c r="B356" s="10" t="s">
        <v>699</v>
      </c>
      <c r="C356" s="11" t="n">
        <v>45646</v>
      </c>
      <c r="D356" s="12" t="n">
        <v>64.89</v>
      </c>
    </row>
    <row r="357" customFormat="false" ht="15" hidden="false" customHeight="false" outlineLevel="0" collapsed="false">
      <c r="A357" s="10" t="s">
        <v>700</v>
      </c>
      <c r="B357" s="10" t="s">
        <v>701</v>
      </c>
      <c r="C357" s="11" t="n">
        <v>45646</v>
      </c>
      <c r="D357" s="12" t="n">
        <v>20.33</v>
      </c>
    </row>
    <row r="358" customFormat="false" ht="15" hidden="false" customHeight="false" outlineLevel="0" collapsed="false">
      <c r="A358" s="10" t="s">
        <v>702</v>
      </c>
      <c r="B358" s="10" t="s">
        <v>703</v>
      </c>
      <c r="C358" s="11" t="n">
        <v>45646</v>
      </c>
      <c r="D358" s="12" t="n">
        <v>61.5</v>
      </c>
    </row>
    <row r="359" customFormat="false" ht="15" hidden="false" customHeight="false" outlineLevel="0" collapsed="false">
      <c r="A359" s="10" t="s">
        <v>704</v>
      </c>
      <c r="B359" s="10" t="s">
        <v>705</v>
      </c>
      <c r="C359" s="11" t="n">
        <v>45647</v>
      </c>
      <c r="D359" s="12" t="n">
        <v>35.84</v>
      </c>
    </row>
    <row r="360" customFormat="false" ht="15" hidden="false" customHeight="false" outlineLevel="0" collapsed="false">
      <c r="A360" s="10" t="s">
        <v>706</v>
      </c>
      <c r="B360" s="10" t="s">
        <v>707</v>
      </c>
      <c r="C360" s="11" t="n">
        <v>45647</v>
      </c>
      <c r="D360" s="12" t="n">
        <v>20.48</v>
      </c>
    </row>
    <row r="361" customFormat="false" ht="15" hidden="false" customHeight="false" outlineLevel="0" collapsed="false">
      <c r="A361" s="10" t="s">
        <v>708</v>
      </c>
      <c r="B361" s="10" t="s">
        <v>709</v>
      </c>
      <c r="C361" s="11" t="n">
        <v>45647</v>
      </c>
      <c r="D361" s="12" t="n">
        <v>11.73</v>
      </c>
    </row>
    <row r="362" customFormat="false" ht="15" hidden="false" customHeight="false" outlineLevel="0" collapsed="false">
      <c r="A362" s="10" t="s">
        <v>710</v>
      </c>
      <c r="B362" s="10" t="s">
        <v>711</v>
      </c>
      <c r="C362" s="11" t="n">
        <v>45647</v>
      </c>
      <c r="D362" s="12" t="n">
        <v>39.72</v>
      </c>
    </row>
    <row r="363" customFormat="false" ht="15" hidden="false" customHeight="false" outlineLevel="0" collapsed="false">
      <c r="A363" s="10" t="s">
        <v>712</v>
      </c>
      <c r="B363" s="10" t="s">
        <v>713</v>
      </c>
      <c r="C363" s="11" t="n">
        <v>45647</v>
      </c>
      <c r="D363" s="12" t="n">
        <v>68.46</v>
      </c>
    </row>
    <row r="364" customFormat="false" ht="15" hidden="false" customHeight="false" outlineLevel="0" collapsed="false">
      <c r="A364" s="10" t="s">
        <v>714</v>
      </c>
      <c r="B364" s="10" t="s">
        <v>141</v>
      </c>
      <c r="C364" s="11" t="n">
        <v>45648</v>
      </c>
      <c r="D364" s="12" t="n">
        <v>42.1</v>
      </c>
    </row>
    <row r="365" customFormat="false" ht="15" hidden="false" customHeight="false" outlineLevel="0" collapsed="false">
      <c r="A365" s="10" t="s">
        <v>715</v>
      </c>
      <c r="B365" s="10" t="s">
        <v>716</v>
      </c>
      <c r="C365" s="11" t="n">
        <v>45648</v>
      </c>
      <c r="D365" s="12" t="n">
        <v>32.79</v>
      </c>
    </row>
    <row r="366" customFormat="false" ht="15" hidden="false" customHeight="false" outlineLevel="0" collapsed="false">
      <c r="A366" s="10" t="s">
        <v>717</v>
      </c>
      <c r="B366" s="10" t="s">
        <v>119</v>
      </c>
      <c r="C366" s="11" t="n">
        <v>45648</v>
      </c>
      <c r="D366" s="12" t="n">
        <v>17.25</v>
      </c>
    </row>
    <row r="367" customFormat="false" ht="15" hidden="false" customHeight="false" outlineLevel="0" collapsed="false">
      <c r="A367" s="10" t="s">
        <v>718</v>
      </c>
      <c r="B367" s="10" t="s">
        <v>719</v>
      </c>
      <c r="C367" s="11" t="n">
        <v>45648</v>
      </c>
      <c r="D367" s="12" t="n">
        <v>25.75</v>
      </c>
    </row>
    <row r="368" customFormat="false" ht="15" hidden="false" customHeight="false" outlineLevel="0" collapsed="false">
      <c r="A368" s="10" t="s">
        <v>720</v>
      </c>
      <c r="B368" s="10" t="s">
        <v>721</v>
      </c>
      <c r="C368" s="11" t="n">
        <v>45648</v>
      </c>
      <c r="D368" s="12" t="n">
        <v>82.02</v>
      </c>
    </row>
    <row r="369" customFormat="false" ht="15" hidden="false" customHeight="false" outlineLevel="0" collapsed="false">
      <c r="A369" s="10" t="s">
        <v>722</v>
      </c>
      <c r="B369" s="10" t="s">
        <v>201</v>
      </c>
      <c r="C369" s="11" t="n">
        <v>45648</v>
      </c>
      <c r="D369" s="12" t="n">
        <v>28.39</v>
      </c>
    </row>
    <row r="370" customFormat="false" ht="15" hidden="false" customHeight="false" outlineLevel="0" collapsed="false">
      <c r="A370" s="10" t="s">
        <v>723</v>
      </c>
      <c r="B370" s="10" t="s">
        <v>724</v>
      </c>
      <c r="C370" s="11" t="n">
        <v>45648</v>
      </c>
      <c r="D370" s="12" t="n">
        <v>28.14</v>
      </c>
    </row>
    <row r="371" customFormat="false" ht="15" hidden="false" customHeight="false" outlineLevel="0" collapsed="false">
      <c r="A371" s="10" t="s">
        <v>725</v>
      </c>
      <c r="B371" s="10" t="s">
        <v>471</v>
      </c>
      <c r="C371" s="11" t="n">
        <v>45648</v>
      </c>
      <c r="D371" s="12" t="n">
        <v>34.1</v>
      </c>
    </row>
    <row r="372" customFormat="false" ht="15" hidden="false" customHeight="false" outlineLevel="0" collapsed="false">
      <c r="A372" s="10" t="s">
        <v>726</v>
      </c>
      <c r="B372" s="10" t="s">
        <v>727</v>
      </c>
      <c r="C372" s="11" t="n">
        <v>45648</v>
      </c>
      <c r="D372" s="12" t="n">
        <v>35.13</v>
      </c>
    </row>
    <row r="373" customFormat="false" ht="15" hidden="false" customHeight="false" outlineLevel="0" collapsed="false">
      <c r="A373" s="10" t="s">
        <v>728</v>
      </c>
      <c r="B373" s="10" t="s">
        <v>117</v>
      </c>
      <c r="C373" s="11" t="n">
        <v>45649</v>
      </c>
      <c r="D373" s="12" t="n">
        <v>48.44</v>
      </c>
    </row>
    <row r="374" customFormat="false" ht="15" hidden="false" customHeight="false" outlineLevel="0" collapsed="false">
      <c r="A374" s="10" t="s">
        <v>729</v>
      </c>
      <c r="B374" s="10" t="s">
        <v>730</v>
      </c>
      <c r="C374" s="11" t="n">
        <v>45649</v>
      </c>
      <c r="D374" s="12" t="n">
        <v>19.8</v>
      </c>
    </row>
    <row r="375" customFormat="false" ht="15" hidden="false" customHeight="false" outlineLevel="0" collapsed="false">
      <c r="A375" s="10" t="s">
        <v>731</v>
      </c>
      <c r="B375" s="10" t="s">
        <v>732</v>
      </c>
      <c r="C375" s="11" t="n">
        <v>45649</v>
      </c>
      <c r="D375" s="12" t="n">
        <v>24.82</v>
      </c>
    </row>
    <row r="376" customFormat="false" ht="15" hidden="false" customHeight="false" outlineLevel="0" collapsed="false">
      <c r="A376" s="10" t="s">
        <v>733</v>
      </c>
      <c r="B376" s="10" t="s">
        <v>734</v>
      </c>
      <c r="C376" s="11" t="n">
        <v>45649</v>
      </c>
      <c r="D376" s="12" t="n">
        <v>28</v>
      </c>
    </row>
    <row r="377" customFormat="false" ht="15" hidden="false" customHeight="false" outlineLevel="0" collapsed="false">
      <c r="A377" s="10" t="s">
        <v>735</v>
      </c>
      <c r="B377" s="10" t="s">
        <v>312</v>
      </c>
      <c r="C377" s="11" t="n">
        <v>45649</v>
      </c>
      <c r="D377" s="12" t="n">
        <v>59.72</v>
      </c>
    </row>
    <row r="378" customFormat="false" ht="15" hidden="false" customHeight="false" outlineLevel="0" collapsed="false">
      <c r="A378" s="10" t="s">
        <v>736</v>
      </c>
      <c r="B378" s="10" t="s">
        <v>737</v>
      </c>
      <c r="C378" s="11" t="n">
        <v>45649</v>
      </c>
      <c r="D378" s="12" t="n">
        <v>39.24</v>
      </c>
    </row>
    <row r="379" customFormat="false" ht="15" hidden="false" customHeight="false" outlineLevel="0" collapsed="false">
      <c r="A379" s="10" t="s">
        <v>738</v>
      </c>
      <c r="B379" s="10" t="s">
        <v>739</v>
      </c>
      <c r="C379" s="11" t="n">
        <v>45650</v>
      </c>
      <c r="D379" s="12" t="n">
        <v>32.73</v>
      </c>
    </row>
    <row r="380" customFormat="false" ht="15" hidden="false" customHeight="false" outlineLevel="0" collapsed="false">
      <c r="A380" s="10" t="s">
        <v>740</v>
      </c>
      <c r="B380" s="10" t="s">
        <v>741</v>
      </c>
      <c r="C380" s="11" t="n">
        <v>45650</v>
      </c>
      <c r="D380" s="12" t="n">
        <v>25.08</v>
      </c>
    </row>
    <row r="381" customFormat="false" ht="15" hidden="false" customHeight="false" outlineLevel="0" collapsed="false">
      <c r="A381" s="10" t="s">
        <v>742</v>
      </c>
      <c r="B381" s="10" t="s">
        <v>743</v>
      </c>
      <c r="C381" s="11" t="n">
        <v>45650</v>
      </c>
      <c r="D381" s="12" t="n">
        <v>27.33</v>
      </c>
    </row>
    <row r="382" customFormat="false" ht="15" hidden="false" customHeight="false" outlineLevel="0" collapsed="false">
      <c r="A382" s="10" t="s">
        <v>744</v>
      </c>
      <c r="B382" s="10" t="s">
        <v>745</v>
      </c>
      <c r="C382" s="11" t="n">
        <v>45650</v>
      </c>
      <c r="D382" s="12" t="n">
        <v>45.99</v>
      </c>
    </row>
    <row r="383" customFormat="false" ht="15" hidden="false" customHeight="false" outlineLevel="0" collapsed="false">
      <c r="A383" s="10" t="s">
        <v>746</v>
      </c>
      <c r="B383" s="10" t="s">
        <v>747</v>
      </c>
      <c r="C383" s="11" t="n">
        <v>45650</v>
      </c>
      <c r="D383" s="12" t="n">
        <v>38.83</v>
      </c>
    </row>
    <row r="384" customFormat="false" ht="15" hidden="false" customHeight="false" outlineLevel="0" collapsed="false">
      <c r="A384" s="10" t="s">
        <v>748</v>
      </c>
      <c r="B384" s="10" t="s">
        <v>51</v>
      </c>
      <c r="C384" s="11" t="n">
        <v>45651</v>
      </c>
      <c r="D384" s="12" t="n">
        <v>45.64</v>
      </c>
    </row>
    <row r="385" customFormat="false" ht="15" hidden="false" customHeight="false" outlineLevel="0" collapsed="false">
      <c r="A385" s="10" t="s">
        <v>749</v>
      </c>
      <c r="B385" s="10" t="s">
        <v>750</v>
      </c>
      <c r="C385" s="11" t="n">
        <v>45651</v>
      </c>
      <c r="D385" s="12" t="n">
        <v>45.2</v>
      </c>
    </row>
    <row r="386" customFormat="false" ht="15" hidden="false" customHeight="false" outlineLevel="0" collapsed="false">
      <c r="A386" s="10" t="s">
        <v>751</v>
      </c>
      <c r="B386" s="10" t="s">
        <v>752</v>
      </c>
      <c r="C386" s="11" t="n">
        <v>45651</v>
      </c>
      <c r="D386" s="12" t="n">
        <v>29.63</v>
      </c>
    </row>
    <row r="387" customFormat="false" ht="15" hidden="false" customHeight="false" outlineLevel="0" collapsed="false">
      <c r="A387" s="10" t="s">
        <v>753</v>
      </c>
      <c r="B387" s="10" t="s">
        <v>754</v>
      </c>
      <c r="C387" s="11" t="n">
        <v>45651</v>
      </c>
      <c r="D387" s="12" t="n">
        <v>23.06</v>
      </c>
    </row>
    <row r="388" customFormat="false" ht="15" hidden="false" customHeight="false" outlineLevel="0" collapsed="false">
      <c r="A388" s="10" t="s">
        <v>755</v>
      </c>
      <c r="B388" s="10" t="s">
        <v>756</v>
      </c>
      <c r="C388" s="11" t="n">
        <v>45651</v>
      </c>
      <c r="D388" s="12" t="n">
        <v>26.57</v>
      </c>
    </row>
    <row r="389" customFormat="false" ht="15" hidden="false" customHeight="false" outlineLevel="0" collapsed="false">
      <c r="A389" s="10" t="s">
        <v>757</v>
      </c>
      <c r="B389" s="10" t="s">
        <v>758</v>
      </c>
      <c r="C389" s="11" t="n">
        <v>45651</v>
      </c>
      <c r="D389" s="12" t="n">
        <v>32.27</v>
      </c>
    </row>
    <row r="390" customFormat="false" ht="15" hidden="false" customHeight="false" outlineLevel="0" collapsed="false">
      <c r="A390" s="10" t="s">
        <v>759</v>
      </c>
      <c r="B390" s="10" t="s">
        <v>760</v>
      </c>
      <c r="C390" s="11" t="n">
        <v>45652</v>
      </c>
      <c r="D390" s="12" t="n">
        <v>47.88</v>
      </c>
    </row>
    <row r="391" customFormat="false" ht="15" hidden="false" customHeight="false" outlineLevel="0" collapsed="false">
      <c r="A391" s="10" t="s">
        <v>761</v>
      </c>
      <c r="B391" s="10" t="s">
        <v>762</v>
      </c>
      <c r="C391" s="11" t="n">
        <v>45652</v>
      </c>
      <c r="D391" s="12" t="n">
        <v>61.31</v>
      </c>
    </row>
    <row r="392" customFormat="false" ht="15" hidden="false" customHeight="false" outlineLevel="0" collapsed="false">
      <c r="A392" s="10" t="s">
        <v>763</v>
      </c>
      <c r="B392" s="10" t="s">
        <v>764</v>
      </c>
      <c r="C392" s="11" t="n">
        <v>45652</v>
      </c>
      <c r="D392" s="12" t="n">
        <v>34.12</v>
      </c>
    </row>
    <row r="393" customFormat="false" ht="15" hidden="false" customHeight="false" outlineLevel="0" collapsed="false">
      <c r="A393" s="10" t="s">
        <v>765</v>
      </c>
      <c r="B393" s="10" t="s">
        <v>766</v>
      </c>
      <c r="C393" s="11" t="n">
        <v>45652</v>
      </c>
      <c r="D393" s="12" t="n">
        <v>18.81</v>
      </c>
    </row>
    <row r="394" customFormat="false" ht="15" hidden="false" customHeight="false" outlineLevel="0" collapsed="false">
      <c r="A394" s="10" t="s">
        <v>767</v>
      </c>
      <c r="B394" s="10" t="s">
        <v>189</v>
      </c>
      <c r="C394" s="11" t="n">
        <v>45653</v>
      </c>
      <c r="D394" s="12" t="n">
        <v>51.47</v>
      </c>
    </row>
    <row r="395" customFormat="false" ht="15" hidden="false" customHeight="false" outlineLevel="0" collapsed="false">
      <c r="A395" s="10" t="s">
        <v>768</v>
      </c>
      <c r="B395" s="10" t="s">
        <v>769</v>
      </c>
      <c r="C395" s="11" t="n">
        <v>45653</v>
      </c>
      <c r="D395" s="12" t="n">
        <v>18.6</v>
      </c>
    </row>
    <row r="396" customFormat="false" ht="15" hidden="false" customHeight="false" outlineLevel="0" collapsed="false">
      <c r="A396" s="10" t="s">
        <v>770</v>
      </c>
      <c r="B396" s="10" t="s">
        <v>771</v>
      </c>
      <c r="C396" s="11" t="n">
        <v>45653</v>
      </c>
      <c r="D396" s="12" t="n">
        <v>34.01</v>
      </c>
    </row>
    <row r="397" customFormat="false" ht="15" hidden="false" customHeight="false" outlineLevel="0" collapsed="false">
      <c r="A397" s="10" t="s">
        <v>772</v>
      </c>
      <c r="B397" s="10" t="s">
        <v>773</v>
      </c>
      <c r="C397" s="11" t="n">
        <v>45653</v>
      </c>
      <c r="D397" s="12" t="n">
        <v>31.37</v>
      </c>
    </row>
    <row r="398" customFormat="false" ht="15" hidden="false" customHeight="false" outlineLevel="0" collapsed="false">
      <c r="A398" s="10" t="s">
        <v>774</v>
      </c>
      <c r="B398" s="10" t="s">
        <v>775</v>
      </c>
      <c r="C398" s="11" t="n">
        <v>45653</v>
      </c>
      <c r="D398" s="12" t="n">
        <v>28.5</v>
      </c>
    </row>
    <row r="399" customFormat="false" ht="15" hidden="false" customHeight="false" outlineLevel="0" collapsed="false">
      <c r="A399" s="10" t="s">
        <v>776</v>
      </c>
      <c r="B399" s="10" t="s">
        <v>489</v>
      </c>
      <c r="C399" s="11" t="n">
        <v>45653</v>
      </c>
      <c r="D399" s="12" t="n">
        <v>61.03</v>
      </c>
    </row>
    <row r="400" customFormat="false" ht="15" hidden="false" customHeight="false" outlineLevel="0" collapsed="false">
      <c r="A400" s="10" t="s">
        <v>777</v>
      </c>
      <c r="B400" s="10" t="s">
        <v>778</v>
      </c>
      <c r="C400" s="11" t="n">
        <v>45654</v>
      </c>
      <c r="D400" s="12" t="n">
        <v>31.83</v>
      </c>
    </row>
    <row r="401" customFormat="false" ht="15" hidden="false" customHeight="false" outlineLevel="0" collapsed="false">
      <c r="A401" s="10" t="s">
        <v>779</v>
      </c>
      <c r="B401" s="10" t="s">
        <v>391</v>
      </c>
      <c r="C401" s="11" t="n">
        <v>45654</v>
      </c>
      <c r="D401" s="12" t="n">
        <v>81.95</v>
      </c>
    </row>
    <row r="402" customFormat="false" ht="15" hidden="false" customHeight="false" outlineLevel="0" collapsed="false">
      <c r="A402" s="10" t="s">
        <v>780</v>
      </c>
      <c r="B402" s="10" t="s">
        <v>441</v>
      </c>
      <c r="C402" s="11" t="n">
        <v>45654</v>
      </c>
      <c r="D402" s="12" t="n">
        <v>48.55</v>
      </c>
    </row>
    <row r="403" customFormat="false" ht="15" hidden="false" customHeight="false" outlineLevel="0" collapsed="false">
      <c r="A403" s="10" t="s">
        <v>781</v>
      </c>
      <c r="B403" s="10" t="s">
        <v>59</v>
      </c>
      <c r="C403" s="11" t="n">
        <v>45654</v>
      </c>
      <c r="D403" s="12" t="n">
        <v>86.05</v>
      </c>
    </row>
    <row r="404" customFormat="false" ht="15" hidden="false" customHeight="false" outlineLevel="0" collapsed="false">
      <c r="A404" s="10" t="s">
        <v>782</v>
      </c>
      <c r="B404" s="10" t="s">
        <v>783</v>
      </c>
      <c r="C404" s="11" t="n">
        <v>45655</v>
      </c>
      <c r="D404" s="12" t="n">
        <v>35.4</v>
      </c>
    </row>
    <row r="405" customFormat="false" ht="15" hidden="false" customHeight="false" outlineLevel="0" collapsed="false">
      <c r="A405" s="10" t="s">
        <v>784</v>
      </c>
      <c r="B405" s="10" t="s">
        <v>785</v>
      </c>
      <c r="C405" s="11" t="n">
        <v>45655</v>
      </c>
      <c r="D405" s="12" t="n">
        <v>32.48</v>
      </c>
    </row>
    <row r="406" customFormat="false" ht="15" hidden="false" customHeight="false" outlineLevel="0" collapsed="false">
      <c r="A406" s="10" t="s">
        <v>786</v>
      </c>
      <c r="B406" s="10" t="s">
        <v>449</v>
      </c>
      <c r="C406" s="11" t="n">
        <v>45656</v>
      </c>
      <c r="D406" s="12" t="n">
        <v>28.79</v>
      </c>
    </row>
    <row r="407" customFormat="false" ht="15" hidden="false" customHeight="false" outlineLevel="0" collapsed="false">
      <c r="A407" s="10" t="s">
        <v>787</v>
      </c>
      <c r="B407" s="10" t="s">
        <v>788</v>
      </c>
      <c r="C407" s="11" t="n">
        <v>45656</v>
      </c>
      <c r="D407" s="12" t="n">
        <v>25.38</v>
      </c>
    </row>
    <row r="408" customFormat="false" ht="15" hidden="false" customHeight="false" outlineLevel="0" collapsed="false">
      <c r="A408" s="10" t="s">
        <v>789</v>
      </c>
      <c r="B408" s="10" t="s">
        <v>790</v>
      </c>
      <c r="C408" s="11" t="n">
        <v>45656</v>
      </c>
      <c r="D408" s="12" t="n">
        <v>20.69</v>
      </c>
    </row>
    <row r="409" customFormat="false" ht="15" hidden="false" customHeight="false" outlineLevel="0" collapsed="false">
      <c r="A409" s="10" t="s">
        <v>791</v>
      </c>
      <c r="B409" s="10" t="s">
        <v>268</v>
      </c>
      <c r="C409" s="11" t="n">
        <v>45656</v>
      </c>
      <c r="D409" s="12" t="n">
        <v>37.57</v>
      </c>
    </row>
    <row r="410" customFormat="false" ht="15" hidden="false" customHeight="false" outlineLevel="0" collapsed="false">
      <c r="A410" s="10" t="s">
        <v>792</v>
      </c>
      <c r="B410" s="10" t="s">
        <v>793</v>
      </c>
      <c r="C410" s="11" t="n">
        <v>45656</v>
      </c>
      <c r="D410" s="12" t="n">
        <v>66.37</v>
      </c>
    </row>
    <row r="411" customFormat="false" ht="15" hidden="false" customHeight="false" outlineLevel="0" collapsed="false">
      <c r="A411" s="10" t="s">
        <v>794</v>
      </c>
      <c r="B411" s="10" t="s">
        <v>795</v>
      </c>
      <c r="C411" s="11" t="n">
        <v>45656</v>
      </c>
      <c r="D411" s="12" t="n">
        <v>58.98</v>
      </c>
    </row>
    <row r="412" customFormat="false" ht="15" hidden="false" customHeight="false" outlineLevel="0" collapsed="false">
      <c r="A412" s="10" t="s">
        <v>796</v>
      </c>
      <c r="B412" s="10" t="s">
        <v>458</v>
      </c>
      <c r="C412" s="11" t="n">
        <v>45656</v>
      </c>
      <c r="D412" s="12" t="n">
        <v>55.93</v>
      </c>
    </row>
    <row r="413" customFormat="false" ht="15" hidden="false" customHeight="false" outlineLevel="0" collapsed="false">
      <c r="A413" s="10" t="s">
        <v>797</v>
      </c>
      <c r="B413" s="10" t="s">
        <v>355</v>
      </c>
      <c r="C413" s="11" t="n">
        <v>45656</v>
      </c>
      <c r="D413" s="12" t="n">
        <v>21.03</v>
      </c>
    </row>
    <row r="414" customFormat="false" ht="15" hidden="false" customHeight="false" outlineLevel="0" collapsed="false">
      <c r="A414" s="10" t="s">
        <v>798</v>
      </c>
      <c r="B414" s="10" t="s">
        <v>799</v>
      </c>
      <c r="C414" s="11" t="n">
        <v>45656</v>
      </c>
      <c r="D414" s="12" t="n">
        <v>52.44</v>
      </c>
    </row>
    <row r="415" customFormat="false" ht="15" hidden="false" customHeight="false" outlineLevel="0" collapsed="false">
      <c r="A415" s="10" t="s">
        <v>800</v>
      </c>
      <c r="B415" s="10" t="s">
        <v>801</v>
      </c>
      <c r="C415" s="11" t="n">
        <v>45657</v>
      </c>
      <c r="D415" s="12" t="n">
        <v>22.3</v>
      </c>
    </row>
    <row r="416" customFormat="false" ht="15" hidden="false" customHeight="false" outlineLevel="0" collapsed="false">
      <c r="A416" s="10" t="s">
        <v>802</v>
      </c>
      <c r="B416" s="10" t="s">
        <v>803</v>
      </c>
      <c r="C416" s="11" t="n">
        <v>45657</v>
      </c>
      <c r="D416" s="12" t="n">
        <v>26.56</v>
      </c>
    </row>
    <row r="417" customFormat="false" ht="15" hidden="false" customHeight="false" outlineLevel="0" collapsed="false">
      <c r="A417" s="10" t="s">
        <v>804</v>
      </c>
      <c r="B417" s="10" t="s">
        <v>357</v>
      </c>
      <c r="C417" s="11" t="n">
        <v>45657</v>
      </c>
      <c r="D417" s="12" t="n">
        <v>31.44</v>
      </c>
    </row>
    <row r="418" customFormat="false" ht="15" hidden="false" customHeight="false" outlineLevel="0" collapsed="false">
      <c r="A418" s="10" t="s">
        <v>805</v>
      </c>
      <c r="B418" s="10" t="s">
        <v>123</v>
      </c>
      <c r="C418" s="11" t="n">
        <v>45657</v>
      </c>
      <c r="D418" s="12" t="n">
        <v>21.99</v>
      </c>
    </row>
    <row r="419" customFormat="false" ht="15" hidden="false" customHeight="false" outlineLevel="0" collapsed="false">
      <c r="A419" s="10" t="s">
        <v>806</v>
      </c>
      <c r="B419" s="10" t="s">
        <v>807</v>
      </c>
      <c r="C419" s="11" t="n">
        <v>45657</v>
      </c>
      <c r="D419" s="12" t="n">
        <v>15.05</v>
      </c>
    </row>
    <row r="420" customFormat="false" ht="15" hidden="false" customHeight="false" outlineLevel="0" collapsed="false">
      <c r="A420" s="10" t="s">
        <v>808</v>
      </c>
      <c r="B420" s="10" t="s">
        <v>809</v>
      </c>
      <c r="C420" s="11" t="n">
        <v>45657</v>
      </c>
      <c r="D420" s="12" t="n">
        <v>47.92</v>
      </c>
    </row>
    <row r="421" customFormat="false" ht="15" hidden="false" customHeight="false" outlineLevel="0" collapsed="false">
      <c r="A421" s="10" t="s">
        <v>810</v>
      </c>
      <c r="B421" s="10" t="s">
        <v>811</v>
      </c>
      <c r="C421" s="11" t="n">
        <v>45657</v>
      </c>
      <c r="D421" s="12" t="n">
        <v>21.5</v>
      </c>
    </row>
    <row r="422" customFormat="false" ht="15" hidden="false" customHeight="false" outlineLevel="0" collapsed="false">
      <c r="A422" s="10" t="s">
        <v>812</v>
      </c>
      <c r="B422" s="10" t="s">
        <v>813</v>
      </c>
      <c r="C422" s="11" t="n">
        <v>45658</v>
      </c>
      <c r="D422" s="12" t="n">
        <v>21.5</v>
      </c>
    </row>
    <row r="423" customFormat="false" ht="15" hidden="false" customHeight="false" outlineLevel="0" collapsed="false">
      <c r="A423" s="10" t="s">
        <v>814</v>
      </c>
      <c r="B423" s="10" t="s">
        <v>815</v>
      </c>
      <c r="C423" s="11" t="n">
        <v>45658</v>
      </c>
      <c r="D423" s="12" t="n">
        <v>37.31</v>
      </c>
    </row>
    <row r="424" customFormat="false" ht="15" hidden="false" customHeight="false" outlineLevel="0" collapsed="false">
      <c r="A424" s="10" t="s">
        <v>816</v>
      </c>
      <c r="B424" s="10" t="s">
        <v>224</v>
      </c>
      <c r="C424" s="11" t="n">
        <v>45658</v>
      </c>
      <c r="D424" s="12" t="n">
        <v>35.24</v>
      </c>
    </row>
    <row r="425" customFormat="false" ht="15" hidden="false" customHeight="false" outlineLevel="0" collapsed="false">
      <c r="A425" s="10" t="s">
        <v>817</v>
      </c>
      <c r="B425" s="10" t="s">
        <v>169</v>
      </c>
      <c r="C425" s="11" t="n">
        <v>45658</v>
      </c>
      <c r="D425" s="12" t="n">
        <v>55.23</v>
      </c>
    </row>
    <row r="426" customFormat="false" ht="15" hidden="false" customHeight="false" outlineLevel="0" collapsed="false">
      <c r="A426" s="10" t="s">
        <v>818</v>
      </c>
      <c r="B426" s="10" t="s">
        <v>179</v>
      </c>
      <c r="C426" s="11" t="n">
        <v>45658</v>
      </c>
      <c r="D426" s="12" t="n">
        <v>76.42</v>
      </c>
    </row>
    <row r="427" customFormat="false" ht="15" hidden="false" customHeight="false" outlineLevel="0" collapsed="false">
      <c r="A427" s="10" t="s">
        <v>819</v>
      </c>
      <c r="B427" s="10" t="s">
        <v>820</v>
      </c>
      <c r="C427" s="11" t="n">
        <v>45658</v>
      </c>
      <c r="D427" s="12" t="n">
        <v>56.17</v>
      </c>
    </row>
    <row r="428" customFormat="false" ht="15" hidden="false" customHeight="false" outlineLevel="0" collapsed="false">
      <c r="A428" s="10" t="s">
        <v>821</v>
      </c>
      <c r="B428" s="10" t="s">
        <v>556</v>
      </c>
      <c r="C428" s="11" t="n">
        <v>45658</v>
      </c>
      <c r="D428" s="12" t="n">
        <v>35.7</v>
      </c>
    </row>
    <row r="429" customFormat="false" ht="15" hidden="false" customHeight="false" outlineLevel="0" collapsed="false">
      <c r="A429" s="10" t="s">
        <v>822</v>
      </c>
      <c r="B429" s="10" t="s">
        <v>823</v>
      </c>
      <c r="C429" s="11" t="n">
        <v>45658</v>
      </c>
      <c r="D429" s="12" t="n">
        <v>21.37</v>
      </c>
    </row>
    <row r="430" customFormat="false" ht="15" hidden="false" customHeight="false" outlineLevel="0" collapsed="false">
      <c r="A430" s="10" t="s">
        <v>824</v>
      </c>
      <c r="B430" s="10" t="s">
        <v>137</v>
      </c>
      <c r="C430" s="11" t="n">
        <v>45658</v>
      </c>
      <c r="D430" s="12" t="n">
        <v>64.24</v>
      </c>
    </row>
    <row r="431" customFormat="false" ht="15" hidden="false" customHeight="false" outlineLevel="0" collapsed="false">
      <c r="A431" s="10" t="s">
        <v>825</v>
      </c>
      <c r="B431" s="10" t="s">
        <v>826</v>
      </c>
      <c r="C431" s="11" t="n">
        <v>45659</v>
      </c>
      <c r="D431" s="12" t="n">
        <v>28.58</v>
      </c>
    </row>
    <row r="432" customFormat="false" ht="15" hidden="false" customHeight="false" outlineLevel="0" collapsed="false">
      <c r="A432" s="10" t="s">
        <v>827</v>
      </c>
      <c r="B432" s="10" t="s">
        <v>828</v>
      </c>
      <c r="C432" s="11" t="n">
        <v>45659</v>
      </c>
      <c r="D432" s="12" t="n">
        <v>38.94</v>
      </c>
    </row>
    <row r="433" customFormat="false" ht="15" hidden="false" customHeight="false" outlineLevel="0" collapsed="false">
      <c r="A433" s="10" t="s">
        <v>829</v>
      </c>
      <c r="B433" s="10" t="s">
        <v>33</v>
      </c>
      <c r="C433" s="11" t="n">
        <v>45659</v>
      </c>
      <c r="D433" s="12" t="n">
        <v>45.92</v>
      </c>
    </row>
    <row r="434" customFormat="false" ht="15" hidden="false" customHeight="false" outlineLevel="0" collapsed="false">
      <c r="A434" s="10" t="s">
        <v>830</v>
      </c>
      <c r="B434" s="10" t="s">
        <v>831</v>
      </c>
      <c r="C434" s="11" t="n">
        <v>45659</v>
      </c>
      <c r="D434" s="12" t="n">
        <v>34.65</v>
      </c>
    </row>
    <row r="435" customFormat="false" ht="15" hidden="false" customHeight="false" outlineLevel="0" collapsed="false">
      <c r="A435" s="10" t="s">
        <v>832</v>
      </c>
      <c r="B435" s="10" t="s">
        <v>833</v>
      </c>
      <c r="C435" s="11" t="n">
        <v>45659</v>
      </c>
      <c r="D435" s="12" t="n">
        <v>34.01</v>
      </c>
    </row>
    <row r="436" customFormat="false" ht="15" hidden="false" customHeight="false" outlineLevel="0" collapsed="false">
      <c r="A436" s="10" t="s">
        <v>834</v>
      </c>
      <c r="B436" s="10" t="s">
        <v>512</v>
      </c>
      <c r="C436" s="11" t="n">
        <v>45659</v>
      </c>
      <c r="D436" s="12" t="n">
        <v>22.21</v>
      </c>
    </row>
    <row r="437" customFormat="false" ht="15" hidden="false" customHeight="false" outlineLevel="0" collapsed="false">
      <c r="A437" s="10" t="s">
        <v>835</v>
      </c>
      <c r="B437" s="10" t="s">
        <v>836</v>
      </c>
      <c r="C437" s="11" t="n">
        <v>45660</v>
      </c>
      <c r="D437" s="12" t="n">
        <v>25.9</v>
      </c>
    </row>
    <row r="438" customFormat="false" ht="15" hidden="false" customHeight="false" outlineLevel="0" collapsed="false">
      <c r="A438" s="10" t="s">
        <v>837</v>
      </c>
      <c r="B438" s="10" t="s">
        <v>838</v>
      </c>
      <c r="C438" s="11" t="n">
        <v>45660</v>
      </c>
      <c r="D438" s="12" t="n">
        <v>56.22</v>
      </c>
    </row>
    <row r="439" customFormat="false" ht="15" hidden="false" customHeight="false" outlineLevel="0" collapsed="false">
      <c r="A439" s="10" t="s">
        <v>839</v>
      </c>
      <c r="B439" s="10" t="s">
        <v>840</v>
      </c>
      <c r="C439" s="11" t="n">
        <v>45660</v>
      </c>
      <c r="D439" s="12" t="n">
        <v>41.71</v>
      </c>
    </row>
    <row r="440" customFormat="false" ht="15" hidden="false" customHeight="false" outlineLevel="0" collapsed="false">
      <c r="A440" s="10" t="s">
        <v>841</v>
      </c>
      <c r="B440" s="10" t="s">
        <v>286</v>
      </c>
      <c r="C440" s="11" t="n">
        <v>45660</v>
      </c>
      <c r="D440" s="12" t="n">
        <v>46.93</v>
      </c>
    </row>
    <row r="441" customFormat="false" ht="15" hidden="false" customHeight="false" outlineLevel="0" collapsed="false">
      <c r="A441" s="10" t="s">
        <v>842</v>
      </c>
      <c r="B441" s="10" t="s">
        <v>101</v>
      </c>
      <c r="C441" s="11" t="n">
        <v>45660</v>
      </c>
      <c r="D441" s="12" t="n">
        <v>41.64</v>
      </c>
    </row>
    <row r="442" customFormat="false" ht="15" hidden="false" customHeight="false" outlineLevel="0" collapsed="false">
      <c r="A442" s="10" t="s">
        <v>843</v>
      </c>
      <c r="B442" s="10" t="s">
        <v>844</v>
      </c>
      <c r="C442" s="11" t="n">
        <v>45661</v>
      </c>
      <c r="D442" s="12" t="n">
        <v>24.28</v>
      </c>
    </row>
    <row r="443" customFormat="false" ht="15" hidden="false" customHeight="false" outlineLevel="0" collapsed="false">
      <c r="A443" s="10" t="s">
        <v>845</v>
      </c>
      <c r="B443" s="10" t="s">
        <v>549</v>
      </c>
      <c r="C443" s="11" t="n">
        <v>45661</v>
      </c>
      <c r="D443" s="12" t="n">
        <v>36.44</v>
      </c>
    </row>
    <row r="444" customFormat="false" ht="15" hidden="false" customHeight="false" outlineLevel="0" collapsed="false">
      <c r="A444" s="10" t="s">
        <v>846</v>
      </c>
      <c r="B444" s="10" t="s">
        <v>49</v>
      </c>
      <c r="C444" s="11" t="n">
        <v>45661</v>
      </c>
      <c r="D444" s="12" t="n">
        <v>28.88</v>
      </c>
    </row>
    <row r="445" customFormat="false" ht="15" hidden="false" customHeight="false" outlineLevel="0" collapsed="false">
      <c r="A445" s="10" t="s">
        <v>847</v>
      </c>
      <c r="B445" s="10" t="s">
        <v>534</v>
      </c>
      <c r="C445" s="11" t="n">
        <v>45661</v>
      </c>
      <c r="D445" s="12" t="n">
        <v>95.09</v>
      </c>
    </row>
    <row r="446" customFormat="false" ht="15" hidden="false" customHeight="false" outlineLevel="0" collapsed="false">
      <c r="A446" s="10" t="s">
        <v>848</v>
      </c>
      <c r="B446" s="10" t="s">
        <v>276</v>
      </c>
      <c r="C446" s="11" t="n">
        <v>45661</v>
      </c>
      <c r="D446" s="12" t="n">
        <v>23.46</v>
      </c>
    </row>
    <row r="447" customFormat="false" ht="15" hidden="false" customHeight="false" outlineLevel="0" collapsed="false">
      <c r="A447" s="10" t="s">
        <v>849</v>
      </c>
      <c r="B447" s="10" t="s">
        <v>479</v>
      </c>
      <c r="C447" s="11" t="n">
        <v>45661</v>
      </c>
      <c r="D447" s="12" t="n">
        <v>36.58</v>
      </c>
    </row>
    <row r="448" customFormat="false" ht="15" hidden="false" customHeight="false" outlineLevel="0" collapsed="false">
      <c r="A448" s="10" t="s">
        <v>850</v>
      </c>
      <c r="B448" s="10" t="s">
        <v>545</v>
      </c>
      <c r="C448" s="11" t="n">
        <v>45661</v>
      </c>
      <c r="D448" s="12" t="n">
        <v>32.72</v>
      </c>
    </row>
    <row r="449" customFormat="false" ht="15" hidden="false" customHeight="false" outlineLevel="0" collapsed="false">
      <c r="A449" s="10" t="s">
        <v>851</v>
      </c>
      <c r="B449" s="10" t="s">
        <v>852</v>
      </c>
      <c r="C449" s="11" t="n">
        <v>45661</v>
      </c>
      <c r="D449" s="12" t="n">
        <v>49.92</v>
      </c>
    </row>
    <row r="450" customFormat="false" ht="15" hidden="false" customHeight="false" outlineLevel="0" collapsed="false">
      <c r="A450" s="10" t="s">
        <v>853</v>
      </c>
      <c r="B450" s="10" t="s">
        <v>503</v>
      </c>
      <c r="C450" s="11" t="n">
        <v>45661</v>
      </c>
      <c r="D450" s="12" t="n">
        <v>32.36</v>
      </c>
    </row>
    <row r="451" customFormat="false" ht="15" hidden="false" customHeight="false" outlineLevel="0" collapsed="false">
      <c r="A451" s="10" t="s">
        <v>854</v>
      </c>
      <c r="B451" s="10" t="s">
        <v>855</v>
      </c>
      <c r="C451" s="11" t="n">
        <v>45662</v>
      </c>
      <c r="D451" s="12" t="n">
        <v>30.11</v>
      </c>
    </row>
    <row r="452" customFormat="false" ht="15" hidden="false" customHeight="false" outlineLevel="0" collapsed="false">
      <c r="A452" s="10" t="s">
        <v>856</v>
      </c>
      <c r="B452" s="10" t="s">
        <v>857</v>
      </c>
      <c r="C452" s="11" t="n">
        <v>45662</v>
      </c>
      <c r="D452" s="12" t="n">
        <v>46.46</v>
      </c>
    </row>
    <row r="453" customFormat="false" ht="15" hidden="false" customHeight="false" outlineLevel="0" collapsed="false">
      <c r="A453" s="10" t="s">
        <v>858</v>
      </c>
      <c r="B453" s="10" t="s">
        <v>859</v>
      </c>
      <c r="C453" s="11" t="n">
        <v>45662</v>
      </c>
      <c r="D453" s="12" t="n">
        <v>50.02</v>
      </c>
    </row>
    <row r="454" customFormat="false" ht="15" hidden="false" customHeight="false" outlineLevel="0" collapsed="false">
      <c r="A454" s="10" t="s">
        <v>860</v>
      </c>
      <c r="B454" s="10" t="s">
        <v>861</v>
      </c>
      <c r="C454" s="11" t="n">
        <v>45662</v>
      </c>
      <c r="D454" s="12" t="n">
        <v>32.97</v>
      </c>
    </row>
    <row r="455" customFormat="false" ht="15" hidden="false" customHeight="false" outlineLevel="0" collapsed="false">
      <c r="A455" s="10" t="s">
        <v>862</v>
      </c>
      <c r="B455" s="10" t="s">
        <v>863</v>
      </c>
      <c r="C455" s="11" t="n">
        <v>45662</v>
      </c>
      <c r="D455" s="12" t="n">
        <v>42.34</v>
      </c>
    </row>
    <row r="456" customFormat="false" ht="15" hidden="false" customHeight="false" outlineLevel="0" collapsed="false">
      <c r="A456" s="10" t="s">
        <v>864</v>
      </c>
      <c r="B456" s="10" t="s">
        <v>865</v>
      </c>
      <c r="C456" s="11" t="n">
        <v>45662</v>
      </c>
      <c r="D456" s="12" t="n">
        <v>21.6</v>
      </c>
    </row>
    <row r="457" customFormat="false" ht="15" hidden="false" customHeight="false" outlineLevel="0" collapsed="false">
      <c r="A457" s="10" t="s">
        <v>866</v>
      </c>
      <c r="B457" s="10" t="s">
        <v>867</v>
      </c>
      <c r="C457" s="11" t="n">
        <v>45662</v>
      </c>
      <c r="D457" s="12" t="n">
        <v>16.01</v>
      </c>
    </row>
    <row r="458" customFormat="false" ht="15" hidden="false" customHeight="false" outlineLevel="0" collapsed="false">
      <c r="A458" s="10" t="s">
        <v>868</v>
      </c>
      <c r="B458" s="10" t="s">
        <v>43</v>
      </c>
      <c r="C458" s="11" t="n">
        <v>45662</v>
      </c>
      <c r="D458" s="12" t="n">
        <v>47.2</v>
      </c>
    </row>
    <row r="459" customFormat="false" ht="15" hidden="false" customHeight="false" outlineLevel="0" collapsed="false">
      <c r="A459" s="10" t="s">
        <v>869</v>
      </c>
      <c r="B459" s="10" t="s">
        <v>314</v>
      </c>
      <c r="C459" s="11" t="n">
        <v>45662</v>
      </c>
      <c r="D459" s="12" t="n">
        <v>78.23</v>
      </c>
    </row>
    <row r="460" customFormat="false" ht="15" hidden="false" customHeight="false" outlineLevel="0" collapsed="false">
      <c r="A460" s="10" t="s">
        <v>870</v>
      </c>
      <c r="B460" s="10" t="s">
        <v>871</v>
      </c>
      <c r="C460" s="11" t="n">
        <v>45663</v>
      </c>
      <c r="D460" s="12" t="n">
        <v>33.32</v>
      </c>
    </row>
    <row r="461" customFormat="false" ht="15" hidden="false" customHeight="false" outlineLevel="0" collapsed="false">
      <c r="A461" s="10" t="s">
        <v>872</v>
      </c>
      <c r="B461" s="10" t="s">
        <v>626</v>
      </c>
      <c r="C461" s="11" t="n">
        <v>45663</v>
      </c>
      <c r="D461" s="12" t="n">
        <v>27.6</v>
      </c>
    </row>
    <row r="462" customFormat="false" ht="15" hidden="false" customHeight="false" outlineLevel="0" collapsed="false">
      <c r="A462" s="10" t="s">
        <v>873</v>
      </c>
      <c r="B462" s="10" t="s">
        <v>874</v>
      </c>
      <c r="C462" s="11" t="n">
        <v>45663</v>
      </c>
      <c r="D462" s="12" t="n">
        <v>26.57</v>
      </c>
    </row>
    <row r="463" customFormat="false" ht="15" hidden="false" customHeight="false" outlineLevel="0" collapsed="false">
      <c r="A463" s="10" t="s">
        <v>875</v>
      </c>
      <c r="B463" s="10" t="s">
        <v>876</v>
      </c>
      <c r="C463" s="11" t="n">
        <v>45663</v>
      </c>
      <c r="D463" s="12" t="n">
        <v>59.85</v>
      </c>
    </row>
    <row r="464" customFormat="false" ht="15" hidden="false" customHeight="false" outlineLevel="0" collapsed="false">
      <c r="A464" s="10" t="s">
        <v>877</v>
      </c>
      <c r="B464" s="10" t="s">
        <v>195</v>
      </c>
      <c r="C464" s="11" t="n">
        <v>45663</v>
      </c>
      <c r="D464" s="12" t="n">
        <v>43.62</v>
      </c>
    </row>
    <row r="465" customFormat="false" ht="15" hidden="false" customHeight="false" outlineLevel="0" collapsed="false">
      <c r="A465" s="10" t="s">
        <v>878</v>
      </c>
      <c r="B465" s="10" t="s">
        <v>879</v>
      </c>
      <c r="C465" s="11" t="n">
        <v>45663</v>
      </c>
      <c r="D465" s="12" t="n">
        <v>24.02</v>
      </c>
    </row>
    <row r="466" customFormat="false" ht="15" hidden="false" customHeight="false" outlineLevel="0" collapsed="false">
      <c r="A466" s="10" t="s">
        <v>880</v>
      </c>
      <c r="B466" s="10" t="s">
        <v>326</v>
      </c>
      <c r="C466" s="11" t="n">
        <v>45663</v>
      </c>
      <c r="D466" s="12" t="n">
        <v>36.4</v>
      </c>
    </row>
    <row r="467" customFormat="false" ht="15" hidden="false" customHeight="false" outlineLevel="0" collapsed="false">
      <c r="A467" s="10" t="s">
        <v>881</v>
      </c>
      <c r="B467" s="10" t="s">
        <v>882</v>
      </c>
      <c r="C467" s="11" t="n">
        <v>45663</v>
      </c>
      <c r="D467" s="12" t="n">
        <v>26.95</v>
      </c>
    </row>
    <row r="468" customFormat="false" ht="15" hidden="false" customHeight="false" outlineLevel="0" collapsed="false">
      <c r="A468" s="10" t="s">
        <v>883</v>
      </c>
      <c r="B468" s="10" t="s">
        <v>884</v>
      </c>
      <c r="C468" s="11" t="n">
        <v>45664</v>
      </c>
      <c r="D468" s="12" t="n">
        <v>19.85</v>
      </c>
    </row>
    <row r="469" customFormat="false" ht="15" hidden="false" customHeight="false" outlineLevel="0" collapsed="false">
      <c r="A469" s="10" t="s">
        <v>885</v>
      </c>
      <c r="B469" s="10" t="s">
        <v>886</v>
      </c>
      <c r="C469" s="11" t="n">
        <v>45664</v>
      </c>
      <c r="D469" s="12" t="n">
        <v>85.44</v>
      </c>
    </row>
    <row r="470" customFormat="false" ht="15" hidden="false" customHeight="false" outlineLevel="0" collapsed="false">
      <c r="A470" s="10" t="s">
        <v>887</v>
      </c>
      <c r="B470" s="10" t="s">
        <v>888</v>
      </c>
      <c r="C470" s="11" t="n">
        <v>45664</v>
      </c>
      <c r="D470" s="12" t="n">
        <v>52.05</v>
      </c>
    </row>
    <row r="471" customFormat="false" ht="15" hidden="false" customHeight="false" outlineLevel="0" collapsed="false">
      <c r="A471" s="10" t="s">
        <v>889</v>
      </c>
      <c r="B471" s="10" t="s">
        <v>890</v>
      </c>
      <c r="C471" s="11" t="n">
        <v>45664</v>
      </c>
      <c r="D471" s="12" t="n">
        <v>57.49</v>
      </c>
    </row>
    <row r="472" customFormat="false" ht="15" hidden="false" customHeight="false" outlineLevel="0" collapsed="false">
      <c r="A472" s="10" t="s">
        <v>891</v>
      </c>
      <c r="B472" s="10" t="s">
        <v>248</v>
      </c>
      <c r="C472" s="11" t="n">
        <v>45664</v>
      </c>
      <c r="D472" s="12" t="n">
        <v>20.1</v>
      </c>
    </row>
    <row r="473" customFormat="false" ht="15" hidden="false" customHeight="false" outlineLevel="0" collapsed="false">
      <c r="A473" s="10" t="s">
        <v>892</v>
      </c>
      <c r="B473" s="10" t="s">
        <v>893</v>
      </c>
      <c r="C473" s="11" t="n">
        <v>45664</v>
      </c>
      <c r="D473" s="12" t="n">
        <v>31.75</v>
      </c>
    </row>
    <row r="474" customFormat="false" ht="15" hidden="false" customHeight="false" outlineLevel="0" collapsed="false">
      <c r="A474" s="10" t="s">
        <v>894</v>
      </c>
      <c r="B474" s="10" t="s">
        <v>443</v>
      </c>
      <c r="C474" s="11" t="n">
        <v>45664</v>
      </c>
      <c r="D474" s="12" t="n">
        <v>51.35</v>
      </c>
    </row>
    <row r="475" customFormat="false" ht="15" hidden="false" customHeight="false" outlineLevel="0" collapsed="false">
      <c r="A475" s="10" t="s">
        <v>895</v>
      </c>
      <c r="B475" s="10" t="s">
        <v>177</v>
      </c>
      <c r="C475" s="11" t="n">
        <v>45665</v>
      </c>
      <c r="D475" s="12" t="n">
        <v>22.17</v>
      </c>
    </row>
    <row r="476" customFormat="false" ht="15" hidden="false" customHeight="false" outlineLevel="0" collapsed="false">
      <c r="A476" s="10" t="s">
        <v>896</v>
      </c>
      <c r="B476" s="10" t="s">
        <v>897</v>
      </c>
      <c r="C476" s="11" t="n">
        <v>45665</v>
      </c>
      <c r="D476" s="12" t="n">
        <v>31.38</v>
      </c>
    </row>
    <row r="477" customFormat="false" ht="15" hidden="false" customHeight="false" outlineLevel="0" collapsed="false">
      <c r="A477" s="10" t="s">
        <v>898</v>
      </c>
      <c r="B477" s="10" t="s">
        <v>307</v>
      </c>
      <c r="C477" s="11" t="n">
        <v>45665</v>
      </c>
      <c r="D477" s="12" t="n">
        <v>47.1</v>
      </c>
    </row>
    <row r="478" customFormat="false" ht="15" hidden="false" customHeight="false" outlineLevel="0" collapsed="false">
      <c r="A478" s="10" t="s">
        <v>899</v>
      </c>
      <c r="B478" s="10" t="s">
        <v>900</v>
      </c>
      <c r="C478" s="11" t="n">
        <v>45666</v>
      </c>
      <c r="D478" s="12" t="n">
        <v>37.04</v>
      </c>
    </row>
    <row r="479" customFormat="false" ht="15" hidden="false" customHeight="false" outlineLevel="0" collapsed="false">
      <c r="A479" s="10" t="s">
        <v>901</v>
      </c>
      <c r="B479" s="10" t="s">
        <v>579</v>
      </c>
      <c r="C479" s="11" t="n">
        <v>45666</v>
      </c>
      <c r="D479" s="12" t="n">
        <v>50.68</v>
      </c>
    </row>
    <row r="480" customFormat="false" ht="15" hidden="false" customHeight="false" outlineLevel="0" collapsed="false">
      <c r="A480" s="10" t="s">
        <v>902</v>
      </c>
      <c r="B480" s="10" t="s">
        <v>609</v>
      </c>
      <c r="C480" s="11" t="n">
        <v>45666</v>
      </c>
      <c r="D480" s="12" t="n">
        <v>29.68</v>
      </c>
    </row>
    <row r="481" customFormat="false" ht="15" hidden="false" customHeight="false" outlineLevel="0" collapsed="false">
      <c r="A481" s="10" t="s">
        <v>903</v>
      </c>
      <c r="B481" s="10" t="s">
        <v>205</v>
      </c>
      <c r="C481" s="11" t="n">
        <v>45666</v>
      </c>
      <c r="D481" s="12" t="n">
        <v>40.66</v>
      </c>
    </row>
    <row r="482" customFormat="false" ht="15" hidden="false" customHeight="false" outlineLevel="0" collapsed="false">
      <c r="A482" s="10" t="s">
        <v>904</v>
      </c>
      <c r="B482" s="10" t="s">
        <v>300</v>
      </c>
      <c r="C482" s="11" t="n">
        <v>45666</v>
      </c>
      <c r="D482" s="12" t="n">
        <v>48.18</v>
      </c>
    </row>
    <row r="483" customFormat="false" ht="15" hidden="false" customHeight="false" outlineLevel="0" collapsed="false">
      <c r="A483" s="10" t="s">
        <v>905</v>
      </c>
      <c r="B483" s="10" t="s">
        <v>529</v>
      </c>
      <c r="C483" s="11" t="n">
        <v>45666</v>
      </c>
      <c r="D483" s="12" t="n">
        <v>47.4</v>
      </c>
    </row>
    <row r="484" customFormat="false" ht="15" hidden="false" customHeight="false" outlineLevel="0" collapsed="false">
      <c r="A484" s="10" t="s">
        <v>906</v>
      </c>
      <c r="B484" s="10" t="s">
        <v>79</v>
      </c>
      <c r="C484" s="11" t="n">
        <v>45667</v>
      </c>
      <c r="D484" s="12" t="n">
        <v>51.48</v>
      </c>
    </row>
    <row r="485" customFormat="false" ht="15" hidden="false" customHeight="false" outlineLevel="0" collapsed="false">
      <c r="A485" s="10" t="s">
        <v>907</v>
      </c>
      <c r="B485" s="10" t="s">
        <v>218</v>
      </c>
      <c r="C485" s="11" t="n">
        <v>45667</v>
      </c>
      <c r="D485" s="12" t="n">
        <v>42.84</v>
      </c>
    </row>
    <row r="486" customFormat="false" ht="15" hidden="false" customHeight="false" outlineLevel="0" collapsed="false">
      <c r="A486" s="10" t="s">
        <v>908</v>
      </c>
      <c r="B486" s="10" t="s">
        <v>909</v>
      </c>
      <c r="C486" s="11" t="n">
        <v>45667</v>
      </c>
      <c r="D486" s="12" t="n">
        <v>72.62</v>
      </c>
    </row>
    <row r="487" customFormat="false" ht="15" hidden="false" customHeight="false" outlineLevel="0" collapsed="false">
      <c r="A487" s="10" t="s">
        <v>910</v>
      </c>
      <c r="B487" s="10" t="s">
        <v>911</v>
      </c>
      <c r="C487" s="11" t="n">
        <v>45667</v>
      </c>
      <c r="D487" s="12" t="n">
        <v>45.48</v>
      </c>
    </row>
    <row r="488" customFormat="false" ht="15" hidden="false" customHeight="false" outlineLevel="0" collapsed="false">
      <c r="A488" s="10" t="s">
        <v>912</v>
      </c>
      <c r="B488" s="10" t="s">
        <v>913</v>
      </c>
      <c r="C488" s="11" t="n">
        <v>45667</v>
      </c>
      <c r="D488" s="12" t="n">
        <v>55.48</v>
      </c>
    </row>
    <row r="489" customFormat="false" ht="15" hidden="false" customHeight="false" outlineLevel="0" collapsed="false">
      <c r="A489" s="10" t="s">
        <v>914</v>
      </c>
      <c r="B489" s="10" t="s">
        <v>915</v>
      </c>
      <c r="C489" s="11" t="n">
        <v>45667</v>
      </c>
      <c r="D489" s="12" t="n">
        <v>31.7</v>
      </c>
    </row>
    <row r="490" customFormat="false" ht="15" hidden="false" customHeight="false" outlineLevel="0" collapsed="false">
      <c r="A490" s="10" t="s">
        <v>916</v>
      </c>
      <c r="B490" s="10" t="s">
        <v>185</v>
      </c>
      <c r="C490" s="11" t="n">
        <v>45667</v>
      </c>
      <c r="D490" s="12" t="n">
        <v>54.02</v>
      </c>
    </row>
    <row r="491" customFormat="false" ht="15" hidden="false" customHeight="false" outlineLevel="0" collapsed="false">
      <c r="A491" s="10" t="s">
        <v>917</v>
      </c>
      <c r="B491" s="10" t="s">
        <v>429</v>
      </c>
      <c r="C491" s="11" t="n">
        <v>45668</v>
      </c>
      <c r="D491" s="12" t="n">
        <v>31.5</v>
      </c>
    </row>
    <row r="492" customFormat="false" ht="15" hidden="false" customHeight="false" outlineLevel="0" collapsed="false">
      <c r="A492" s="10" t="s">
        <v>918</v>
      </c>
      <c r="B492" s="10" t="s">
        <v>919</v>
      </c>
      <c r="C492" s="11" t="n">
        <v>45668</v>
      </c>
      <c r="D492" s="12" t="n">
        <v>31.26</v>
      </c>
    </row>
    <row r="493" customFormat="false" ht="15" hidden="false" customHeight="false" outlineLevel="0" collapsed="false">
      <c r="A493" s="10" t="s">
        <v>920</v>
      </c>
      <c r="B493" s="10" t="s">
        <v>921</v>
      </c>
      <c r="C493" s="11" t="n">
        <v>45668</v>
      </c>
      <c r="D493" s="12" t="n">
        <v>19.34</v>
      </c>
    </row>
    <row r="494" customFormat="false" ht="15" hidden="false" customHeight="false" outlineLevel="0" collapsed="false">
      <c r="A494" s="10" t="s">
        <v>922</v>
      </c>
      <c r="B494" s="10" t="s">
        <v>923</v>
      </c>
      <c r="C494" s="11" t="n">
        <v>45668</v>
      </c>
      <c r="D494" s="12" t="n">
        <v>52.03</v>
      </c>
    </row>
    <row r="495" customFormat="false" ht="15" hidden="false" customHeight="false" outlineLevel="0" collapsed="false">
      <c r="A495" s="10" t="s">
        <v>924</v>
      </c>
      <c r="B495" s="10" t="s">
        <v>925</v>
      </c>
      <c r="C495" s="11" t="n">
        <v>45668</v>
      </c>
      <c r="D495" s="12" t="n">
        <v>53.73</v>
      </c>
    </row>
    <row r="496" customFormat="false" ht="15" hidden="false" customHeight="false" outlineLevel="0" collapsed="false">
      <c r="A496" s="10" t="s">
        <v>926</v>
      </c>
      <c r="B496" s="10" t="s">
        <v>927</v>
      </c>
      <c r="C496" s="11" t="n">
        <v>45669</v>
      </c>
      <c r="D496" s="12" t="n">
        <v>37.37</v>
      </c>
    </row>
    <row r="497" customFormat="false" ht="15" hidden="false" customHeight="false" outlineLevel="0" collapsed="false">
      <c r="A497" s="10" t="s">
        <v>928</v>
      </c>
      <c r="B497" s="10" t="s">
        <v>117</v>
      </c>
      <c r="C497" s="11" t="n">
        <v>45669</v>
      </c>
      <c r="D497" s="12" t="n">
        <v>24.23</v>
      </c>
    </row>
    <row r="498" customFormat="false" ht="15" hidden="false" customHeight="false" outlineLevel="0" collapsed="false">
      <c r="A498" s="10" t="s">
        <v>929</v>
      </c>
      <c r="B498" s="10" t="s">
        <v>214</v>
      </c>
      <c r="C498" s="11" t="n">
        <v>45669</v>
      </c>
      <c r="D498" s="12" t="n">
        <v>55.41</v>
      </c>
    </row>
    <row r="499" customFormat="false" ht="15" hidden="false" customHeight="false" outlineLevel="0" collapsed="false">
      <c r="A499" s="10" t="s">
        <v>930</v>
      </c>
      <c r="B499" s="10" t="s">
        <v>63</v>
      </c>
      <c r="C499" s="11" t="n">
        <v>45669</v>
      </c>
      <c r="D499" s="12" t="n">
        <v>41.52</v>
      </c>
    </row>
    <row r="500" customFormat="false" ht="15" hidden="false" customHeight="false" outlineLevel="0" collapsed="false">
      <c r="A500" s="10" t="s">
        <v>931</v>
      </c>
      <c r="B500" s="10" t="s">
        <v>932</v>
      </c>
      <c r="C500" s="11" t="n">
        <v>45669</v>
      </c>
      <c r="D500" s="12" t="n">
        <v>54.42</v>
      </c>
    </row>
    <row r="501" customFormat="false" ht="15" hidden="false" customHeight="false" outlineLevel="0" collapsed="false">
      <c r="A501" s="10" t="s">
        <v>933</v>
      </c>
      <c r="B501" s="10" t="s">
        <v>934</v>
      </c>
      <c r="C501" s="11" t="n">
        <v>45669</v>
      </c>
      <c r="D501" s="12" t="n">
        <v>34.09</v>
      </c>
    </row>
    <row r="502" customFormat="false" ht="15" hidden="false" customHeight="false" outlineLevel="0" collapsed="false">
      <c r="A502" s="10" t="s">
        <v>935</v>
      </c>
      <c r="B502" s="10" t="s">
        <v>936</v>
      </c>
      <c r="C502" s="11" t="n">
        <v>45669</v>
      </c>
      <c r="D502" s="12" t="n">
        <v>27.86</v>
      </c>
    </row>
    <row r="503" customFormat="false" ht="15" hidden="false" customHeight="false" outlineLevel="0" collapsed="false">
      <c r="A503" s="10" t="s">
        <v>937</v>
      </c>
      <c r="B503" s="10" t="s">
        <v>938</v>
      </c>
      <c r="C503" s="11" t="n">
        <v>45669</v>
      </c>
      <c r="D503" s="12" t="n">
        <v>33.71</v>
      </c>
    </row>
    <row r="504" customFormat="false" ht="15" hidden="false" customHeight="false" outlineLevel="0" collapsed="false">
      <c r="A504" s="10" t="s">
        <v>939</v>
      </c>
      <c r="B504" s="10" t="s">
        <v>940</v>
      </c>
      <c r="C504" s="11" t="n">
        <v>45669</v>
      </c>
      <c r="D504" s="12" t="n">
        <v>85.56</v>
      </c>
    </row>
    <row r="505" customFormat="false" ht="15" hidden="false" customHeight="false" outlineLevel="0" collapsed="false">
      <c r="A505" s="10" t="s">
        <v>941</v>
      </c>
      <c r="B505" s="10" t="s">
        <v>942</v>
      </c>
      <c r="C505" s="11" t="n">
        <v>45669</v>
      </c>
      <c r="D505" s="12" t="n">
        <v>33.61</v>
      </c>
    </row>
    <row r="506" customFormat="false" ht="15" hidden="false" customHeight="false" outlineLevel="0" collapsed="false">
      <c r="A506" s="10" t="s">
        <v>943</v>
      </c>
      <c r="B506" s="10" t="s">
        <v>383</v>
      </c>
      <c r="C506" s="11" t="n">
        <v>45670</v>
      </c>
      <c r="D506" s="12" t="n">
        <v>49.34</v>
      </c>
    </row>
    <row r="507" customFormat="false" ht="15" hidden="false" customHeight="false" outlineLevel="0" collapsed="false">
      <c r="A507" s="10" t="s">
        <v>944</v>
      </c>
      <c r="B507" s="10" t="s">
        <v>945</v>
      </c>
      <c r="C507" s="11" t="n">
        <v>45670</v>
      </c>
      <c r="D507" s="12" t="n">
        <v>13.27</v>
      </c>
    </row>
    <row r="508" customFormat="false" ht="15" hidden="false" customHeight="false" outlineLevel="0" collapsed="false">
      <c r="A508" s="10" t="s">
        <v>946</v>
      </c>
      <c r="B508" s="10" t="s">
        <v>947</v>
      </c>
      <c r="C508" s="11" t="n">
        <v>45671</v>
      </c>
      <c r="D508" s="12" t="n">
        <v>39.62</v>
      </c>
    </row>
    <row r="509" customFormat="false" ht="15" hidden="false" customHeight="false" outlineLevel="0" collapsed="false">
      <c r="A509" s="10" t="s">
        <v>948</v>
      </c>
      <c r="B509" s="10" t="s">
        <v>451</v>
      </c>
      <c r="C509" s="11" t="n">
        <v>45671</v>
      </c>
      <c r="D509" s="12" t="n">
        <v>51.38</v>
      </c>
    </row>
    <row r="510" customFormat="false" ht="15" hidden="false" customHeight="false" outlineLevel="0" collapsed="false">
      <c r="A510" s="10" t="s">
        <v>949</v>
      </c>
      <c r="B510" s="10" t="s">
        <v>950</v>
      </c>
      <c r="C510" s="11" t="n">
        <v>45671</v>
      </c>
      <c r="D510" s="12" t="n">
        <v>25.77</v>
      </c>
    </row>
    <row r="511" customFormat="false" ht="15" hidden="false" customHeight="false" outlineLevel="0" collapsed="false">
      <c r="A511" s="10" t="s">
        <v>951</v>
      </c>
      <c r="B511" s="10" t="s">
        <v>67</v>
      </c>
      <c r="C511" s="11" t="n">
        <v>45671</v>
      </c>
      <c r="D511" s="12" t="n">
        <v>49.98</v>
      </c>
    </row>
    <row r="512" customFormat="false" ht="15" hidden="false" customHeight="false" outlineLevel="0" collapsed="false">
      <c r="A512" s="10" t="s">
        <v>952</v>
      </c>
      <c r="B512" s="10" t="s">
        <v>953</v>
      </c>
      <c r="C512" s="11" t="n">
        <v>45671</v>
      </c>
      <c r="D512" s="12" t="n">
        <v>12.92</v>
      </c>
    </row>
    <row r="513" customFormat="false" ht="15" hidden="false" customHeight="false" outlineLevel="0" collapsed="false">
      <c r="A513" s="10" t="s">
        <v>954</v>
      </c>
      <c r="B513" s="10" t="s">
        <v>955</v>
      </c>
      <c r="C513" s="11" t="n">
        <v>45671</v>
      </c>
      <c r="D513" s="12" t="n">
        <v>41.02</v>
      </c>
    </row>
    <row r="514" customFormat="false" ht="15" hidden="false" customHeight="false" outlineLevel="0" collapsed="false">
      <c r="A514" s="10" t="s">
        <v>956</v>
      </c>
      <c r="B514" s="10" t="s">
        <v>957</v>
      </c>
      <c r="C514" s="11" t="n">
        <v>45671</v>
      </c>
      <c r="D514" s="12" t="n">
        <v>32.38</v>
      </c>
    </row>
    <row r="515" customFormat="false" ht="15" hidden="false" customHeight="false" outlineLevel="0" collapsed="false">
      <c r="A515" s="10" t="s">
        <v>958</v>
      </c>
      <c r="B515" s="10" t="s">
        <v>449</v>
      </c>
      <c r="C515" s="11" t="n">
        <v>45672</v>
      </c>
      <c r="D515" s="12" t="n">
        <v>109.93</v>
      </c>
    </row>
    <row r="516" customFormat="false" ht="15" hidden="false" customHeight="false" outlineLevel="0" collapsed="false">
      <c r="A516" s="10" t="s">
        <v>959</v>
      </c>
      <c r="B516" s="10" t="s">
        <v>463</v>
      </c>
      <c r="C516" s="11" t="n">
        <v>45672</v>
      </c>
      <c r="D516" s="12" t="n">
        <v>23.67</v>
      </c>
    </row>
    <row r="517" customFormat="false" ht="15" hidden="false" customHeight="false" outlineLevel="0" collapsed="false">
      <c r="A517" s="10" t="s">
        <v>960</v>
      </c>
      <c r="B517" s="10" t="s">
        <v>961</v>
      </c>
      <c r="C517" s="11" t="n">
        <v>45672</v>
      </c>
      <c r="D517" s="12" t="n">
        <v>56.89</v>
      </c>
    </row>
    <row r="518" customFormat="false" ht="15" hidden="false" customHeight="false" outlineLevel="0" collapsed="false">
      <c r="A518" s="10" t="s">
        <v>962</v>
      </c>
      <c r="B518" s="10" t="s">
        <v>628</v>
      </c>
      <c r="C518" s="11" t="n">
        <v>45672</v>
      </c>
      <c r="D518" s="12" t="n">
        <v>84</v>
      </c>
    </row>
    <row r="519" customFormat="false" ht="15" hidden="false" customHeight="false" outlineLevel="0" collapsed="false">
      <c r="A519" s="10" t="s">
        <v>963</v>
      </c>
      <c r="B519" s="10" t="s">
        <v>179</v>
      </c>
      <c r="C519" s="11" t="n">
        <v>45672</v>
      </c>
      <c r="D519" s="12" t="n">
        <v>37.1</v>
      </c>
    </row>
    <row r="520" customFormat="false" ht="15" hidden="false" customHeight="false" outlineLevel="0" collapsed="false">
      <c r="A520" s="10" t="s">
        <v>964</v>
      </c>
      <c r="B520" s="10" t="s">
        <v>965</v>
      </c>
      <c r="C520" s="11" t="n">
        <v>45672</v>
      </c>
      <c r="D520" s="12" t="n">
        <v>45.99</v>
      </c>
    </row>
    <row r="521" customFormat="false" ht="15" hidden="false" customHeight="false" outlineLevel="0" collapsed="false">
      <c r="A521" s="10" t="s">
        <v>966</v>
      </c>
      <c r="B521" s="10" t="s">
        <v>43</v>
      </c>
      <c r="C521" s="11" t="n">
        <v>45672</v>
      </c>
      <c r="D521" s="12" t="n">
        <v>32.07</v>
      </c>
    </row>
    <row r="522" customFormat="false" ht="15" hidden="false" customHeight="false" outlineLevel="0" collapsed="false">
      <c r="A522" s="10" t="s">
        <v>967</v>
      </c>
      <c r="B522" s="10" t="s">
        <v>968</v>
      </c>
      <c r="C522" s="11" t="n">
        <v>45672</v>
      </c>
      <c r="D522" s="12" t="n">
        <v>41.83</v>
      </c>
    </row>
    <row r="523" customFormat="false" ht="15" hidden="false" customHeight="false" outlineLevel="0" collapsed="false">
      <c r="A523" s="10" t="s">
        <v>969</v>
      </c>
      <c r="B523" s="10" t="s">
        <v>345</v>
      </c>
      <c r="C523" s="11" t="n">
        <v>45672</v>
      </c>
      <c r="D523" s="12" t="n">
        <v>41.88</v>
      </c>
    </row>
    <row r="524" customFormat="false" ht="15" hidden="false" customHeight="false" outlineLevel="0" collapsed="false">
      <c r="A524" s="10" t="s">
        <v>970</v>
      </c>
      <c r="B524" s="10" t="s">
        <v>489</v>
      </c>
      <c r="C524" s="11" t="n">
        <v>45672</v>
      </c>
      <c r="D524" s="12" t="n">
        <v>52.67</v>
      </c>
    </row>
    <row r="525" customFormat="false" ht="15" hidden="false" customHeight="false" outlineLevel="0" collapsed="false">
      <c r="A525" s="10" t="s">
        <v>971</v>
      </c>
      <c r="B525" s="10" t="s">
        <v>972</v>
      </c>
      <c r="C525" s="11" t="n">
        <v>45673</v>
      </c>
      <c r="D525" s="12" t="n">
        <v>19.08</v>
      </c>
    </row>
    <row r="526" customFormat="false" ht="15" hidden="false" customHeight="false" outlineLevel="0" collapsed="false">
      <c r="A526" s="10" t="s">
        <v>973</v>
      </c>
      <c r="B526" s="10" t="s">
        <v>328</v>
      </c>
      <c r="C526" s="11" t="n">
        <v>45673</v>
      </c>
      <c r="D526" s="12" t="n">
        <v>47.52</v>
      </c>
    </row>
    <row r="527" customFormat="false" ht="15" hidden="false" customHeight="false" outlineLevel="0" collapsed="false">
      <c r="A527" s="10" t="s">
        <v>974</v>
      </c>
      <c r="B527" s="10" t="s">
        <v>278</v>
      </c>
      <c r="C527" s="11" t="n">
        <v>45673</v>
      </c>
      <c r="D527" s="12" t="n">
        <v>45.66</v>
      </c>
    </row>
    <row r="528" customFormat="false" ht="15" hidden="false" customHeight="false" outlineLevel="0" collapsed="false">
      <c r="A528" s="10" t="s">
        <v>975</v>
      </c>
      <c r="B528" s="10" t="s">
        <v>815</v>
      </c>
      <c r="C528" s="11" t="n">
        <v>45673</v>
      </c>
      <c r="D528" s="12" t="n">
        <v>51.96</v>
      </c>
    </row>
    <row r="529" customFormat="false" ht="15" hidden="false" customHeight="false" outlineLevel="0" collapsed="false">
      <c r="A529" s="10" t="s">
        <v>976</v>
      </c>
      <c r="B529" s="10" t="s">
        <v>977</v>
      </c>
      <c r="C529" s="11" t="n">
        <v>45673</v>
      </c>
      <c r="D529" s="12" t="n">
        <v>30.07</v>
      </c>
    </row>
    <row r="530" customFormat="false" ht="15" hidden="false" customHeight="false" outlineLevel="0" collapsed="false">
      <c r="A530" s="10" t="s">
        <v>978</v>
      </c>
      <c r="B530" s="10" t="s">
        <v>145</v>
      </c>
      <c r="C530" s="11" t="n">
        <v>45673</v>
      </c>
      <c r="D530" s="12" t="n">
        <v>12.5</v>
      </c>
    </row>
    <row r="531" customFormat="false" ht="15" hidden="false" customHeight="false" outlineLevel="0" collapsed="false">
      <c r="A531" s="10" t="s">
        <v>979</v>
      </c>
      <c r="B531" s="10" t="s">
        <v>980</v>
      </c>
      <c r="C531" s="11" t="n">
        <v>45673</v>
      </c>
      <c r="D531" s="12" t="n">
        <v>25.51</v>
      </c>
    </row>
    <row r="532" customFormat="false" ht="15" hidden="false" customHeight="false" outlineLevel="0" collapsed="false">
      <c r="A532" s="10" t="s">
        <v>981</v>
      </c>
      <c r="B532" s="10" t="s">
        <v>381</v>
      </c>
      <c r="C532" s="11" t="n">
        <v>45673</v>
      </c>
      <c r="D532" s="12" t="n">
        <v>48.98</v>
      </c>
    </row>
    <row r="533" customFormat="false" ht="15" hidden="false" customHeight="false" outlineLevel="0" collapsed="false">
      <c r="A533" s="10" t="s">
        <v>982</v>
      </c>
      <c r="B533" s="10" t="s">
        <v>483</v>
      </c>
      <c r="C533" s="11" t="n">
        <v>45673</v>
      </c>
      <c r="D533" s="12" t="n">
        <v>50.83</v>
      </c>
    </row>
    <row r="534" customFormat="false" ht="15" hidden="false" customHeight="false" outlineLevel="0" collapsed="false">
      <c r="A534" s="10" t="s">
        <v>983</v>
      </c>
      <c r="B534" s="10" t="s">
        <v>984</v>
      </c>
      <c r="C534" s="11" t="n">
        <v>45673</v>
      </c>
      <c r="D534" s="12" t="n">
        <v>28.33</v>
      </c>
    </row>
    <row r="535" customFormat="false" ht="15" hidden="false" customHeight="false" outlineLevel="0" collapsed="false">
      <c r="A535" s="10" t="s">
        <v>985</v>
      </c>
      <c r="B535" s="10" t="s">
        <v>441</v>
      </c>
      <c r="C535" s="11" t="n">
        <v>45673</v>
      </c>
      <c r="D535" s="12" t="n">
        <v>40.64</v>
      </c>
    </row>
    <row r="536" customFormat="false" ht="15" hidden="false" customHeight="false" outlineLevel="0" collapsed="false">
      <c r="A536" s="10" t="s">
        <v>986</v>
      </c>
      <c r="B536" s="10" t="s">
        <v>987</v>
      </c>
      <c r="C536" s="11" t="n">
        <v>45674</v>
      </c>
      <c r="D536" s="12" t="n">
        <v>54.22</v>
      </c>
    </row>
    <row r="537" customFormat="false" ht="15" hidden="false" customHeight="false" outlineLevel="0" collapsed="false">
      <c r="A537" s="10" t="s">
        <v>988</v>
      </c>
      <c r="B537" s="10" t="s">
        <v>534</v>
      </c>
      <c r="C537" s="11" t="n">
        <v>45674</v>
      </c>
      <c r="D537" s="12" t="n">
        <v>55.61</v>
      </c>
    </row>
    <row r="538" customFormat="false" ht="15" hidden="false" customHeight="false" outlineLevel="0" collapsed="false">
      <c r="A538" s="10" t="s">
        <v>989</v>
      </c>
      <c r="B538" s="10" t="s">
        <v>990</v>
      </c>
      <c r="C538" s="11" t="n">
        <v>45674</v>
      </c>
      <c r="D538" s="12" t="n">
        <v>69.62</v>
      </c>
    </row>
    <row r="539" customFormat="false" ht="15" hidden="false" customHeight="false" outlineLevel="0" collapsed="false">
      <c r="A539" s="10" t="s">
        <v>991</v>
      </c>
      <c r="B539" s="10" t="s">
        <v>673</v>
      </c>
      <c r="C539" s="11" t="n">
        <v>45674</v>
      </c>
      <c r="D539" s="12" t="n">
        <v>40.36</v>
      </c>
    </row>
    <row r="540" customFormat="false" ht="15" hidden="false" customHeight="false" outlineLevel="0" collapsed="false">
      <c r="A540" s="10" t="s">
        <v>992</v>
      </c>
      <c r="B540" s="10" t="s">
        <v>993</v>
      </c>
      <c r="C540" s="11" t="n">
        <v>45674</v>
      </c>
      <c r="D540" s="12" t="n">
        <v>20.36</v>
      </c>
    </row>
    <row r="541" customFormat="false" ht="15" hidden="false" customHeight="false" outlineLevel="0" collapsed="false">
      <c r="A541" s="10" t="s">
        <v>994</v>
      </c>
      <c r="B541" s="10" t="s">
        <v>995</v>
      </c>
      <c r="C541" s="11" t="n">
        <v>45675</v>
      </c>
      <c r="D541" s="12" t="n">
        <v>41.87</v>
      </c>
    </row>
    <row r="542" customFormat="false" ht="15" hidden="false" customHeight="false" outlineLevel="0" collapsed="false">
      <c r="A542" s="10" t="s">
        <v>996</v>
      </c>
      <c r="B542" s="10" t="s">
        <v>699</v>
      </c>
      <c r="C542" s="11" t="n">
        <v>45675</v>
      </c>
      <c r="D542" s="12" t="n">
        <v>42.77</v>
      </c>
    </row>
    <row r="543" customFormat="false" ht="15" hidden="false" customHeight="false" outlineLevel="0" collapsed="false">
      <c r="A543" s="10" t="s">
        <v>997</v>
      </c>
      <c r="B543" s="10" t="s">
        <v>721</v>
      </c>
      <c r="C543" s="11" t="n">
        <v>45675</v>
      </c>
      <c r="D543" s="12" t="n">
        <v>21.48</v>
      </c>
    </row>
    <row r="544" customFormat="false" ht="15" hidden="false" customHeight="false" outlineLevel="0" collapsed="false">
      <c r="A544" s="10" t="s">
        <v>998</v>
      </c>
      <c r="B544" s="10" t="s">
        <v>236</v>
      </c>
      <c r="C544" s="11" t="n">
        <v>45675</v>
      </c>
      <c r="D544" s="12" t="n">
        <v>23.7</v>
      </c>
    </row>
    <row r="545" customFormat="false" ht="15" hidden="false" customHeight="false" outlineLevel="0" collapsed="false">
      <c r="A545" s="10" t="s">
        <v>999</v>
      </c>
      <c r="B545" s="10" t="s">
        <v>631</v>
      </c>
      <c r="C545" s="11" t="n">
        <v>45675</v>
      </c>
      <c r="D545" s="12" t="n">
        <v>47.32</v>
      </c>
    </row>
    <row r="546" customFormat="false" ht="15" hidden="false" customHeight="false" outlineLevel="0" collapsed="false">
      <c r="A546" s="10" t="s">
        <v>1000</v>
      </c>
      <c r="B546" s="10" t="s">
        <v>1001</v>
      </c>
      <c r="C546" s="11" t="n">
        <v>45675</v>
      </c>
      <c r="D546" s="12" t="n">
        <v>31.48</v>
      </c>
    </row>
    <row r="547" customFormat="false" ht="15" hidden="false" customHeight="false" outlineLevel="0" collapsed="false">
      <c r="A547" s="10" t="s">
        <v>1002</v>
      </c>
      <c r="B547" s="10" t="s">
        <v>1003</v>
      </c>
      <c r="C547" s="11" t="n">
        <v>45675</v>
      </c>
      <c r="D547" s="12" t="n">
        <v>25.19</v>
      </c>
    </row>
    <row r="548" customFormat="false" ht="15" hidden="false" customHeight="false" outlineLevel="0" collapsed="false">
      <c r="A548" s="10" t="s">
        <v>1004</v>
      </c>
      <c r="B548" s="10" t="s">
        <v>1005</v>
      </c>
      <c r="C548" s="11" t="n">
        <v>45675</v>
      </c>
      <c r="D548" s="12" t="n">
        <v>53.87</v>
      </c>
    </row>
    <row r="549" customFormat="false" ht="15" hidden="false" customHeight="false" outlineLevel="0" collapsed="false">
      <c r="A549" s="10" t="s">
        <v>1006</v>
      </c>
      <c r="B549" s="10" t="s">
        <v>664</v>
      </c>
      <c r="C549" s="11" t="n">
        <v>45676</v>
      </c>
      <c r="D549" s="12" t="n">
        <v>71.08</v>
      </c>
    </row>
    <row r="550" customFormat="false" ht="15" hidden="false" customHeight="false" outlineLevel="0" collapsed="false">
      <c r="A550" s="10" t="s">
        <v>1007</v>
      </c>
      <c r="B550" s="10" t="s">
        <v>1008</v>
      </c>
      <c r="C550" s="11" t="n">
        <v>45676</v>
      </c>
      <c r="D550" s="12" t="n">
        <v>67.82</v>
      </c>
    </row>
    <row r="551" customFormat="false" ht="15" hidden="false" customHeight="false" outlineLevel="0" collapsed="false">
      <c r="A551" s="10" t="s">
        <v>1009</v>
      </c>
      <c r="B551" s="10" t="s">
        <v>1010</v>
      </c>
      <c r="C551" s="11" t="n">
        <v>45676</v>
      </c>
      <c r="D551" s="12" t="n">
        <v>21.24</v>
      </c>
    </row>
    <row r="552" customFormat="false" ht="15" hidden="false" customHeight="false" outlineLevel="0" collapsed="false">
      <c r="A552" s="10" t="s">
        <v>1011</v>
      </c>
      <c r="B552" s="10" t="s">
        <v>1012</v>
      </c>
      <c r="C552" s="11" t="n">
        <v>45677</v>
      </c>
      <c r="D552" s="12" t="n">
        <v>22.74</v>
      </c>
    </row>
    <row r="553" customFormat="false" ht="15" hidden="false" customHeight="false" outlineLevel="0" collapsed="false">
      <c r="A553" s="10" t="s">
        <v>1013</v>
      </c>
      <c r="B553" s="10" t="s">
        <v>1014</v>
      </c>
      <c r="C553" s="11" t="n">
        <v>45677</v>
      </c>
      <c r="D553" s="12" t="n">
        <v>84.15</v>
      </c>
    </row>
    <row r="554" customFormat="false" ht="15" hidden="false" customHeight="false" outlineLevel="0" collapsed="false">
      <c r="A554" s="10" t="s">
        <v>1015</v>
      </c>
      <c r="B554" s="10" t="s">
        <v>508</v>
      </c>
      <c r="C554" s="11" t="n">
        <v>45677</v>
      </c>
      <c r="D554" s="12" t="n">
        <v>35.57</v>
      </c>
    </row>
    <row r="555" customFormat="false" ht="15" hidden="false" customHeight="false" outlineLevel="0" collapsed="false">
      <c r="A555" s="10" t="s">
        <v>1016</v>
      </c>
      <c r="B555" s="10" t="s">
        <v>539</v>
      </c>
      <c r="C555" s="11" t="n">
        <v>45677</v>
      </c>
      <c r="D555" s="12" t="n">
        <v>19.78</v>
      </c>
    </row>
    <row r="556" customFormat="false" ht="15" hidden="false" customHeight="false" outlineLevel="0" collapsed="false">
      <c r="A556" s="10" t="s">
        <v>1017</v>
      </c>
      <c r="B556" s="10" t="s">
        <v>1018</v>
      </c>
      <c r="C556" s="11" t="n">
        <v>45677</v>
      </c>
      <c r="D556" s="12" t="n">
        <v>34.49</v>
      </c>
    </row>
    <row r="557" customFormat="false" ht="15" hidden="false" customHeight="false" outlineLevel="0" collapsed="false">
      <c r="A557" s="10" t="s">
        <v>1019</v>
      </c>
      <c r="B557" s="10" t="s">
        <v>471</v>
      </c>
      <c r="C557" s="11" t="n">
        <v>45677</v>
      </c>
      <c r="D557" s="12" t="n">
        <v>33.97</v>
      </c>
    </row>
    <row r="558" customFormat="false" ht="15" hidden="false" customHeight="false" outlineLevel="0" collapsed="false">
      <c r="A558" s="10" t="s">
        <v>1020</v>
      </c>
      <c r="B558" s="10" t="s">
        <v>1021</v>
      </c>
      <c r="C558" s="11" t="n">
        <v>45677</v>
      </c>
      <c r="D558" s="12" t="n">
        <v>30.72</v>
      </c>
    </row>
    <row r="559" customFormat="false" ht="15" hidden="false" customHeight="false" outlineLevel="0" collapsed="false">
      <c r="A559" s="10" t="s">
        <v>1022</v>
      </c>
      <c r="B559" s="10" t="s">
        <v>1023</v>
      </c>
      <c r="C559" s="11" t="n">
        <v>45677</v>
      </c>
      <c r="D559" s="12" t="n">
        <v>51.76</v>
      </c>
    </row>
    <row r="560" customFormat="false" ht="15" hidden="false" customHeight="false" outlineLevel="0" collapsed="false">
      <c r="A560" s="10" t="s">
        <v>1024</v>
      </c>
      <c r="B560" s="10" t="s">
        <v>737</v>
      </c>
      <c r="C560" s="11" t="n">
        <v>45677</v>
      </c>
      <c r="D560" s="12" t="n">
        <v>34.46</v>
      </c>
    </row>
    <row r="561" customFormat="false" ht="15" hidden="false" customHeight="false" outlineLevel="0" collapsed="false">
      <c r="A561" s="10" t="s">
        <v>1025</v>
      </c>
      <c r="B561" s="10" t="s">
        <v>378</v>
      </c>
      <c r="C561" s="11" t="n">
        <v>45677</v>
      </c>
      <c r="D561" s="12" t="n">
        <v>28.04</v>
      </c>
    </row>
    <row r="562" customFormat="false" ht="15" hidden="false" customHeight="false" outlineLevel="0" collapsed="false">
      <c r="A562" s="10" t="s">
        <v>1026</v>
      </c>
      <c r="B562" s="10" t="s">
        <v>1027</v>
      </c>
      <c r="C562" s="11" t="n">
        <v>45678</v>
      </c>
      <c r="D562" s="12" t="n">
        <v>17.48</v>
      </c>
    </row>
    <row r="563" customFormat="false" ht="15" hidden="false" customHeight="false" outlineLevel="0" collapsed="false">
      <c r="A563" s="10" t="s">
        <v>1028</v>
      </c>
      <c r="B563" s="10" t="s">
        <v>1029</v>
      </c>
      <c r="C563" s="11" t="n">
        <v>45678</v>
      </c>
      <c r="D563" s="12" t="n">
        <v>45.24</v>
      </c>
    </row>
    <row r="564" customFormat="false" ht="15" hidden="false" customHeight="false" outlineLevel="0" collapsed="false">
      <c r="A564" s="10" t="s">
        <v>1030</v>
      </c>
      <c r="B564" s="10" t="s">
        <v>302</v>
      </c>
      <c r="C564" s="11" t="n">
        <v>45678</v>
      </c>
      <c r="D564" s="12" t="n">
        <v>35.17</v>
      </c>
    </row>
    <row r="565" customFormat="false" ht="15" hidden="false" customHeight="false" outlineLevel="0" collapsed="false">
      <c r="A565" s="10" t="s">
        <v>1031</v>
      </c>
      <c r="B565" s="10" t="s">
        <v>1032</v>
      </c>
      <c r="C565" s="11" t="n">
        <v>45678</v>
      </c>
      <c r="D565" s="12" t="n">
        <v>42.93</v>
      </c>
    </row>
    <row r="566" customFormat="false" ht="15" hidden="false" customHeight="false" outlineLevel="0" collapsed="false">
      <c r="A566" s="10" t="s">
        <v>1033</v>
      </c>
      <c r="B566" s="10" t="s">
        <v>244</v>
      </c>
      <c r="C566" s="11" t="n">
        <v>45679</v>
      </c>
      <c r="D566" s="12" t="n">
        <v>40.59</v>
      </c>
    </row>
    <row r="567" customFormat="false" ht="15" hidden="false" customHeight="false" outlineLevel="0" collapsed="false">
      <c r="A567" s="10" t="s">
        <v>1034</v>
      </c>
      <c r="B567" s="10" t="s">
        <v>1035</v>
      </c>
      <c r="C567" s="11" t="n">
        <v>45679</v>
      </c>
      <c r="D567" s="12" t="n">
        <v>28.21</v>
      </c>
    </row>
    <row r="568" customFormat="false" ht="15" hidden="false" customHeight="false" outlineLevel="0" collapsed="false">
      <c r="A568" s="10" t="s">
        <v>1036</v>
      </c>
      <c r="B568" s="10" t="s">
        <v>1037</v>
      </c>
      <c r="C568" s="11" t="n">
        <v>45679</v>
      </c>
      <c r="D568" s="12" t="n">
        <v>46.01</v>
      </c>
    </row>
    <row r="569" customFormat="false" ht="15" hidden="false" customHeight="false" outlineLevel="0" collapsed="false">
      <c r="A569" s="10" t="s">
        <v>1038</v>
      </c>
      <c r="B569" s="10" t="s">
        <v>113</v>
      </c>
      <c r="C569" s="11" t="n">
        <v>45680</v>
      </c>
      <c r="D569" s="12" t="n">
        <v>75.68</v>
      </c>
    </row>
    <row r="570" customFormat="false" ht="15" hidden="false" customHeight="false" outlineLevel="0" collapsed="false">
      <c r="A570" s="10" t="s">
        <v>1039</v>
      </c>
      <c r="B570" s="10" t="s">
        <v>1040</v>
      </c>
      <c r="C570" s="11" t="n">
        <v>45680</v>
      </c>
      <c r="D570" s="12" t="n">
        <v>69.49</v>
      </c>
    </row>
    <row r="571" customFormat="false" ht="15" hidden="false" customHeight="false" outlineLevel="0" collapsed="false">
      <c r="A571" s="10" t="s">
        <v>1041</v>
      </c>
      <c r="B571" s="10" t="s">
        <v>1042</v>
      </c>
      <c r="C571" s="11" t="n">
        <v>45680</v>
      </c>
      <c r="D571" s="12" t="n">
        <v>52.75</v>
      </c>
    </row>
    <row r="572" customFormat="false" ht="15" hidden="false" customHeight="false" outlineLevel="0" collapsed="false">
      <c r="A572" s="10" t="s">
        <v>1043</v>
      </c>
      <c r="B572" s="10" t="s">
        <v>53</v>
      </c>
      <c r="C572" s="11" t="n">
        <v>45680</v>
      </c>
      <c r="D572" s="12" t="n">
        <v>34.05</v>
      </c>
    </row>
    <row r="573" customFormat="false" ht="15" hidden="false" customHeight="false" outlineLevel="0" collapsed="false">
      <c r="A573" s="10" t="s">
        <v>1044</v>
      </c>
      <c r="B573" s="10" t="s">
        <v>1045</v>
      </c>
      <c r="C573" s="11" t="n">
        <v>45680</v>
      </c>
      <c r="D573" s="12" t="n">
        <v>21.91</v>
      </c>
    </row>
    <row r="574" customFormat="false" ht="15" hidden="false" customHeight="false" outlineLevel="0" collapsed="false">
      <c r="A574" s="10" t="s">
        <v>1046</v>
      </c>
      <c r="B574" s="10" t="s">
        <v>688</v>
      </c>
      <c r="C574" s="11" t="n">
        <v>45680</v>
      </c>
      <c r="D574" s="12" t="n">
        <v>76.86</v>
      </c>
    </row>
    <row r="575" customFormat="false" ht="15" hidden="false" customHeight="false" outlineLevel="0" collapsed="false">
      <c r="A575" s="10" t="s">
        <v>1047</v>
      </c>
      <c r="B575" s="10" t="s">
        <v>270</v>
      </c>
      <c r="C575" s="11" t="n">
        <v>45680</v>
      </c>
      <c r="D575" s="12" t="n">
        <v>68.49</v>
      </c>
    </row>
    <row r="576" customFormat="false" ht="15" hidden="false" customHeight="false" outlineLevel="0" collapsed="false">
      <c r="A576" s="10" t="s">
        <v>1048</v>
      </c>
      <c r="B576" s="10" t="s">
        <v>566</v>
      </c>
      <c r="C576" s="11" t="n">
        <v>45680</v>
      </c>
      <c r="D576" s="12" t="n">
        <v>18.54</v>
      </c>
    </row>
    <row r="577" customFormat="false" ht="15" hidden="false" customHeight="false" outlineLevel="0" collapsed="false">
      <c r="A577" s="10" t="s">
        <v>1049</v>
      </c>
      <c r="B577" s="10" t="s">
        <v>1050</v>
      </c>
      <c r="C577" s="11" t="n">
        <v>45680</v>
      </c>
      <c r="D577" s="12" t="n">
        <v>40.19</v>
      </c>
    </row>
    <row r="578" customFormat="false" ht="15" hidden="false" customHeight="false" outlineLevel="0" collapsed="false">
      <c r="A578" s="10" t="s">
        <v>1051</v>
      </c>
      <c r="B578" s="10" t="s">
        <v>364</v>
      </c>
      <c r="C578" s="11" t="n">
        <v>45681</v>
      </c>
      <c r="D578" s="12" t="n">
        <v>21.64</v>
      </c>
    </row>
    <row r="579" customFormat="false" ht="15" hidden="false" customHeight="false" outlineLevel="0" collapsed="false">
      <c r="A579" s="10" t="s">
        <v>1052</v>
      </c>
      <c r="B579" s="10" t="s">
        <v>357</v>
      </c>
      <c r="C579" s="11" t="n">
        <v>45681</v>
      </c>
      <c r="D579" s="12" t="n">
        <v>43.06</v>
      </c>
    </row>
    <row r="580" customFormat="false" ht="15" hidden="false" customHeight="false" outlineLevel="0" collapsed="false">
      <c r="A580" s="10" t="s">
        <v>1053</v>
      </c>
      <c r="B580" s="10" t="s">
        <v>165</v>
      </c>
      <c r="C580" s="11" t="n">
        <v>45681</v>
      </c>
      <c r="D580" s="12" t="n">
        <v>49.32</v>
      </c>
    </row>
    <row r="581" customFormat="false" ht="15" hidden="false" customHeight="false" outlineLevel="0" collapsed="false">
      <c r="A581" s="10" t="s">
        <v>1054</v>
      </c>
      <c r="B581" s="10" t="s">
        <v>1055</v>
      </c>
      <c r="C581" s="11" t="n">
        <v>45681</v>
      </c>
      <c r="D581" s="12" t="n">
        <v>42.26</v>
      </c>
    </row>
    <row r="582" customFormat="false" ht="15" hidden="false" customHeight="false" outlineLevel="0" collapsed="false">
      <c r="A582" s="10" t="s">
        <v>1056</v>
      </c>
      <c r="B582" s="10" t="s">
        <v>1057</v>
      </c>
      <c r="C582" s="11" t="n">
        <v>45681</v>
      </c>
      <c r="D582" s="12" t="n">
        <v>23.46</v>
      </c>
    </row>
    <row r="583" customFormat="false" ht="15" hidden="false" customHeight="false" outlineLevel="0" collapsed="false">
      <c r="A583" s="10" t="s">
        <v>1058</v>
      </c>
      <c r="B583" s="10" t="s">
        <v>1059</v>
      </c>
      <c r="C583" s="11" t="n">
        <v>45681</v>
      </c>
      <c r="D583" s="12" t="n">
        <v>18.89</v>
      </c>
    </row>
    <row r="584" customFormat="false" ht="15" hidden="false" customHeight="false" outlineLevel="0" collapsed="false">
      <c r="A584" s="10" t="s">
        <v>1060</v>
      </c>
      <c r="B584" s="10" t="s">
        <v>1061</v>
      </c>
      <c r="C584" s="11" t="n">
        <v>45681</v>
      </c>
      <c r="D584" s="12" t="n">
        <v>28.34</v>
      </c>
    </row>
    <row r="585" customFormat="false" ht="15" hidden="false" customHeight="false" outlineLevel="0" collapsed="false">
      <c r="A585" s="10" t="s">
        <v>1062</v>
      </c>
      <c r="B585" s="10" t="s">
        <v>1063</v>
      </c>
      <c r="C585" s="11" t="n">
        <v>45681</v>
      </c>
      <c r="D585" s="12" t="n">
        <v>18.3</v>
      </c>
    </row>
    <row r="586" customFormat="false" ht="15" hidden="false" customHeight="false" outlineLevel="0" collapsed="false">
      <c r="A586" s="10" t="s">
        <v>1064</v>
      </c>
      <c r="B586" s="10" t="s">
        <v>1065</v>
      </c>
      <c r="C586" s="11" t="n">
        <v>45681</v>
      </c>
      <c r="D586" s="12" t="n">
        <v>45.08</v>
      </c>
    </row>
    <row r="587" customFormat="false" ht="15" hidden="false" customHeight="false" outlineLevel="0" collapsed="false">
      <c r="A587" s="10" t="s">
        <v>1066</v>
      </c>
      <c r="B587" s="10" t="s">
        <v>1067</v>
      </c>
      <c r="C587" s="11" t="n">
        <v>45681</v>
      </c>
      <c r="D587" s="12" t="n">
        <v>21.19</v>
      </c>
    </row>
    <row r="588" customFormat="false" ht="15" hidden="false" customHeight="false" outlineLevel="0" collapsed="false">
      <c r="A588" s="10" t="s">
        <v>1068</v>
      </c>
      <c r="B588" s="10" t="s">
        <v>1069</v>
      </c>
      <c r="C588" s="11" t="n">
        <v>45682</v>
      </c>
      <c r="D588" s="12" t="n">
        <v>31.39</v>
      </c>
    </row>
    <row r="589" customFormat="false" ht="15" hidden="false" customHeight="false" outlineLevel="0" collapsed="false">
      <c r="A589" s="10" t="s">
        <v>1070</v>
      </c>
      <c r="B589" s="10" t="s">
        <v>216</v>
      </c>
      <c r="C589" s="11" t="n">
        <v>45682</v>
      </c>
      <c r="D589" s="12" t="n">
        <v>44.08</v>
      </c>
    </row>
    <row r="590" customFormat="false" ht="15" hidden="false" customHeight="false" outlineLevel="0" collapsed="false">
      <c r="A590" s="10" t="s">
        <v>1071</v>
      </c>
      <c r="B590" s="10" t="s">
        <v>91</v>
      </c>
      <c r="C590" s="11" t="n">
        <v>45682</v>
      </c>
      <c r="D590" s="12" t="n">
        <v>33.62</v>
      </c>
    </row>
    <row r="591" customFormat="false" ht="15" hidden="false" customHeight="false" outlineLevel="0" collapsed="false">
      <c r="A591" s="10" t="s">
        <v>1072</v>
      </c>
      <c r="B591" s="10" t="s">
        <v>1073</v>
      </c>
      <c r="C591" s="11" t="n">
        <v>45682</v>
      </c>
      <c r="D591" s="12" t="n">
        <v>51.29</v>
      </c>
    </row>
    <row r="592" customFormat="false" ht="15" hidden="false" customHeight="false" outlineLevel="0" collapsed="false">
      <c r="A592" s="10" t="s">
        <v>1074</v>
      </c>
      <c r="B592" s="10" t="s">
        <v>1075</v>
      </c>
      <c r="C592" s="11" t="n">
        <v>45682</v>
      </c>
      <c r="D592" s="12" t="n">
        <v>34.57</v>
      </c>
    </row>
    <row r="593" customFormat="false" ht="15" hidden="false" customHeight="false" outlineLevel="0" collapsed="false">
      <c r="A593" s="10" t="s">
        <v>1076</v>
      </c>
      <c r="B593" s="10" t="s">
        <v>1077</v>
      </c>
      <c r="C593" s="11" t="n">
        <v>45682</v>
      </c>
      <c r="D593" s="12" t="n">
        <v>21.71</v>
      </c>
    </row>
    <row r="594" customFormat="false" ht="15" hidden="false" customHeight="false" outlineLevel="0" collapsed="false">
      <c r="A594" s="10" t="s">
        <v>1078</v>
      </c>
      <c r="B594" s="10" t="s">
        <v>419</v>
      </c>
      <c r="C594" s="11" t="n">
        <v>45682</v>
      </c>
      <c r="D594" s="12" t="n">
        <v>34.63</v>
      </c>
    </row>
    <row r="595" customFormat="false" ht="15" hidden="false" customHeight="false" outlineLevel="0" collapsed="false">
      <c r="A595" s="10" t="s">
        <v>1079</v>
      </c>
      <c r="B595" s="10" t="s">
        <v>1080</v>
      </c>
      <c r="C595" s="11" t="n">
        <v>45682</v>
      </c>
      <c r="D595" s="12" t="n">
        <v>20.42</v>
      </c>
    </row>
    <row r="596" customFormat="false" ht="15" hidden="false" customHeight="false" outlineLevel="0" collapsed="false">
      <c r="A596" s="10" t="s">
        <v>1081</v>
      </c>
      <c r="B596" s="10" t="s">
        <v>1082</v>
      </c>
      <c r="C596" s="11" t="n">
        <v>45682</v>
      </c>
      <c r="D596" s="12" t="n">
        <v>23.47</v>
      </c>
    </row>
    <row r="597" customFormat="false" ht="15" hidden="false" customHeight="false" outlineLevel="0" collapsed="false">
      <c r="A597" s="10" t="s">
        <v>1083</v>
      </c>
      <c r="B597" s="10" t="s">
        <v>1084</v>
      </c>
      <c r="C597" s="11" t="n">
        <v>45683</v>
      </c>
      <c r="D597" s="12" t="n">
        <v>29.64</v>
      </c>
    </row>
    <row r="598" customFormat="false" ht="15" hidden="false" customHeight="false" outlineLevel="0" collapsed="false">
      <c r="A598" s="10" t="s">
        <v>1085</v>
      </c>
      <c r="B598" s="10" t="s">
        <v>1086</v>
      </c>
      <c r="C598" s="11" t="n">
        <v>45683</v>
      </c>
      <c r="D598" s="12" t="n">
        <v>27.02</v>
      </c>
    </row>
    <row r="599" customFormat="false" ht="15" hidden="false" customHeight="false" outlineLevel="0" collapsed="false">
      <c r="A599" s="10" t="s">
        <v>1087</v>
      </c>
      <c r="B599" s="10" t="s">
        <v>1088</v>
      </c>
      <c r="C599" s="11" t="n">
        <v>45683</v>
      </c>
      <c r="D599" s="12" t="n">
        <v>29.06</v>
      </c>
    </row>
    <row r="600" customFormat="false" ht="15" hidden="false" customHeight="false" outlineLevel="0" collapsed="false">
      <c r="A600" s="10" t="s">
        <v>1089</v>
      </c>
      <c r="B600" s="10" t="s">
        <v>510</v>
      </c>
      <c r="C600" s="11" t="n">
        <v>45683</v>
      </c>
      <c r="D600" s="12" t="n">
        <v>23.22</v>
      </c>
    </row>
    <row r="601" customFormat="false" ht="15" hidden="false" customHeight="false" outlineLevel="0" collapsed="false">
      <c r="A601" s="10" t="s">
        <v>1090</v>
      </c>
      <c r="B601" s="10" t="s">
        <v>1091</v>
      </c>
      <c r="C601" s="11" t="n">
        <v>45683</v>
      </c>
      <c r="D601" s="12" t="n">
        <v>39.25</v>
      </c>
    </row>
    <row r="602" customFormat="false" ht="15" hidden="false" customHeight="false" outlineLevel="0" collapsed="false">
      <c r="A602" s="10" t="s">
        <v>1092</v>
      </c>
      <c r="B602" s="10" t="s">
        <v>1093</v>
      </c>
      <c r="C602" s="11" t="n">
        <v>45684</v>
      </c>
      <c r="D602" s="12" t="n">
        <v>25.1</v>
      </c>
    </row>
    <row r="603" customFormat="false" ht="15" hidden="false" customHeight="false" outlineLevel="0" collapsed="false">
      <c r="A603" s="10" t="s">
        <v>1094</v>
      </c>
      <c r="B603" s="10" t="s">
        <v>189</v>
      </c>
      <c r="C603" s="11" t="n">
        <v>45684</v>
      </c>
      <c r="D603" s="12" t="n">
        <v>60.24</v>
      </c>
    </row>
    <row r="604" customFormat="false" ht="15" hidden="false" customHeight="false" outlineLevel="0" collapsed="false">
      <c r="A604" s="10" t="s">
        <v>1095</v>
      </c>
      <c r="B604" s="10" t="s">
        <v>1096</v>
      </c>
      <c r="C604" s="11" t="n">
        <v>45684</v>
      </c>
      <c r="D604" s="12" t="n">
        <v>18.77</v>
      </c>
    </row>
    <row r="605" customFormat="false" ht="15" hidden="false" customHeight="false" outlineLevel="0" collapsed="false">
      <c r="A605" s="10" t="s">
        <v>1097</v>
      </c>
      <c r="B605" s="10" t="s">
        <v>1098</v>
      </c>
      <c r="C605" s="11" t="n">
        <v>45684</v>
      </c>
      <c r="D605" s="12" t="n">
        <v>71.71</v>
      </c>
    </row>
    <row r="606" customFormat="false" ht="15" hidden="false" customHeight="false" outlineLevel="0" collapsed="false">
      <c r="A606" s="10" t="s">
        <v>1099</v>
      </c>
      <c r="B606" s="10" t="s">
        <v>469</v>
      </c>
      <c r="C606" s="11" t="n">
        <v>45684</v>
      </c>
      <c r="D606" s="12" t="n">
        <v>28.33</v>
      </c>
    </row>
    <row r="607" customFormat="false" ht="15" hidden="false" customHeight="false" outlineLevel="0" collapsed="false">
      <c r="A607" s="10" t="s">
        <v>1100</v>
      </c>
      <c r="B607" s="10" t="s">
        <v>179</v>
      </c>
      <c r="C607" s="11" t="n">
        <v>45684</v>
      </c>
      <c r="D607" s="12" t="n">
        <v>47.59</v>
      </c>
    </row>
    <row r="608" customFormat="false" ht="15" hidden="false" customHeight="false" outlineLevel="0" collapsed="false">
      <c r="A608" s="10" t="s">
        <v>1101</v>
      </c>
      <c r="B608" s="10" t="s">
        <v>1102</v>
      </c>
      <c r="C608" s="11" t="n">
        <v>45684</v>
      </c>
      <c r="D608" s="12" t="n">
        <v>20.85</v>
      </c>
    </row>
    <row r="609" customFormat="false" ht="15" hidden="false" customHeight="false" outlineLevel="0" collapsed="false">
      <c r="A609" s="10" t="s">
        <v>1103</v>
      </c>
      <c r="B609" s="10" t="s">
        <v>1104</v>
      </c>
      <c r="C609" s="11" t="n">
        <v>45685</v>
      </c>
      <c r="D609" s="12" t="n">
        <v>54.19</v>
      </c>
    </row>
    <row r="610" customFormat="false" ht="15" hidden="false" customHeight="false" outlineLevel="0" collapsed="false">
      <c r="A610" s="10" t="s">
        <v>1105</v>
      </c>
      <c r="B610" s="10" t="s">
        <v>135</v>
      </c>
      <c r="C610" s="11" t="n">
        <v>45685</v>
      </c>
      <c r="D610" s="12" t="n">
        <v>53.22</v>
      </c>
    </row>
    <row r="611" customFormat="false" ht="15" hidden="false" customHeight="false" outlineLevel="0" collapsed="false">
      <c r="A611" s="10" t="s">
        <v>1106</v>
      </c>
      <c r="B611" s="10" t="s">
        <v>1107</v>
      </c>
      <c r="C611" s="11" t="n">
        <v>45685</v>
      </c>
      <c r="D611" s="12" t="n">
        <v>51.17</v>
      </c>
    </row>
    <row r="612" customFormat="false" ht="15" hidden="false" customHeight="false" outlineLevel="0" collapsed="false">
      <c r="A612" s="10" t="s">
        <v>1108</v>
      </c>
      <c r="B612" s="10" t="s">
        <v>1109</v>
      </c>
      <c r="C612" s="11" t="n">
        <v>45685</v>
      </c>
      <c r="D612" s="12" t="n">
        <v>56.71</v>
      </c>
    </row>
    <row r="613" customFormat="false" ht="15" hidden="false" customHeight="false" outlineLevel="0" collapsed="false">
      <c r="A613" s="10" t="s">
        <v>1110</v>
      </c>
      <c r="B613" s="10" t="s">
        <v>1111</v>
      </c>
      <c r="C613" s="11" t="n">
        <v>45686</v>
      </c>
      <c r="D613" s="12" t="n">
        <v>40.13</v>
      </c>
    </row>
    <row r="614" customFormat="false" ht="15" hidden="false" customHeight="false" outlineLevel="0" collapsed="false">
      <c r="A614" s="10" t="s">
        <v>1112</v>
      </c>
      <c r="B614" s="10" t="s">
        <v>391</v>
      </c>
      <c r="C614" s="11" t="n">
        <v>45686</v>
      </c>
      <c r="D614" s="12" t="n">
        <v>78.2</v>
      </c>
    </row>
    <row r="615" customFormat="false" ht="15" hidden="false" customHeight="false" outlineLevel="0" collapsed="false">
      <c r="A615" s="10" t="s">
        <v>1113</v>
      </c>
      <c r="B615" s="10" t="s">
        <v>620</v>
      </c>
      <c r="C615" s="11" t="n">
        <v>45686</v>
      </c>
      <c r="D615" s="12" t="n">
        <v>65.94</v>
      </c>
    </row>
    <row r="616" customFormat="false" ht="15" hidden="false" customHeight="false" outlineLevel="0" collapsed="false">
      <c r="A616" s="10" t="s">
        <v>1114</v>
      </c>
      <c r="B616" s="10" t="s">
        <v>1115</v>
      </c>
      <c r="C616" s="11" t="n">
        <v>45686</v>
      </c>
      <c r="D616" s="12" t="n">
        <v>34.03</v>
      </c>
    </row>
    <row r="617" customFormat="false" ht="15" hidden="false" customHeight="false" outlineLevel="0" collapsed="false">
      <c r="A617" s="10" t="s">
        <v>1116</v>
      </c>
      <c r="B617" s="10" t="s">
        <v>1117</v>
      </c>
      <c r="C617" s="11" t="n">
        <v>45686</v>
      </c>
      <c r="D617" s="12" t="n">
        <v>38.42</v>
      </c>
    </row>
    <row r="618" customFormat="false" ht="15" hidden="false" customHeight="false" outlineLevel="0" collapsed="false">
      <c r="A618" s="10" t="s">
        <v>1118</v>
      </c>
      <c r="B618" s="10" t="s">
        <v>107</v>
      </c>
      <c r="C618" s="11" t="n">
        <v>45686</v>
      </c>
      <c r="D618" s="12" t="n">
        <v>38.09</v>
      </c>
    </row>
    <row r="619" customFormat="false" ht="15" hidden="false" customHeight="false" outlineLevel="0" collapsed="false">
      <c r="A619" s="10" t="s">
        <v>1119</v>
      </c>
      <c r="B619" s="10" t="s">
        <v>1120</v>
      </c>
      <c r="C619" s="11" t="n">
        <v>45686</v>
      </c>
      <c r="D619" s="12" t="n">
        <v>35.14</v>
      </c>
    </row>
    <row r="620" customFormat="false" ht="15" hidden="false" customHeight="false" outlineLevel="0" collapsed="false">
      <c r="A620" s="10" t="s">
        <v>1121</v>
      </c>
      <c r="B620" s="10" t="s">
        <v>673</v>
      </c>
      <c r="C620" s="11" t="n">
        <v>45687</v>
      </c>
      <c r="D620" s="12" t="n">
        <v>46.69</v>
      </c>
    </row>
    <row r="621" customFormat="false" ht="15" hidden="false" customHeight="false" outlineLevel="0" collapsed="false">
      <c r="A621" s="10" t="s">
        <v>1122</v>
      </c>
      <c r="B621" s="10" t="s">
        <v>1123</v>
      </c>
      <c r="C621" s="11" t="n">
        <v>45687</v>
      </c>
      <c r="D621" s="12" t="n">
        <v>59.57</v>
      </c>
    </row>
    <row r="622" customFormat="false" ht="15" hidden="false" customHeight="false" outlineLevel="0" collapsed="false">
      <c r="A622" s="10" t="s">
        <v>1124</v>
      </c>
      <c r="B622" s="10" t="s">
        <v>1125</v>
      </c>
      <c r="C622" s="11" t="n">
        <v>45687</v>
      </c>
      <c r="D622" s="12" t="n">
        <v>51.2</v>
      </c>
    </row>
    <row r="623" customFormat="false" ht="15" hidden="false" customHeight="false" outlineLevel="0" collapsed="false">
      <c r="A623" s="10" t="s">
        <v>1126</v>
      </c>
      <c r="B623" s="10" t="s">
        <v>514</v>
      </c>
      <c r="C623" s="11" t="n">
        <v>45687</v>
      </c>
      <c r="D623" s="12" t="n">
        <v>24.84</v>
      </c>
    </row>
    <row r="624" customFormat="false" ht="15" hidden="false" customHeight="false" outlineLevel="0" collapsed="false">
      <c r="A624" s="10" t="s">
        <v>1127</v>
      </c>
      <c r="B624" s="10" t="s">
        <v>1128</v>
      </c>
      <c r="C624" s="11" t="n">
        <v>45687</v>
      </c>
      <c r="D624" s="12" t="n">
        <v>57.57</v>
      </c>
    </row>
    <row r="625" customFormat="false" ht="15" hidden="false" customHeight="false" outlineLevel="0" collapsed="false">
      <c r="A625" s="10" t="s">
        <v>1129</v>
      </c>
      <c r="B625" s="10" t="s">
        <v>745</v>
      </c>
      <c r="C625" s="11" t="n">
        <v>45687</v>
      </c>
      <c r="D625" s="12" t="n">
        <v>40.6</v>
      </c>
    </row>
    <row r="626" customFormat="false" ht="15" hidden="false" customHeight="false" outlineLevel="0" collapsed="false">
      <c r="A626" s="10" t="s">
        <v>1130</v>
      </c>
      <c r="B626" s="10" t="s">
        <v>473</v>
      </c>
      <c r="C626" s="11" t="n">
        <v>45687</v>
      </c>
      <c r="D626" s="12" t="n">
        <v>55.74</v>
      </c>
    </row>
    <row r="627" customFormat="false" ht="15" hidden="false" customHeight="false" outlineLevel="0" collapsed="false">
      <c r="A627" s="10" t="s">
        <v>1131</v>
      </c>
      <c r="B627" s="10" t="s">
        <v>1132</v>
      </c>
      <c r="C627" s="11" t="n">
        <v>45687</v>
      </c>
      <c r="D627" s="12" t="n">
        <v>21.94</v>
      </c>
    </row>
    <row r="628" customFormat="false" ht="15" hidden="false" customHeight="false" outlineLevel="0" collapsed="false">
      <c r="A628" s="10" t="s">
        <v>1133</v>
      </c>
      <c r="B628" s="10" t="s">
        <v>626</v>
      </c>
      <c r="C628" s="11" t="n">
        <v>45688</v>
      </c>
      <c r="D628" s="12" t="n">
        <v>39.39</v>
      </c>
    </row>
    <row r="629" customFormat="false" ht="15" hidden="false" customHeight="false" outlineLevel="0" collapsed="false">
      <c r="A629" s="10" t="s">
        <v>1134</v>
      </c>
      <c r="B629" s="10" t="s">
        <v>1135</v>
      </c>
      <c r="C629" s="11" t="n">
        <v>45688</v>
      </c>
      <c r="D629" s="12" t="n">
        <v>22.22</v>
      </c>
    </row>
    <row r="630" customFormat="false" ht="15" hidden="false" customHeight="false" outlineLevel="0" collapsed="false">
      <c r="A630" s="10" t="s">
        <v>1136</v>
      </c>
      <c r="B630" s="10" t="s">
        <v>93</v>
      </c>
      <c r="C630" s="11" t="n">
        <v>45688</v>
      </c>
      <c r="D630" s="12" t="n">
        <v>30.34</v>
      </c>
    </row>
    <row r="631" customFormat="false" ht="15" hidden="false" customHeight="false" outlineLevel="0" collapsed="false">
      <c r="A631" s="10" t="s">
        <v>1137</v>
      </c>
      <c r="B631" s="10" t="s">
        <v>1138</v>
      </c>
      <c r="C631" s="11" t="n">
        <v>45689</v>
      </c>
      <c r="D631" s="12" t="n">
        <v>49.55</v>
      </c>
    </row>
    <row r="632" customFormat="false" ht="15" hidden="false" customHeight="false" outlineLevel="0" collapsed="false">
      <c r="A632" s="10" t="s">
        <v>1139</v>
      </c>
      <c r="B632" s="10" t="s">
        <v>1140</v>
      </c>
      <c r="C632" s="11" t="n">
        <v>45689</v>
      </c>
      <c r="D632" s="12" t="n">
        <v>17.79</v>
      </c>
    </row>
    <row r="633" customFormat="false" ht="15" hidden="false" customHeight="false" outlineLevel="0" collapsed="false">
      <c r="A633" s="10" t="s">
        <v>1141</v>
      </c>
      <c r="B633" s="10" t="s">
        <v>351</v>
      </c>
      <c r="C633" s="11" t="n">
        <v>45689</v>
      </c>
      <c r="D633" s="12" t="n">
        <v>36.84</v>
      </c>
    </row>
    <row r="634" customFormat="false" ht="15" hidden="false" customHeight="false" outlineLevel="0" collapsed="false">
      <c r="A634" s="10" t="s">
        <v>1142</v>
      </c>
      <c r="B634" s="10" t="s">
        <v>1143</v>
      </c>
      <c r="C634" s="11" t="n">
        <v>45689</v>
      </c>
      <c r="D634" s="12" t="n">
        <v>53.85</v>
      </c>
    </row>
    <row r="635" customFormat="false" ht="15" hidden="false" customHeight="false" outlineLevel="0" collapsed="false">
      <c r="A635" s="10" t="s">
        <v>1144</v>
      </c>
      <c r="B635" s="10" t="s">
        <v>1145</v>
      </c>
      <c r="C635" s="11" t="n">
        <v>45689</v>
      </c>
      <c r="D635" s="12" t="n">
        <v>41.42</v>
      </c>
    </row>
    <row r="636" customFormat="false" ht="15" hidden="false" customHeight="false" outlineLevel="0" collapsed="false">
      <c r="A636" s="10" t="s">
        <v>1146</v>
      </c>
      <c r="B636" s="10" t="s">
        <v>173</v>
      </c>
      <c r="C636" s="11" t="n">
        <v>45689</v>
      </c>
      <c r="D636" s="12" t="n">
        <v>36.19</v>
      </c>
    </row>
    <row r="637" customFormat="false" ht="15" hidden="false" customHeight="false" outlineLevel="0" collapsed="false">
      <c r="A637" s="10" t="s">
        <v>1147</v>
      </c>
      <c r="B637" s="10" t="s">
        <v>266</v>
      </c>
      <c r="C637" s="11" t="n">
        <v>45689</v>
      </c>
      <c r="D637" s="12" t="n">
        <v>33.54</v>
      </c>
    </row>
    <row r="638" customFormat="false" ht="15" hidden="false" customHeight="false" outlineLevel="0" collapsed="false">
      <c r="A638" s="10" t="s">
        <v>1148</v>
      </c>
      <c r="B638" s="10" t="s">
        <v>1149</v>
      </c>
      <c r="C638" s="11" t="n">
        <v>45689</v>
      </c>
      <c r="D638" s="12" t="n">
        <v>33.75</v>
      </c>
    </row>
    <row r="639" customFormat="false" ht="15" hidden="false" customHeight="false" outlineLevel="0" collapsed="false">
      <c r="A639" s="10" t="s">
        <v>1150</v>
      </c>
      <c r="B639" s="10" t="s">
        <v>549</v>
      </c>
      <c r="C639" s="11" t="n">
        <v>45690</v>
      </c>
      <c r="D639" s="12" t="n">
        <v>25.03</v>
      </c>
    </row>
    <row r="640" customFormat="false" ht="15" hidden="false" customHeight="false" outlineLevel="0" collapsed="false">
      <c r="A640" s="10" t="s">
        <v>1151</v>
      </c>
      <c r="B640" s="10" t="s">
        <v>1152</v>
      </c>
      <c r="C640" s="11" t="n">
        <v>45690</v>
      </c>
      <c r="D640" s="12" t="n">
        <v>35</v>
      </c>
    </row>
    <row r="641" customFormat="false" ht="15" hidden="false" customHeight="false" outlineLevel="0" collapsed="false">
      <c r="A641" s="10" t="s">
        <v>1153</v>
      </c>
      <c r="B641" s="10" t="s">
        <v>305</v>
      </c>
      <c r="C641" s="11" t="n">
        <v>45690</v>
      </c>
      <c r="D641" s="12" t="n">
        <v>43.42</v>
      </c>
    </row>
    <row r="642" customFormat="false" ht="15" hidden="false" customHeight="false" outlineLevel="0" collapsed="false">
      <c r="A642" s="10" t="s">
        <v>1154</v>
      </c>
      <c r="B642" s="10" t="s">
        <v>415</v>
      </c>
      <c r="C642" s="11" t="n">
        <v>45690</v>
      </c>
      <c r="D642" s="12" t="n">
        <v>46.81</v>
      </c>
    </row>
    <row r="643" customFormat="false" ht="15" hidden="false" customHeight="false" outlineLevel="0" collapsed="false">
      <c r="A643" s="10" t="s">
        <v>1155</v>
      </c>
      <c r="B643" s="10" t="s">
        <v>240</v>
      </c>
      <c r="C643" s="11" t="n">
        <v>45690</v>
      </c>
      <c r="D643" s="12" t="n">
        <v>49.99</v>
      </c>
    </row>
    <row r="644" customFormat="false" ht="15" hidden="false" customHeight="false" outlineLevel="0" collapsed="false">
      <c r="A644" s="10" t="s">
        <v>1156</v>
      </c>
      <c r="B644" s="10" t="s">
        <v>1157</v>
      </c>
      <c r="C644" s="11" t="n">
        <v>45690</v>
      </c>
      <c r="D644" s="12" t="n">
        <v>23.08</v>
      </c>
    </row>
    <row r="645" customFormat="false" ht="15" hidden="false" customHeight="false" outlineLevel="0" collapsed="false">
      <c r="A645" s="10" t="s">
        <v>1158</v>
      </c>
      <c r="B645" s="10" t="s">
        <v>151</v>
      </c>
      <c r="C645" s="11" t="n">
        <v>45690</v>
      </c>
      <c r="D645" s="12" t="n">
        <v>43.87</v>
      </c>
    </row>
    <row r="646" customFormat="false" ht="15" hidden="false" customHeight="false" outlineLevel="0" collapsed="false">
      <c r="A646" s="10" t="s">
        <v>1159</v>
      </c>
      <c r="B646" s="10" t="s">
        <v>636</v>
      </c>
      <c r="C646" s="11" t="n">
        <v>45690</v>
      </c>
      <c r="D646" s="12" t="n">
        <v>40.55</v>
      </c>
    </row>
    <row r="647" customFormat="false" ht="15" hidden="false" customHeight="false" outlineLevel="0" collapsed="false">
      <c r="A647" s="10" t="s">
        <v>1160</v>
      </c>
      <c r="B647" s="10" t="s">
        <v>1161</v>
      </c>
      <c r="C647" s="11" t="n">
        <v>45690</v>
      </c>
      <c r="D647" s="12" t="n">
        <v>58.43</v>
      </c>
    </row>
    <row r="648" customFormat="false" ht="15" hidden="false" customHeight="false" outlineLevel="0" collapsed="false">
      <c r="A648" s="10" t="s">
        <v>1162</v>
      </c>
      <c r="B648" s="10" t="s">
        <v>1163</v>
      </c>
      <c r="C648" s="11" t="n">
        <v>45690</v>
      </c>
      <c r="D648" s="12" t="n">
        <v>33.11</v>
      </c>
    </row>
    <row r="649" customFormat="false" ht="15" hidden="false" customHeight="false" outlineLevel="0" collapsed="false">
      <c r="A649" s="10" t="s">
        <v>1164</v>
      </c>
      <c r="B649" s="10" t="s">
        <v>1165</v>
      </c>
      <c r="C649" s="11" t="n">
        <v>45691</v>
      </c>
      <c r="D649" s="12" t="n">
        <v>34.38</v>
      </c>
    </row>
    <row r="650" customFormat="false" ht="15" hidden="false" customHeight="false" outlineLevel="0" collapsed="false">
      <c r="A650" s="10" t="s">
        <v>1166</v>
      </c>
      <c r="B650" s="10" t="s">
        <v>1167</v>
      </c>
      <c r="C650" s="11" t="n">
        <v>45691</v>
      </c>
      <c r="D650" s="12" t="n">
        <v>43.26</v>
      </c>
    </row>
    <row r="651" customFormat="false" ht="15" hidden="false" customHeight="false" outlineLevel="0" collapsed="false">
      <c r="A651" s="10" t="s">
        <v>1168</v>
      </c>
      <c r="B651" s="10" t="s">
        <v>1169</v>
      </c>
      <c r="C651" s="11" t="n">
        <v>45691</v>
      </c>
      <c r="D651" s="12" t="n">
        <v>53.82</v>
      </c>
    </row>
    <row r="652" customFormat="false" ht="15" hidden="false" customHeight="false" outlineLevel="0" collapsed="false">
      <c r="A652" s="10" t="s">
        <v>1170</v>
      </c>
      <c r="B652" s="10" t="s">
        <v>1171</v>
      </c>
      <c r="C652" s="11" t="n">
        <v>45691</v>
      </c>
      <c r="D652" s="12" t="n">
        <v>24.5</v>
      </c>
    </row>
    <row r="653" customFormat="false" ht="15" hidden="false" customHeight="false" outlineLevel="0" collapsed="false">
      <c r="A653" s="10" t="s">
        <v>1172</v>
      </c>
      <c r="B653" s="10" t="s">
        <v>1173</v>
      </c>
      <c r="C653" s="11" t="n">
        <v>45691</v>
      </c>
      <c r="D653" s="12" t="n">
        <v>36.47</v>
      </c>
    </row>
    <row r="654" customFormat="false" ht="15" hidden="false" customHeight="false" outlineLevel="0" collapsed="false">
      <c r="A654" s="10" t="s">
        <v>1174</v>
      </c>
      <c r="B654" s="10" t="s">
        <v>1175</v>
      </c>
      <c r="C654" s="11" t="n">
        <v>45691</v>
      </c>
      <c r="D654" s="12" t="n">
        <v>72.25</v>
      </c>
    </row>
    <row r="655" customFormat="false" ht="15" hidden="false" customHeight="false" outlineLevel="0" collapsed="false">
      <c r="A655" s="10" t="s">
        <v>1176</v>
      </c>
      <c r="B655" s="10" t="s">
        <v>1177</v>
      </c>
      <c r="C655" s="11" t="n">
        <v>45691</v>
      </c>
      <c r="D655" s="12" t="n">
        <v>32.92</v>
      </c>
    </row>
    <row r="656" customFormat="false" ht="15" hidden="false" customHeight="false" outlineLevel="0" collapsed="false">
      <c r="A656" s="10" t="s">
        <v>1178</v>
      </c>
      <c r="B656" s="10" t="s">
        <v>286</v>
      </c>
      <c r="C656" s="11" t="n">
        <v>45691</v>
      </c>
      <c r="D656" s="12" t="n">
        <v>27.5</v>
      </c>
    </row>
    <row r="657" customFormat="false" ht="15" hidden="false" customHeight="false" outlineLevel="0" collapsed="false">
      <c r="A657" s="10" t="s">
        <v>1179</v>
      </c>
      <c r="B657" s="10" t="s">
        <v>458</v>
      </c>
      <c r="C657" s="11" t="n">
        <v>45691</v>
      </c>
      <c r="D657" s="12" t="n">
        <v>50.32</v>
      </c>
    </row>
    <row r="658" customFormat="false" ht="15" hidden="false" customHeight="false" outlineLevel="0" collapsed="false">
      <c r="A658" s="10" t="s">
        <v>1180</v>
      </c>
      <c r="B658" s="10" t="s">
        <v>443</v>
      </c>
      <c r="C658" s="11" t="n">
        <v>45691</v>
      </c>
      <c r="D658" s="12" t="n">
        <v>48.56</v>
      </c>
    </row>
    <row r="659" customFormat="false" ht="15" hidden="false" customHeight="false" outlineLevel="0" collapsed="false">
      <c r="A659" s="10" t="s">
        <v>1181</v>
      </c>
      <c r="B659" s="10" t="s">
        <v>1182</v>
      </c>
      <c r="C659" s="11" t="n">
        <v>45692</v>
      </c>
      <c r="D659" s="12" t="n">
        <v>20.76</v>
      </c>
    </row>
    <row r="660" customFormat="false" ht="15" hidden="false" customHeight="false" outlineLevel="0" collapsed="false">
      <c r="A660" s="10" t="s">
        <v>1183</v>
      </c>
      <c r="B660" s="10" t="s">
        <v>1184</v>
      </c>
      <c r="C660" s="11" t="n">
        <v>45692</v>
      </c>
      <c r="D660" s="12" t="n">
        <v>118.2</v>
      </c>
    </row>
    <row r="661" customFormat="false" ht="15" hidden="false" customHeight="false" outlineLevel="0" collapsed="false">
      <c r="A661" s="10" t="s">
        <v>1185</v>
      </c>
      <c r="B661" s="10" t="s">
        <v>276</v>
      </c>
      <c r="C661" s="11" t="n">
        <v>45692</v>
      </c>
      <c r="D661" s="12" t="n">
        <v>35.6</v>
      </c>
    </row>
    <row r="662" customFormat="false" ht="15" hidden="false" customHeight="false" outlineLevel="0" collapsed="false">
      <c r="A662" s="10" t="s">
        <v>1186</v>
      </c>
      <c r="B662" s="10" t="s">
        <v>481</v>
      </c>
      <c r="C662" s="11" t="n">
        <v>45692</v>
      </c>
      <c r="D662" s="12" t="n">
        <v>45.98</v>
      </c>
    </row>
    <row r="663" customFormat="false" ht="15" hidden="false" customHeight="false" outlineLevel="0" collapsed="false">
      <c r="A663" s="10" t="s">
        <v>1187</v>
      </c>
      <c r="B663" s="10" t="s">
        <v>545</v>
      </c>
      <c r="C663" s="11" t="n">
        <v>45692</v>
      </c>
      <c r="D663" s="12" t="n">
        <v>47.73</v>
      </c>
    </row>
    <row r="664" customFormat="false" ht="15" hidden="false" customHeight="false" outlineLevel="0" collapsed="false">
      <c r="A664" s="10" t="s">
        <v>1188</v>
      </c>
      <c r="B664" s="10" t="s">
        <v>501</v>
      </c>
      <c r="C664" s="11" t="n">
        <v>45692</v>
      </c>
      <c r="D664" s="12" t="n">
        <v>41.71</v>
      </c>
    </row>
    <row r="665" customFormat="false" ht="15" hidden="false" customHeight="false" outlineLevel="0" collapsed="false">
      <c r="A665" s="10" t="s">
        <v>1189</v>
      </c>
      <c r="B665" s="10" t="s">
        <v>87</v>
      </c>
      <c r="C665" s="11" t="n">
        <v>45692</v>
      </c>
      <c r="D665" s="12" t="n">
        <v>39.78</v>
      </c>
    </row>
    <row r="666" customFormat="false" ht="15" hidden="false" customHeight="false" outlineLevel="0" collapsed="false">
      <c r="A666" s="10" t="s">
        <v>1190</v>
      </c>
      <c r="B666" s="10" t="s">
        <v>1191</v>
      </c>
      <c r="C666" s="11" t="n">
        <v>45692</v>
      </c>
      <c r="D666" s="12" t="n">
        <v>62.07</v>
      </c>
    </row>
    <row r="667" customFormat="false" ht="15" hidden="false" customHeight="false" outlineLevel="0" collapsed="false">
      <c r="A667" s="10" t="s">
        <v>1192</v>
      </c>
      <c r="B667" s="10" t="s">
        <v>1193</v>
      </c>
      <c r="C667" s="11" t="n">
        <v>45692</v>
      </c>
      <c r="D667" s="12" t="n">
        <v>52.97</v>
      </c>
    </row>
    <row r="668" customFormat="false" ht="15" hidden="false" customHeight="false" outlineLevel="0" collapsed="false">
      <c r="A668" s="10" t="s">
        <v>1194</v>
      </c>
      <c r="B668" s="10" t="s">
        <v>1195</v>
      </c>
      <c r="C668" s="11" t="n">
        <v>45693</v>
      </c>
      <c r="D668" s="12" t="n">
        <v>33.1</v>
      </c>
    </row>
    <row r="669" customFormat="false" ht="15" hidden="false" customHeight="false" outlineLevel="0" collapsed="false">
      <c r="A669" s="10" t="s">
        <v>1196</v>
      </c>
      <c r="B669" s="10" t="s">
        <v>449</v>
      </c>
      <c r="C669" s="11" t="n">
        <v>45693</v>
      </c>
      <c r="D669" s="12" t="n">
        <v>20.84</v>
      </c>
    </row>
    <row r="670" customFormat="false" ht="15" hidden="false" customHeight="false" outlineLevel="0" collapsed="false">
      <c r="A670" s="10" t="s">
        <v>1197</v>
      </c>
      <c r="B670" s="10" t="s">
        <v>1198</v>
      </c>
      <c r="C670" s="11" t="n">
        <v>45693</v>
      </c>
      <c r="D670" s="12" t="n">
        <v>21.49</v>
      </c>
    </row>
    <row r="671" customFormat="false" ht="15" hidden="false" customHeight="false" outlineLevel="0" collapsed="false">
      <c r="A671" s="10" t="s">
        <v>1199</v>
      </c>
      <c r="B671" s="10" t="s">
        <v>1200</v>
      </c>
      <c r="C671" s="11" t="n">
        <v>45693</v>
      </c>
      <c r="D671" s="12" t="n">
        <v>23.62</v>
      </c>
    </row>
    <row r="672" customFormat="false" ht="15" hidden="false" customHeight="false" outlineLevel="0" collapsed="false">
      <c r="A672" s="10" t="s">
        <v>1201</v>
      </c>
      <c r="B672" s="10" t="s">
        <v>1202</v>
      </c>
      <c r="C672" s="11" t="n">
        <v>45693</v>
      </c>
      <c r="D672" s="12" t="n">
        <v>20.17</v>
      </c>
    </row>
    <row r="673" customFormat="false" ht="15" hidden="false" customHeight="false" outlineLevel="0" collapsed="false">
      <c r="A673" s="10" t="s">
        <v>1203</v>
      </c>
      <c r="B673" s="10" t="s">
        <v>1204</v>
      </c>
      <c r="C673" s="11" t="n">
        <v>45693</v>
      </c>
      <c r="D673" s="12" t="n">
        <v>64.78</v>
      </c>
    </row>
    <row r="674" customFormat="false" ht="15" hidden="false" customHeight="false" outlineLevel="0" collapsed="false">
      <c r="A674" s="10" t="s">
        <v>1205</v>
      </c>
      <c r="B674" s="10" t="s">
        <v>244</v>
      </c>
      <c r="C674" s="11" t="n">
        <v>45693</v>
      </c>
      <c r="D674" s="12" t="n">
        <v>24.45</v>
      </c>
    </row>
    <row r="675" customFormat="false" ht="15" hidden="false" customHeight="false" outlineLevel="0" collapsed="false">
      <c r="A675" s="10" t="s">
        <v>1206</v>
      </c>
      <c r="B675" s="10" t="s">
        <v>171</v>
      </c>
      <c r="C675" s="11" t="n">
        <v>45694</v>
      </c>
      <c r="D675" s="12" t="n">
        <v>31.32</v>
      </c>
    </row>
    <row r="676" customFormat="false" ht="15" hidden="false" customHeight="false" outlineLevel="0" collapsed="false">
      <c r="A676" s="10" t="s">
        <v>1207</v>
      </c>
      <c r="B676" s="10" t="s">
        <v>1208</v>
      </c>
      <c r="C676" s="11" t="n">
        <v>45694</v>
      </c>
      <c r="D676" s="12" t="n">
        <v>31.3</v>
      </c>
    </row>
    <row r="677" customFormat="false" ht="15" hidden="false" customHeight="false" outlineLevel="0" collapsed="false">
      <c r="A677" s="10" t="s">
        <v>1209</v>
      </c>
      <c r="B677" s="10" t="s">
        <v>1210</v>
      </c>
      <c r="C677" s="11" t="n">
        <v>45694</v>
      </c>
      <c r="D677" s="12" t="n">
        <v>27.41</v>
      </c>
    </row>
    <row r="678" customFormat="false" ht="15" hidden="false" customHeight="false" outlineLevel="0" collapsed="false">
      <c r="A678" s="10" t="s">
        <v>1211</v>
      </c>
      <c r="B678" s="10" t="s">
        <v>1212</v>
      </c>
      <c r="C678" s="11" t="n">
        <v>45694</v>
      </c>
      <c r="D678" s="12" t="n">
        <v>74.09</v>
      </c>
    </row>
    <row r="679" customFormat="false" ht="15" hidden="false" customHeight="false" outlineLevel="0" collapsed="false">
      <c r="A679" s="10" t="s">
        <v>1213</v>
      </c>
      <c r="B679" s="10" t="s">
        <v>1214</v>
      </c>
      <c r="C679" s="11" t="n">
        <v>45694</v>
      </c>
      <c r="D679" s="12" t="n">
        <v>27.05</v>
      </c>
    </row>
    <row r="680" customFormat="false" ht="15" hidden="false" customHeight="false" outlineLevel="0" collapsed="false">
      <c r="A680" s="10" t="s">
        <v>1215</v>
      </c>
      <c r="B680" s="10" t="s">
        <v>1032</v>
      </c>
      <c r="C680" s="11" t="n">
        <v>45694</v>
      </c>
      <c r="D680" s="12" t="n">
        <v>42.61</v>
      </c>
    </row>
    <row r="681" customFormat="false" ht="15" hidden="false" customHeight="false" outlineLevel="0" collapsed="false">
      <c r="A681" s="10" t="s">
        <v>1216</v>
      </c>
      <c r="B681" s="10" t="s">
        <v>1217</v>
      </c>
      <c r="C681" s="11" t="n">
        <v>45694</v>
      </c>
      <c r="D681" s="12" t="n">
        <v>29.98</v>
      </c>
    </row>
    <row r="682" customFormat="false" ht="15" hidden="false" customHeight="false" outlineLevel="0" collapsed="false">
      <c r="A682" s="10" t="s">
        <v>1218</v>
      </c>
      <c r="B682" s="10" t="s">
        <v>1219</v>
      </c>
      <c r="C682" s="11" t="n">
        <v>45695</v>
      </c>
      <c r="D682" s="12" t="n">
        <v>12.5</v>
      </c>
    </row>
    <row r="683" customFormat="false" ht="15" hidden="false" customHeight="false" outlineLevel="0" collapsed="false">
      <c r="A683" s="10" t="s">
        <v>1220</v>
      </c>
      <c r="B683" s="10" t="s">
        <v>1221</v>
      </c>
      <c r="C683" s="11" t="n">
        <v>45695</v>
      </c>
      <c r="D683" s="12" t="n">
        <v>23.07</v>
      </c>
    </row>
    <row r="684" customFormat="false" ht="15" hidden="false" customHeight="false" outlineLevel="0" collapsed="false">
      <c r="A684" s="10" t="s">
        <v>1222</v>
      </c>
      <c r="B684" s="10" t="s">
        <v>1223</v>
      </c>
      <c r="C684" s="11" t="n">
        <v>45695</v>
      </c>
      <c r="D684" s="12" t="n">
        <v>81.86</v>
      </c>
    </row>
    <row r="685" customFormat="false" ht="15" hidden="false" customHeight="false" outlineLevel="0" collapsed="false">
      <c r="A685" s="10" t="s">
        <v>1224</v>
      </c>
      <c r="B685" s="10" t="s">
        <v>326</v>
      </c>
      <c r="C685" s="11" t="n">
        <v>45695</v>
      </c>
      <c r="D685" s="12" t="n">
        <v>31.34</v>
      </c>
    </row>
    <row r="686" customFormat="false" ht="15" hidden="false" customHeight="false" outlineLevel="0" collapsed="false">
      <c r="A686" s="10" t="s">
        <v>1225</v>
      </c>
      <c r="B686" s="10" t="s">
        <v>445</v>
      </c>
      <c r="C686" s="11" t="n">
        <v>45695</v>
      </c>
      <c r="D686" s="12" t="n">
        <v>41.88</v>
      </c>
    </row>
    <row r="687" customFormat="false" ht="15" hidden="false" customHeight="false" outlineLevel="0" collapsed="false">
      <c r="A687" s="10" t="s">
        <v>1226</v>
      </c>
      <c r="B687" s="10" t="s">
        <v>1227</v>
      </c>
      <c r="C687" s="11" t="n">
        <v>45696</v>
      </c>
      <c r="D687" s="12" t="n">
        <v>29.77</v>
      </c>
    </row>
    <row r="688" customFormat="false" ht="15" hidden="false" customHeight="false" outlineLevel="0" collapsed="false">
      <c r="A688" s="10" t="s">
        <v>1228</v>
      </c>
      <c r="B688" s="10" t="s">
        <v>1229</v>
      </c>
      <c r="C688" s="11" t="n">
        <v>45696</v>
      </c>
      <c r="D688" s="12" t="n">
        <v>20.83</v>
      </c>
    </row>
    <row r="689" customFormat="false" ht="15" hidden="false" customHeight="false" outlineLevel="0" collapsed="false">
      <c r="A689" s="10" t="s">
        <v>1230</v>
      </c>
      <c r="B689" s="10" t="s">
        <v>893</v>
      </c>
      <c r="C689" s="11" t="n">
        <v>45696</v>
      </c>
      <c r="D689" s="12" t="n">
        <v>37.66</v>
      </c>
    </row>
    <row r="690" customFormat="false" ht="15" hidden="false" customHeight="false" outlineLevel="0" collapsed="false">
      <c r="A690" s="10" t="s">
        <v>1231</v>
      </c>
      <c r="B690" s="10" t="s">
        <v>669</v>
      </c>
      <c r="C690" s="11" t="n">
        <v>45696</v>
      </c>
      <c r="D690" s="12" t="n">
        <v>50.77</v>
      </c>
    </row>
    <row r="691" customFormat="false" ht="15" hidden="false" customHeight="false" outlineLevel="0" collapsed="false">
      <c r="A691" s="10" t="s">
        <v>1232</v>
      </c>
      <c r="B691" s="10" t="s">
        <v>556</v>
      </c>
      <c r="C691" s="11" t="n">
        <v>45696</v>
      </c>
      <c r="D691" s="12" t="n">
        <v>55.85</v>
      </c>
    </row>
    <row r="692" customFormat="false" ht="15" hidden="false" customHeight="false" outlineLevel="0" collapsed="false">
      <c r="A692" s="10" t="s">
        <v>1233</v>
      </c>
      <c r="B692" s="10" t="s">
        <v>1234</v>
      </c>
      <c r="C692" s="11" t="n">
        <v>45696</v>
      </c>
      <c r="D692" s="12" t="n">
        <v>21.46</v>
      </c>
    </row>
    <row r="693" customFormat="false" ht="15" hidden="false" customHeight="false" outlineLevel="0" collapsed="false">
      <c r="A693" s="10" t="s">
        <v>1235</v>
      </c>
      <c r="B693" s="10" t="s">
        <v>489</v>
      </c>
      <c r="C693" s="11" t="n">
        <v>45696</v>
      </c>
      <c r="D693" s="12" t="n">
        <v>82.31</v>
      </c>
    </row>
    <row r="694" customFormat="false" ht="15" hidden="false" customHeight="false" outlineLevel="0" collapsed="false">
      <c r="A694" s="10" t="s">
        <v>1236</v>
      </c>
      <c r="B694" s="10" t="s">
        <v>1237</v>
      </c>
      <c r="C694" s="11" t="n">
        <v>45696</v>
      </c>
      <c r="D694" s="12" t="n">
        <v>21.6</v>
      </c>
    </row>
    <row r="695" customFormat="false" ht="15" hidden="false" customHeight="false" outlineLevel="0" collapsed="false">
      <c r="A695" s="10" t="s">
        <v>1238</v>
      </c>
      <c r="B695" s="10" t="s">
        <v>1239</v>
      </c>
      <c r="C695" s="11" t="n">
        <v>45697</v>
      </c>
      <c r="D695" s="12" t="n">
        <v>24.42</v>
      </c>
    </row>
    <row r="696" customFormat="false" ht="15" hidden="false" customHeight="false" outlineLevel="0" collapsed="false">
      <c r="A696" s="10" t="s">
        <v>1240</v>
      </c>
      <c r="B696" s="10" t="s">
        <v>1241</v>
      </c>
      <c r="C696" s="11" t="n">
        <v>45697</v>
      </c>
      <c r="D696" s="12" t="n">
        <v>21.73</v>
      </c>
    </row>
    <row r="697" customFormat="false" ht="15" hidden="false" customHeight="false" outlineLevel="0" collapsed="false">
      <c r="A697" s="10" t="s">
        <v>1242</v>
      </c>
      <c r="B697" s="10" t="s">
        <v>1243</v>
      </c>
      <c r="C697" s="11" t="n">
        <v>45697</v>
      </c>
      <c r="D697" s="12" t="n">
        <v>37.45</v>
      </c>
    </row>
    <row r="698" customFormat="false" ht="15" hidden="false" customHeight="false" outlineLevel="0" collapsed="false">
      <c r="A698" s="10" t="s">
        <v>1244</v>
      </c>
      <c r="B698" s="10" t="s">
        <v>137</v>
      </c>
      <c r="C698" s="11" t="n">
        <v>45697</v>
      </c>
      <c r="D698" s="12" t="n">
        <v>52.01</v>
      </c>
    </row>
    <row r="699" customFormat="false" ht="15" hidden="false" customHeight="false" outlineLevel="0" collapsed="false">
      <c r="A699" s="10" t="s">
        <v>1245</v>
      </c>
      <c r="B699" s="10" t="s">
        <v>503</v>
      </c>
      <c r="C699" s="11" t="n">
        <v>45697</v>
      </c>
      <c r="D699" s="12" t="n">
        <v>74.28</v>
      </c>
    </row>
    <row r="700" customFormat="false" ht="15" hidden="false" customHeight="false" outlineLevel="0" collapsed="false">
      <c r="A700" s="10" t="s">
        <v>1246</v>
      </c>
      <c r="B700" s="10" t="s">
        <v>1247</v>
      </c>
      <c r="C700" s="11" t="n">
        <v>45698</v>
      </c>
      <c r="D700" s="12" t="n">
        <v>41.67</v>
      </c>
    </row>
    <row r="701" customFormat="false" ht="15" hidden="false" customHeight="false" outlineLevel="0" collapsed="false">
      <c r="A701" s="10" t="s">
        <v>1248</v>
      </c>
      <c r="B701" s="10" t="s">
        <v>579</v>
      </c>
      <c r="C701" s="11" t="n">
        <v>45698</v>
      </c>
      <c r="D701" s="12" t="n">
        <v>35.12</v>
      </c>
    </row>
    <row r="702" customFormat="false" ht="15" hidden="false" customHeight="false" outlineLevel="0" collapsed="false">
      <c r="A702" s="10" t="s">
        <v>1249</v>
      </c>
      <c r="B702" s="10" t="s">
        <v>61</v>
      </c>
      <c r="C702" s="11" t="n">
        <v>45698</v>
      </c>
      <c r="D702" s="12" t="n">
        <v>21.19</v>
      </c>
    </row>
    <row r="703" customFormat="false" ht="15" hidden="false" customHeight="false" outlineLevel="0" collapsed="false">
      <c r="A703" s="10" t="s">
        <v>1250</v>
      </c>
      <c r="B703" s="10" t="s">
        <v>833</v>
      </c>
      <c r="C703" s="11" t="n">
        <v>45698</v>
      </c>
      <c r="D703" s="12" t="n">
        <v>53.54</v>
      </c>
    </row>
    <row r="704" customFormat="false" ht="15" hidden="false" customHeight="false" outlineLevel="0" collapsed="false">
      <c r="A704" s="10" t="s">
        <v>1251</v>
      </c>
      <c r="B704" s="10" t="s">
        <v>1252</v>
      </c>
      <c r="C704" s="11" t="n">
        <v>45698</v>
      </c>
      <c r="D704" s="12" t="n">
        <v>34.62</v>
      </c>
    </row>
    <row r="705" customFormat="false" ht="15" hidden="false" customHeight="false" outlineLevel="0" collapsed="false">
      <c r="A705" s="10" t="s">
        <v>1253</v>
      </c>
      <c r="B705" s="10" t="s">
        <v>512</v>
      </c>
      <c r="C705" s="11" t="n">
        <v>45698</v>
      </c>
      <c r="D705" s="12" t="n">
        <v>31.96</v>
      </c>
    </row>
    <row r="706" customFormat="false" ht="15" hidden="false" customHeight="false" outlineLevel="0" collapsed="false">
      <c r="A706" s="10" t="s">
        <v>1254</v>
      </c>
      <c r="B706" s="10" t="s">
        <v>1255</v>
      </c>
      <c r="C706" s="11" t="n">
        <v>45698</v>
      </c>
      <c r="D706" s="12" t="n">
        <v>23.81</v>
      </c>
    </row>
    <row r="707" customFormat="false" ht="15" hidden="false" customHeight="false" outlineLevel="0" collapsed="false">
      <c r="A707" s="10" t="s">
        <v>1256</v>
      </c>
      <c r="B707" s="10" t="s">
        <v>1257</v>
      </c>
      <c r="C707" s="11" t="n">
        <v>45698</v>
      </c>
      <c r="D707" s="12" t="n">
        <v>29.94</v>
      </c>
    </row>
    <row r="708" customFormat="false" ht="15" hidden="false" customHeight="false" outlineLevel="0" collapsed="false">
      <c r="A708" s="10" t="s">
        <v>1258</v>
      </c>
      <c r="B708" s="10" t="s">
        <v>815</v>
      </c>
      <c r="C708" s="11" t="n">
        <v>45699</v>
      </c>
      <c r="D708" s="12" t="n">
        <v>54.21</v>
      </c>
    </row>
    <row r="709" customFormat="false" ht="15" hidden="false" customHeight="false" outlineLevel="0" collapsed="false">
      <c r="A709" s="10" t="s">
        <v>1259</v>
      </c>
      <c r="B709" s="10" t="s">
        <v>234</v>
      </c>
      <c r="C709" s="11" t="n">
        <v>45699</v>
      </c>
      <c r="D709" s="12" t="n">
        <v>17.88</v>
      </c>
    </row>
    <row r="710" customFormat="false" ht="15" hidden="false" customHeight="false" outlineLevel="0" collapsed="false">
      <c r="A710" s="10" t="s">
        <v>1260</v>
      </c>
      <c r="B710" s="10" t="s">
        <v>1261</v>
      </c>
      <c r="C710" s="11" t="n">
        <v>45699</v>
      </c>
      <c r="D710" s="12" t="n">
        <v>23.71</v>
      </c>
    </row>
    <row r="711" customFormat="false" ht="15" hidden="false" customHeight="false" outlineLevel="0" collapsed="false">
      <c r="A711" s="10" t="s">
        <v>1262</v>
      </c>
      <c r="B711" s="10" t="s">
        <v>1263</v>
      </c>
      <c r="C711" s="11" t="n">
        <v>45699</v>
      </c>
      <c r="D711" s="12" t="n">
        <v>27.8</v>
      </c>
    </row>
    <row r="712" customFormat="false" ht="15" hidden="false" customHeight="false" outlineLevel="0" collapsed="false">
      <c r="A712" s="10" t="s">
        <v>1264</v>
      </c>
      <c r="B712" s="10" t="s">
        <v>1265</v>
      </c>
      <c r="C712" s="11" t="n">
        <v>45699</v>
      </c>
      <c r="D712" s="12" t="n">
        <v>51.33</v>
      </c>
    </row>
    <row r="713" customFormat="false" ht="15" hidden="false" customHeight="false" outlineLevel="0" collapsed="false">
      <c r="A713" s="10" t="s">
        <v>1266</v>
      </c>
      <c r="B713" s="10" t="s">
        <v>479</v>
      </c>
      <c r="C713" s="11" t="n">
        <v>45699</v>
      </c>
      <c r="D713" s="12" t="n">
        <v>58.94</v>
      </c>
    </row>
    <row r="714" customFormat="false" ht="15" hidden="false" customHeight="false" outlineLevel="0" collapsed="false">
      <c r="A714" s="10" t="s">
        <v>1267</v>
      </c>
      <c r="B714" s="10" t="s">
        <v>1268</v>
      </c>
      <c r="C714" s="11" t="n">
        <v>45699</v>
      </c>
      <c r="D714" s="12" t="n">
        <v>63.63</v>
      </c>
    </row>
    <row r="715" customFormat="false" ht="15" hidden="false" customHeight="false" outlineLevel="0" collapsed="false">
      <c r="A715" s="10" t="s">
        <v>1269</v>
      </c>
      <c r="B715" s="10" t="s">
        <v>1270</v>
      </c>
      <c r="C715" s="11" t="n">
        <v>45700</v>
      </c>
      <c r="D715" s="12" t="n">
        <v>21.19</v>
      </c>
    </row>
    <row r="716" customFormat="false" ht="15" hidden="false" customHeight="false" outlineLevel="0" collapsed="false">
      <c r="A716" s="10" t="s">
        <v>1271</v>
      </c>
      <c r="B716" s="10" t="s">
        <v>688</v>
      </c>
      <c r="C716" s="11" t="n">
        <v>45700</v>
      </c>
      <c r="D716" s="12" t="n">
        <v>45.08</v>
      </c>
    </row>
    <row r="717" customFormat="false" ht="15" hidden="false" customHeight="false" outlineLevel="0" collapsed="false">
      <c r="A717" s="10" t="s">
        <v>1272</v>
      </c>
      <c r="B717" s="10" t="s">
        <v>865</v>
      </c>
      <c r="C717" s="11" t="n">
        <v>45700</v>
      </c>
      <c r="D717" s="12" t="n">
        <v>60.25</v>
      </c>
    </row>
    <row r="718" customFormat="false" ht="15" hidden="false" customHeight="false" outlineLevel="0" collapsed="false">
      <c r="A718" s="10" t="s">
        <v>1273</v>
      </c>
      <c r="B718" s="10" t="s">
        <v>633</v>
      </c>
      <c r="C718" s="11" t="n">
        <v>45700</v>
      </c>
      <c r="D718" s="12" t="n">
        <v>24.4</v>
      </c>
    </row>
    <row r="719" customFormat="false" ht="15" hidden="false" customHeight="false" outlineLevel="0" collapsed="false">
      <c r="A719" s="10" t="s">
        <v>1274</v>
      </c>
      <c r="B719" s="10" t="s">
        <v>1275</v>
      </c>
      <c r="C719" s="11" t="n">
        <v>45700</v>
      </c>
      <c r="D719" s="12" t="n">
        <v>18.21</v>
      </c>
    </row>
    <row r="720" customFormat="false" ht="15" hidden="false" customHeight="false" outlineLevel="0" collapsed="false">
      <c r="A720" s="10" t="s">
        <v>1276</v>
      </c>
      <c r="B720" s="10" t="s">
        <v>1277</v>
      </c>
      <c r="C720" s="11" t="n">
        <v>45701</v>
      </c>
      <c r="D720" s="12" t="n">
        <v>67.66</v>
      </c>
    </row>
    <row r="721" customFormat="false" ht="15" hidden="false" customHeight="false" outlineLevel="0" collapsed="false">
      <c r="A721" s="10" t="s">
        <v>1278</v>
      </c>
      <c r="B721" s="10" t="s">
        <v>624</v>
      </c>
      <c r="C721" s="11" t="n">
        <v>45701</v>
      </c>
      <c r="D721" s="12" t="n">
        <v>61.62</v>
      </c>
    </row>
    <row r="722" customFormat="false" ht="15" hidden="false" customHeight="false" outlineLevel="0" collapsed="false">
      <c r="A722" s="10" t="s">
        <v>1279</v>
      </c>
      <c r="B722" s="10" t="s">
        <v>1280</v>
      </c>
      <c r="C722" s="11" t="n">
        <v>45701</v>
      </c>
      <c r="D722" s="12" t="n">
        <v>31.48</v>
      </c>
    </row>
    <row r="723" customFormat="false" ht="15" hidden="false" customHeight="false" outlineLevel="0" collapsed="false">
      <c r="A723" s="10" t="s">
        <v>1281</v>
      </c>
      <c r="B723" s="10" t="s">
        <v>1282</v>
      </c>
      <c r="C723" s="11" t="n">
        <v>45701</v>
      </c>
      <c r="D723" s="12" t="n">
        <v>20.31</v>
      </c>
    </row>
    <row r="724" customFormat="false" ht="15" hidden="false" customHeight="false" outlineLevel="0" collapsed="false">
      <c r="A724" s="10" t="s">
        <v>1283</v>
      </c>
      <c r="B724" s="10" t="s">
        <v>1284</v>
      </c>
      <c r="C724" s="11" t="n">
        <v>45701</v>
      </c>
      <c r="D724" s="12" t="n">
        <v>34.48</v>
      </c>
    </row>
    <row r="725" customFormat="false" ht="15" hidden="false" customHeight="false" outlineLevel="0" collapsed="false">
      <c r="A725" s="10" t="s">
        <v>1285</v>
      </c>
      <c r="B725" s="10" t="s">
        <v>1286</v>
      </c>
      <c r="C725" s="11" t="n">
        <v>45701</v>
      </c>
      <c r="D725" s="12" t="n">
        <v>20.44</v>
      </c>
    </row>
    <row r="726" customFormat="false" ht="15" hidden="false" customHeight="false" outlineLevel="0" collapsed="false">
      <c r="A726" s="10" t="s">
        <v>1287</v>
      </c>
      <c r="B726" s="10" t="s">
        <v>1288</v>
      </c>
      <c r="C726" s="11" t="n">
        <v>45701</v>
      </c>
      <c r="D726" s="12" t="n">
        <v>25.79</v>
      </c>
    </row>
    <row r="727" customFormat="false" ht="15" hidden="false" customHeight="false" outlineLevel="0" collapsed="false">
      <c r="A727" s="10" t="s">
        <v>1289</v>
      </c>
      <c r="B727" s="10" t="s">
        <v>1290</v>
      </c>
      <c r="C727" s="11" t="n">
        <v>45701</v>
      </c>
      <c r="D727" s="12" t="n">
        <v>62.93</v>
      </c>
    </row>
    <row r="728" customFormat="false" ht="15" hidden="false" customHeight="false" outlineLevel="0" collapsed="false">
      <c r="A728" s="10" t="s">
        <v>1291</v>
      </c>
      <c r="B728" s="10" t="s">
        <v>312</v>
      </c>
      <c r="C728" s="11" t="n">
        <v>45701</v>
      </c>
      <c r="D728" s="12" t="n">
        <v>38.29</v>
      </c>
    </row>
    <row r="729" customFormat="false" ht="15" hidden="false" customHeight="false" outlineLevel="0" collapsed="false">
      <c r="A729" s="10" t="s">
        <v>1292</v>
      </c>
      <c r="B729" s="10" t="s">
        <v>1293</v>
      </c>
      <c r="C729" s="11" t="n">
        <v>45702</v>
      </c>
      <c r="D729" s="12" t="n">
        <v>16.43</v>
      </c>
    </row>
    <row r="730" customFormat="false" ht="15" hidden="false" customHeight="false" outlineLevel="0" collapsed="false">
      <c r="A730" s="10" t="s">
        <v>1294</v>
      </c>
      <c r="B730" s="10" t="s">
        <v>1295</v>
      </c>
      <c r="C730" s="11" t="n">
        <v>45702</v>
      </c>
      <c r="D730" s="12" t="n">
        <v>29.31</v>
      </c>
    </row>
    <row r="731" customFormat="false" ht="15" hidden="false" customHeight="false" outlineLevel="0" collapsed="false">
      <c r="A731" s="10" t="s">
        <v>1296</v>
      </c>
      <c r="B731" s="10" t="s">
        <v>561</v>
      </c>
      <c r="C731" s="11" t="n">
        <v>45702</v>
      </c>
      <c r="D731" s="12" t="n">
        <v>26.55</v>
      </c>
    </row>
    <row r="732" customFormat="false" ht="15" hidden="false" customHeight="false" outlineLevel="0" collapsed="false">
      <c r="A732" s="10" t="s">
        <v>1297</v>
      </c>
      <c r="B732" s="10" t="s">
        <v>222</v>
      </c>
      <c r="C732" s="11" t="n">
        <v>45702</v>
      </c>
      <c r="D732" s="12" t="n">
        <v>44.45</v>
      </c>
    </row>
    <row r="733" customFormat="false" ht="15" hidden="false" customHeight="false" outlineLevel="0" collapsed="false">
      <c r="A733" s="10" t="s">
        <v>1298</v>
      </c>
      <c r="B733" s="10" t="s">
        <v>1299</v>
      </c>
      <c r="C733" s="11" t="n">
        <v>45702</v>
      </c>
      <c r="D733" s="12" t="n">
        <v>75.37</v>
      </c>
    </row>
    <row r="734" customFormat="false" ht="15" hidden="false" customHeight="false" outlineLevel="0" collapsed="false">
      <c r="A734" s="10" t="s">
        <v>1300</v>
      </c>
      <c r="B734" s="10" t="s">
        <v>1301</v>
      </c>
      <c r="C734" s="11" t="n">
        <v>45702</v>
      </c>
      <c r="D734" s="12" t="n">
        <v>43.34</v>
      </c>
    </row>
    <row r="735" customFormat="false" ht="15" hidden="false" customHeight="false" outlineLevel="0" collapsed="false">
      <c r="A735" s="10" t="s">
        <v>1302</v>
      </c>
      <c r="B735" s="10" t="s">
        <v>1303</v>
      </c>
      <c r="C735" s="11" t="n">
        <v>45702</v>
      </c>
      <c r="D735" s="12" t="n">
        <v>25.33</v>
      </c>
    </row>
    <row r="736" customFormat="false" ht="15" hidden="false" customHeight="false" outlineLevel="0" collapsed="false">
      <c r="A736" s="10" t="s">
        <v>1304</v>
      </c>
      <c r="B736" s="10" t="s">
        <v>1305</v>
      </c>
      <c r="C736" s="11" t="n">
        <v>45702</v>
      </c>
      <c r="D736" s="12" t="n">
        <v>35.11</v>
      </c>
    </row>
    <row r="737" customFormat="false" ht="15" hidden="false" customHeight="false" outlineLevel="0" collapsed="false">
      <c r="A737" s="10" t="s">
        <v>1306</v>
      </c>
      <c r="B737" s="10" t="s">
        <v>1307</v>
      </c>
      <c r="C737" s="11" t="n">
        <v>45702</v>
      </c>
      <c r="D737" s="12" t="n">
        <v>29.91</v>
      </c>
    </row>
    <row r="738" customFormat="false" ht="15" hidden="false" customHeight="false" outlineLevel="0" collapsed="false">
      <c r="A738" s="10" t="s">
        <v>1308</v>
      </c>
      <c r="B738" s="10" t="s">
        <v>1309</v>
      </c>
      <c r="C738" s="11" t="n">
        <v>45702</v>
      </c>
      <c r="D738" s="12" t="n">
        <v>19.16</v>
      </c>
    </row>
    <row r="739" customFormat="false" ht="15" hidden="false" customHeight="false" outlineLevel="0" collapsed="false">
      <c r="A739" s="10" t="s">
        <v>1310</v>
      </c>
      <c r="B739" s="10" t="s">
        <v>1311</v>
      </c>
      <c r="C739" s="11" t="n">
        <v>45702</v>
      </c>
      <c r="D739" s="12" t="n">
        <v>26.12</v>
      </c>
    </row>
    <row r="740" customFormat="false" ht="15" hidden="false" customHeight="false" outlineLevel="0" collapsed="false">
      <c r="A740" s="10" t="s">
        <v>1312</v>
      </c>
      <c r="B740" s="10" t="s">
        <v>826</v>
      </c>
      <c r="C740" s="11" t="n">
        <v>45703</v>
      </c>
      <c r="D740" s="12" t="n">
        <v>41.56</v>
      </c>
    </row>
    <row r="741" customFormat="false" ht="15" hidden="false" customHeight="false" outlineLevel="0" collapsed="false">
      <c r="A741" s="10" t="s">
        <v>1313</v>
      </c>
      <c r="B741" s="10" t="s">
        <v>1314</v>
      </c>
      <c r="C741" s="11" t="n">
        <v>45703</v>
      </c>
      <c r="D741" s="12" t="n">
        <v>35.57</v>
      </c>
    </row>
    <row r="742" customFormat="false" ht="15" hidden="false" customHeight="false" outlineLevel="0" collapsed="false">
      <c r="A742" s="10" t="s">
        <v>1315</v>
      </c>
      <c r="B742" s="10" t="s">
        <v>1316</v>
      </c>
      <c r="C742" s="11" t="n">
        <v>45703</v>
      </c>
      <c r="D742" s="12" t="n">
        <v>25.34</v>
      </c>
    </row>
    <row r="743" customFormat="false" ht="15" hidden="false" customHeight="false" outlineLevel="0" collapsed="false">
      <c r="A743" s="10" t="s">
        <v>1317</v>
      </c>
      <c r="B743" s="10" t="s">
        <v>1318</v>
      </c>
      <c r="C743" s="11" t="n">
        <v>45703</v>
      </c>
      <c r="D743" s="12" t="n">
        <v>32.45</v>
      </c>
    </row>
    <row r="744" customFormat="false" ht="15" hidden="false" customHeight="false" outlineLevel="0" collapsed="false">
      <c r="A744" s="10" t="s">
        <v>1319</v>
      </c>
      <c r="B744" s="10" t="s">
        <v>1320</v>
      </c>
      <c r="C744" s="11" t="n">
        <v>45703</v>
      </c>
      <c r="D744" s="12" t="n">
        <v>36.4</v>
      </c>
    </row>
    <row r="745" customFormat="false" ht="15" hidden="false" customHeight="false" outlineLevel="0" collapsed="false">
      <c r="A745" s="10" t="s">
        <v>1321</v>
      </c>
      <c r="B745" s="10" t="s">
        <v>274</v>
      </c>
      <c r="C745" s="11" t="n">
        <v>45704</v>
      </c>
      <c r="D745" s="12" t="n">
        <v>36.32</v>
      </c>
    </row>
    <row r="746" customFormat="false" ht="15" hidden="false" customHeight="false" outlineLevel="0" collapsed="false">
      <c r="A746" s="10" t="s">
        <v>1322</v>
      </c>
      <c r="B746" s="10" t="s">
        <v>1323</v>
      </c>
      <c r="C746" s="11" t="n">
        <v>45704</v>
      </c>
      <c r="D746" s="12" t="n">
        <v>20.59</v>
      </c>
    </row>
    <row r="747" customFormat="false" ht="15" hidden="false" customHeight="false" outlineLevel="0" collapsed="false">
      <c r="A747" s="10" t="s">
        <v>1324</v>
      </c>
      <c r="B747" s="10" t="s">
        <v>1325</v>
      </c>
      <c r="C747" s="11" t="n">
        <v>45704</v>
      </c>
      <c r="D747" s="12" t="n">
        <v>56.67</v>
      </c>
    </row>
    <row r="748" customFormat="false" ht="15" hidden="false" customHeight="false" outlineLevel="0" collapsed="false">
      <c r="A748" s="10" t="s">
        <v>1326</v>
      </c>
      <c r="B748" s="10" t="s">
        <v>1327</v>
      </c>
      <c r="C748" s="11" t="n">
        <v>45704</v>
      </c>
      <c r="D748" s="12" t="n">
        <v>35.32</v>
      </c>
    </row>
    <row r="749" customFormat="false" ht="15" hidden="false" customHeight="false" outlineLevel="0" collapsed="false">
      <c r="A749" s="10" t="s">
        <v>1328</v>
      </c>
      <c r="B749" s="10" t="s">
        <v>1329</v>
      </c>
      <c r="C749" s="11" t="n">
        <v>45704</v>
      </c>
      <c r="D749" s="12" t="n">
        <v>29.58</v>
      </c>
    </row>
    <row r="750" customFormat="false" ht="15" hidden="false" customHeight="false" outlineLevel="0" collapsed="false">
      <c r="A750" s="10" t="s">
        <v>1330</v>
      </c>
      <c r="B750" s="10" t="s">
        <v>1331</v>
      </c>
      <c r="C750" s="11" t="n">
        <v>45704</v>
      </c>
      <c r="D750" s="12" t="n">
        <v>51.79</v>
      </c>
    </row>
    <row r="751" customFormat="false" ht="15" hidden="false" customHeight="false" outlineLevel="0" collapsed="false">
      <c r="A751" s="10" t="s">
        <v>1332</v>
      </c>
      <c r="B751" s="10" t="s">
        <v>1333</v>
      </c>
      <c r="C751" s="11" t="n">
        <v>45704</v>
      </c>
      <c r="D751" s="12" t="n">
        <v>37.11</v>
      </c>
    </row>
    <row r="752" customFormat="false" ht="15" hidden="false" customHeight="false" outlineLevel="0" collapsed="false">
      <c r="A752" s="10" t="s">
        <v>1334</v>
      </c>
      <c r="B752" s="10" t="s">
        <v>300</v>
      </c>
      <c r="C752" s="11" t="n">
        <v>45704</v>
      </c>
      <c r="D752" s="12" t="n">
        <v>47.06</v>
      </c>
    </row>
    <row r="753" customFormat="false" ht="15" hidden="false" customHeight="false" outlineLevel="0" collapsed="false">
      <c r="A753" s="10" t="s">
        <v>1335</v>
      </c>
      <c r="B753" s="10" t="s">
        <v>529</v>
      </c>
      <c r="C753" s="11" t="n">
        <v>45704</v>
      </c>
      <c r="D753" s="12" t="n">
        <v>46.53</v>
      </c>
    </row>
    <row r="754" customFormat="false" ht="15" hidden="false" customHeight="false" outlineLevel="0" collapsed="false">
      <c r="A754" s="10" t="s">
        <v>1336</v>
      </c>
      <c r="B754" s="10" t="s">
        <v>1337</v>
      </c>
      <c r="C754" s="11" t="n">
        <v>45704</v>
      </c>
      <c r="D754" s="12" t="n">
        <v>28.53</v>
      </c>
    </row>
    <row r="755" customFormat="false" ht="15" hidden="false" customHeight="false" outlineLevel="0" collapsed="false">
      <c r="A755" s="10" t="s">
        <v>1338</v>
      </c>
      <c r="B755" s="10" t="s">
        <v>516</v>
      </c>
      <c r="C755" s="11" t="n">
        <v>45704</v>
      </c>
      <c r="D755" s="12" t="n">
        <v>40.25</v>
      </c>
    </row>
    <row r="756" customFormat="false" ht="15" hidden="false" customHeight="false" outlineLevel="0" collapsed="false">
      <c r="A756" s="10" t="s">
        <v>1339</v>
      </c>
      <c r="B756" s="10" t="s">
        <v>1014</v>
      </c>
      <c r="C756" s="11" t="n">
        <v>45705</v>
      </c>
      <c r="D756" s="12" t="n">
        <v>40.97</v>
      </c>
    </row>
    <row r="757" customFormat="false" ht="15" hidden="false" customHeight="false" outlineLevel="0" collapsed="false">
      <c r="A757" s="10" t="s">
        <v>1340</v>
      </c>
      <c r="B757" s="10" t="s">
        <v>1341</v>
      </c>
      <c r="C757" s="11" t="n">
        <v>45705</v>
      </c>
      <c r="D757" s="12" t="n">
        <v>45.99</v>
      </c>
    </row>
    <row r="758" customFormat="false" ht="15" hidden="false" customHeight="false" outlineLevel="0" collapsed="false">
      <c r="A758" s="10" t="s">
        <v>1342</v>
      </c>
      <c r="B758" s="10" t="s">
        <v>699</v>
      </c>
      <c r="C758" s="11" t="n">
        <v>45705</v>
      </c>
      <c r="D758" s="12" t="n">
        <v>64.99</v>
      </c>
    </row>
    <row r="759" customFormat="false" ht="15" hidden="false" customHeight="false" outlineLevel="0" collapsed="false">
      <c r="A759" s="10" t="s">
        <v>1343</v>
      </c>
      <c r="B759" s="10" t="s">
        <v>652</v>
      </c>
      <c r="C759" s="11" t="n">
        <v>45705</v>
      </c>
      <c r="D759" s="12" t="n">
        <v>28.78</v>
      </c>
    </row>
    <row r="760" customFormat="false" ht="15" hidden="false" customHeight="false" outlineLevel="0" collapsed="false">
      <c r="A760" s="10" t="s">
        <v>1344</v>
      </c>
      <c r="B760" s="10" t="s">
        <v>961</v>
      </c>
      <c r="C760" s="11" t="n">
        <v>45705</v>
      </c>
      <c r="D760" s="12" t="n">
        <v>99.89</v>
      </c>
    </row>
    <row r="761" customFormat="false" ht="15" hidden="false" customHeight="false" outlineLevel="0" collapsed="false">
      <c r="A761" s="10" t="s">
        <v>1345</v>
      </c>
      <c r="B761" s="10" t="s">
        <v>381</v>
      </c>
      <c r="C761" s="11" t="n">
        <v>45705</v>
      </c>
      <c r="D761" s="12" t="n">
        <v>43.26</v>
      </c>
    </row>
    <row r="762" customFormat="false" ht="15" hidden="false" customHeight="false" outlineLevel="0" collapsed="false">
      <c r="A762" s="10" t="s">
        <v>1346</v>
      </c>
      <c r="B762" s="10" t="s">
        <v>628</v>
      </c>
      <c r="C762" s="11" t="n">
        <v>45705</v>
      </c>
      <c r="D762" s="12" t="n">
        <v>60.8</v>
      </c>
    </row>
    <row r="763" customFormat="false" ht="15" hidden="false" customHeight="false" outlineLevel="0" collapsed="false">
      <c r="A763" s="10" t="s">
        <v>1347</v>
      </c>
      <c r="B763" s="10" t="s">
        <v>609</v>
      </c>
      <c r="C763" s="11" t="n">
        <v>45705</v>
      </c>
      <c r="D763" s="12" t="n">
        <v>46.66</v>
      </c>
    </row>
    <row r="764" customFormat="false" ht="15" hidden="false" customHeight="false" outlineLevel="0" collapsed="false">
      <c r="A764" s="10" t="s">
        <v>1348</v>
      </c>
      <c r="B764" s="10" t="s">
        <v>1349</v>
      </c>
      <c r="C764" s="11" t="n">
        <v>45705</v>
      </c>
      <c r="D764" s="12" t="n">
        <v>35.23</v>
      </c>
    </row>
    <row r="765" customFormat="false" ht="15" hidden="false" customHeight="false" outlineLevel="0" collapsed="false">
      <c r="A765" s="10" t="s">
        <v>1350</v>
      </c>
      <c r="B765" s="10" t="s">
        <v>1351</v>
      </c>
      <c r="C765" s="11" t="n">
        <v>45705</v>
      </c>
      <c r="D765" s="12" t="n">
        <v>23.19</v>
      </c>
    </row>
    <row r="766" customFormat="false" ht="15" hidden="false" customHeight="false" outlineLevel="0" collapsed="false">
      <c r="A766" s="10" t="s">
        <v>1352</v>
      </c>
      <c r="B766" s="10" t="s">
        <v>1353</v>
      </c>
      <c r="C766" s="11" t="n">
        <v>45705</v>
      </c>
      <c r="D766" s="12" t="n">
        <v>43.9</v>
      </c>
    </row>
    <row r="767" customFormat="false" ht="15" hidden="false" customHeight="false" outlineLevel="0" collapsed="false">
      <c r="A767" s="10" t="s">
        <v>1354</v>
      </c>
      <c r="B767" s="10" t="s">
        <v>1355</v>
      </c>
      <c r="C767" s="11" t="n">
        <v>45705</v>
      </c>
      <c r="D767" s="12" t="n">
        <v>36.03</v>
      </c>
    </row>
    <row r="768" customFormat="false" ht="15" hidden="false" customHeight="false" outlineLevel="0" collapsed="false">
      <c r="A768" s="10" t="s">
        <v>1356</v>
      </c>
      <c r="B768" s="10" t="s">
        <v>475</v>
      </c>
      <c r="C768" s="11" t="n">
        <v>45706</v>
      </c>
      <c r="D768" s="12" t="n">
        <v>74.35</v>
      </c>
    </row>
    <row r="769" customFormat="false" ht="15" hidden="false" customHeight="false" outlineLevel="0" collapsed="false">
      <c r="A769" s="10" t="s">
        <v>1357</v>
      </c>
      <c r="B769" s="10" t="s">
        <v>1358</v>
      </c>
      <c r="C769" s="11" t="n">
        <v>45706</v>
      </c>
      <c r="D769" s="12" t="n">
        <v>49.08</v>
      </c>
    </row>
    <row r="770" customFormat="false" ht="15" hidden="false" customHeight="false" outlineLevel="0" collapsed="false">
      <c r="A770" s="10" t="s">
        <v>1359</v>
      </c>
      <c r="B770" s="10" t="s">
        <v>1360</v>
      </c>
      <c r="C770" s="11" t="n">
        <v>45706</v>
      </c>
      <c r="D770" s="12" t="n">
        <v>51.38</v>
      </c>
    </row>
    <row r="771" customFormat="false" ht="15" hidden="false" customHeight="false" outlineLevel="0" collapsed="false">
      <c r="A771" s="10" t="s">
        <v>1361</v>
      </c>
      <c r="B771" s="10" t="s">
        <v>1362</v>
      </c>
      <c r="C771" s="11" t="n">
        <v>45706</v>
      </c>
      <c r="D771" s="12" t="n">
        <v>50.08</v>
      </c>
    </row>
    <row r="772" customFormat="false" ht="15" hidden="false" customHeight="false" outlineLevel="0" collapsed="false">
      <c r="A772" s="10" t="s">
        <v>1363</v>
      </c>
      <c r="B772" s="10" t="s">
        <v>43</v>
      </c>
      <c r="C772" s="11" t="n">
        <v>45706</v>
      </c>
      <c r="D772" s="12" t="n">
        <v>97.7</v>
      </c>
    </row>
    <row r="773" customFormat="false" ht="15" hidden="false" customHeight="false" outlineLevel="0" collapsed="false">
      <c r="A773" s="10" t="s">
        <v>1364</v>
      </c>
      <c r="B773" s="10" t="s">
        <v>737</v>
      </c>
      <c r="C773" s="11" t="n">
        <v>45706</v>
      </c>
      <c r="D773" s="12" t="n">
        <v>65.09</v>
      </c>
    </row>
    <row r="774" customFormat="false" ht="15" hidden="false" customHeight="false" outlineLevel="0" collapsed="false">
      <c r="A774" s="10" t="s">
        <v>1365</v>
      </c>
      <c r="B774" s="10" t="s">
        <v>443</v>
      </c>
      <c r="C774" s="11" t="n">
        <v>45706</v>
      </c>
      <c r="D774" s="12" t="n">
        <v>25.44</v>
      </c>
    </row>
    <row r="775" customFormat="false" ht="15" hidden="false" customHeight="false" outlineLevel="0" collapsed="false">
      <c r="A775" s="10" t="s">
        <v>1366</v>
      </c>
      <c r="B775" s="10" t="s">
        <v>1367</v>
      </c>
      <c r="C775" s="11" t="n">
        <v>45707</v>
      </c>
      <c r="D775" s="12" t="n">
        <v>34</v>
      </c>
    </row>
    <row r="776" customFormat="false" ht="15" hidden="false" customHeight="false" outlineLevel="0" collapsed="false">
      <c r="A776" s="10" t="s">
        <v>1368</v>
      </c>
      <c r="B776" s="10" t="s">
        <v>155</v>
      </c>
      <c r="C776" s="11" t="n">
        <v>45707</v>
      </c>
      <c r="D776" s="12" t="n">
        <v>29.58</v>
      </c>
    </row>
    <row r="777" customFormat="false" ht="15" hidden="false" customHeight="false" outlineLevel="0" collapsed="false">
      <c r="A777" s="10" t="s">
        <v>1369</v>
      </c>
      <c r="B777" s="10" t="s">
        <v>1370</v>
      </c>
      <c r="C777" s="11" t="n">
        <v>45707</v>
      </c>
      <c r="D777" s="12" t="n">
        <v>37.15</v>
      </c>
    </row>
    <row r="778" customFormat="false" ht="15" hidden="false" customHeight="false" outlineLevel="0" collapsed="false">
      <c r="A778" s="10" t="s">
        <v>1371</v>
      </c>
      <c r="B778" s="10" t="s">
        <v>1372</v>
      </c>
      <c r="C778" s="11" t="n">
        <v>45707</v>
      </c>
      <c r="D778" s="12" t="n">
        <v>16.51</v>
      </c>
    </row>
    <row r="779" customFormat="false" ht="15" hidden="false" customHeight="false" outlineLevel="0" collapsed="false">
      <c r="A779" s="10" t="s">
        <v>1373</v>
      </c>
      <c r="B779" s="10" t="s">
        <v>1374</v>
      </c>
      <c r="C779" s="11" t="n">
        <v>45707</v>
      </c>
      <c r="D779" s="12" t="n">
        <v>40.28</v>
      </c>
    </row>
    <row r="780" customFormat="false" ht="15" hidden="false" customHeight="false" outlineLevel="0" collapsed="false">
      <c r="A780" s="10" t="s">
        <v>1375</v>
      </c>
      <c r="B780" s="10" t="s">
        <v>1376</v>
      </c>
      <c r="C780" s="11" t="n">
        <v>45708</v>
      </c>
      <c r="D780" s="12" t="n">
        <v>19.67</v>
      </c>
    </row>
    <row r="781" customFormat="false" ht="15" hidden="false" customHeight="false" outlineLevel="0" collapsed="false">
      <c r="A781" s="10" t="s">
        <v>1377</v>
      </c>
      <c r="B781" s="10" t="s">
        <v>368</v>
      </c>
      <c r="C781" s="11" t="n">
        <v>45708</v>
      </c>
      <c r="D781" s="12" t="n">
        <v>33.04</v>
      </c>
    </row>
    <row r="782" customFormat="false" ht="15" hidden="false" customHeight="false" outlineLevel="0" collapsed="false">
      <c r="A782" s="10" t="s">
        <v>1378</v>
      </c>
      <c r="B782" s="10" t="s">
        <v>391</v>
      </c>
      <c r="C782" s="11" t="n">
        <v>45708</v>
      </c>
      <c r="D782" s="12" t="n">
        <v>40.63</v>
      </c>
    </row>
    <row r="783" customFormat="false" ht="15" hidden="false" customHeight="false" outlineLevel="0" collapsed="false">
      <c r="A783" s="10" t="s">
        <v>1379</v>
      </c>
      <c r="B783" s="10" t="s">
        <v>210</v>
      </c>
      <c r="C783" s="11" t="n">
        <v>45708</v>
      </c>
      <c r="D783" s="12" t="n">
        <v>57.58</v>
      </c>
    </row>
    <row r="784" customFormat="false" ht="15" hidden="false" customHeight="false" outlineLevel="0" collapsed="false">
      <c r="A784" s="10" t="s">
        <v>1380</v>
      </c>
      <c r="B784" s="10" t="s">
        <v>307</v>
      </c>
      <c r="C784" s="11" t="n">
        <v>45708</v>
      </c>
      <c r="D784" s="12" t="n">
        <v>40.99</v>
      </c>
    </row>
    <row r="785" customFormat="false" ht="15" hidden="false" customHeight="false" outlineLevel="0" collapsed="false">
      <c r="A785" s="10" t="s">
        <v>1381</v>
      </c>
      <c r="B785" s="10" t="s">
        <v>1382</v>
      </c>
      <c r="C785" s="11" t="n">
        <v>45708</v>
      </c>
      <c r="D785" s="12" t="n">
        <v>23.54</v>
      </c>
    </row>
    <row r="786" customFormat="false" ht="15" hidden="false" customHeight="false" outlineLevel="0" collapsed="false">
      <c r="A786" s="10" t="s">
        <v>1383</v>
      </c>
      <c r="B786" s="10" t="s">
        <v>39</v>
      </c>
      <c r="C786" s="11" t="n">
        <v>45708</v>
      </c>
      <c r="D786" s="12" t="n">
        <v>26.7</v>
      </c>
    </row>
    <row r="787" customFormat="false" ht="15" hidden="false" customHeight="false" outlineLevel="0" collapsed="false">
      <c r="A787" s="10" t="s">
        <v>1384</v>
      </c>
      <c r="B787" s="10" t="s">
        <v>1385</v>
      </c>
      <c r="C787" s="11" t="n">
        <v>45708</v>
      </c>
      <c r="D787" s="12" t="n">
        <v>28.5</v>
      </c>
    </row>
    <row r="788" customFormat="false" ht="15" hidden="false" customHeight="false" outlineLevel="0" collapsed="false">
      <c r="A788" s="10" t="s">
        <v>1386</v>
      </c>
      <c r="B788" s="10" t="s">
        <v>99</v>
      </c>
      <c r="C788" s="11" t="n">
        <v>45708</v>
      </c>
      <c r="D788" s="12" t="n">
        <v>45.14</v>
      </c>
    </row>
    <row r="789" customFormat="false" ht="15" hidden="false" customHeight="false" outlineLevel="0" collapsed="false">
      <c r="A789" s="10" t="s">
        <v>1387</v>
      </c>
      <c r="B789" s="10" t="s">
        <v>316</v>
      </c>
      <c r="C789" s="11" t="n">
        <v>45709</v>
      </c>
      <c r="D789" s="12" t="n">
        <v>31.75</v>
      </c>
    </row>
    <row r="790" customFormat="false" ht="15" hidden="false" customHeight="false" outlineLevel="0" collapsed="false">
      <c r="A790" s="10" t="s">
        <v>1388</v>
      </c>
      <c r="B790" s="10" t="s">
        <v>129</v>
      </c>
      <c r="C790" s="11" t="n">
        <v>45709</v>
      </c>
      <c r="D790" s="12" t="n">
        <v>45.6</v>
      </c>
    </row>
    <row r="791" customFormat="false" ht="15" hidden="false" customHeight="false" outlineLevel="0" collapsed="false">
      <c r="A791" s="10" t="s">
        <v>1389</v>
      </c>
      <c r="B791" s="10" t="s">
        <v>581</v>
      </c>
      <c r="C791" s="11" t="n">
        <v>45709</v>
      </c>
      <c r="D791" s="12" t="n">
        <v>59.98</v>
      </c>
    </row>
    <row r="792" customFormat="false" ht="15" hidden="false" customHeight="false" outlineLevel="0" collapsed="false">
      <c r="A792" s="10" t="s">
        <v>1390</v>
      </c>
      <c r="B792" s="10" t="s">
        <v>179</v>
      </c>
      <c r="C792" s="11" t="n">
        <v>45709</v>
      </c>
      <c r="D792" s="12" t="n">
        <v>30.13</v>
      </c>
    </row>
    <row r="793" customFormat="false" ht="15" hidden="false" customHeight="false" outlineLevel="0" collapsed="false">
      <c r="A793" s="10" t="s">
        <v>1391</v>
      </c>
      <c r="B793" s="10" t="s">
        <v>1392</v>
      </c>
      <c r="C793" s="11" t="n">
        <v>45710</v>
      </c>
      <c r="D793" s="12" t="n">
        <v>17.16</v>
      </c>
    </row>
    <row r="794" customFormat="false" ht="15" hidden="false" customHeight="false" outlineLevel="0" collapsed="false">
      <c r="A794" s="10" t="s">
        <v>1393</v>
      </c>
      <c r="B794" s="10" t="s">
        <v>214</v>
      </c>
      <c r="C794" s="11" t="n">
        <v>45710</v>
      </c>
      <c r="D794" s="12" t="n">
        <v>41.5</v>
      </c>
    </row>
    <row r="795" customFormat="false" ht="15" hidden="false" customHeight="false" outlineLevel="0" collapsed="false">
      <c r="A795" s="10" t="s">
        <v>1394</v>
      </c>
      <c r="B795" s="10" t="s">
        <v>664</v>
      </c>
      <c r="C795" s="11" t="n">
        <v>45710</v>
      </c>
      <c r="D795" s="12" t="n">
        <v>36.94</v>
      </c>
    </row>
    <row r="796" customFormat="false" ht="15" hidden="false" customHeight="false" outlineLevel="0" collapsed="false">
      <c r="A796" s="10" t="s">
        <v>1395</v>
      </c>
      <c r="B796" s="10" t="s">
        <v>1396</v>
      </c>
      <c r="C796" s="11" t="n">
        <v>45710</v>
      </c>
      <c r="D796" s="12" t="n">
        <v>21</v>
      </c>
    </row>
    <row r="797" customFormat="false" ht="15" hidden="false" customHeight="false" outlineLevel="0" collapsed="false">
      <c r="A797" s="10" t="s">
        <v>1397</v>
      </c>
      <c r="B797" s="10" t="s">
        <v>201</v>
      </c>
      <c r="C797" s="11" t="n">
        <v>45710</v>
      </c>
      <c r="D797" s="12" t="n">
        <v>39.93</v>
      </c>
    </row>
    <row r="798" customFormat="false" ht="15" hidden="false" customHeight="false" outlineLevel="0" collapsed="false">
      <c r="A798" s="10" t="s">
        <v>1398</v>
      </c>
      <c r="B798" s="10" t="s">
        <v>1399</v>
      </c>
      <c r="C798" s="11" t="n">
        <v>45710</v>
      </c>
      <c r="D798" s="12" t="n">
        <v>36.87</v>
      </c>
    </row>
    <row r="799" customFormat="false" ht="15" hidden="false" customHeight="false" outlineLevel="0" collapsed="false">
      <c r="A799" s="10" t="s">
        <v>1400</v>
      </c>
      <c r="B799" s="10" t="s">
        <v>692</v>
      </c>
      <c r="C799" s="11" t="n">
        <v>45710</v>
      </c>
      <c r="D799" s="12" t="n">
        <v>38.87</v>
      </c>
    </row>
    <row r="800" customFormat="false" ht="15" hidden="false" customHeight="false" outlineLevel="0" collapsed="false">
      <c r="A800" s="10" t="s">
        <v>1401</v>
      </c>
      <c r="B800" s="10" t="s">
        <v>1402</v>
      </c>
      <c r="C800" s="11" t="n">
        <v>45710</v>
      </c>
      <c r="D800" s="12" t="n">
        <v>35.29</v>
      </c>
    </row>
    <row r="801" customFormat="false" ht="15" hidden="false" customHeight="false" outlineLevel="0" collapsed="false">
      <c r="A801" s="10" t="s">
        <v>1403</v>
      </c>
      <c r="B801" s="10" t="s">
        <v>49</v>
      </c>
      <c r="C801" s="11" t="n">
        <v>45711</v>
      </c>
      <c r="D801" s="12" t="n">
        <v>43.47</v>
      </c>
    </row>
    <row r="802" customFormat="false" ht="15" hidden="false" customHeight="false" outlineLevel="0" collapsed="false">
      <c r="A802" s="10" t="s">
        <v>1404</v>
      </c>
      <c r="B802" s="10" t="s">
        <v>1405</v>
      </c>
      <c r="C802" s="11" t="n">
        <v>45711</v>
      </c>
      <c r="D802" s="12" t="n">
        <v>33.32</v>
      </c>
    </row>
    <row r="803" customFormat="false" ht="15" hidden="false" customHeight="false" outlineLevel="0" collapsed="false">
      <c r="A803" s="10" t="s">
        <v>1406</v>
      </c>
      <c r="B803" s="10" t="s">
        <v>631</v>
      </c>
      <c r="C803" s="11" t="n">
        <v>45711</v>
      </c>
      <c r="D803" s="12" t="n">
        <v>35.9</v>
      </c>
    </row>
    <row r="804" customFormat="false" ht="15" hidden="false" customHeight="false" outlineLevel="0" collapsed="false">
      <c r="A804" s="10" t="s">
        <v>1407</v>
      </c>
      <c r="B804" s="10" t="s">
        <v>679</v>
      </c>
      <c r="C804" s="11" t="n">
        <v>45711</v>
      </c>
      <c r="D804" s="12" t="n">
        <v>40.06</v>
      </c>
    </row>
    <row r="805" customFormat="false" ht="15" hidden="false" customHeight="false" outlineLevel="0" collapsed="false">
      <c r="A805" s="10" t="s">
        <v>1408</v>
      </c>
      <c r="B805" s="10" t="s">
        <v>1409</v>
      </c>
      <c r="C805" s="11" t="n">
        <v>45712</v>
      </c>
      <c r="D805" s="12" t="n">
        <v>30.03</v>
      </c>
    </row>
    <row r="806" customFormat="false" ht="15" hidden="false" customHeight="false" outlineLevel="0" collapsed="false">
      <c r="A806" s="10" t="s">
        <v>1410</v>
      </c>
      <c r="B806" s="10" t="s">
        <v>752</v>
      </c>
      <c r="C806" s="11" t="n">
        <v>45712</v>
      </c>
      <c r="D806" s="12" t="n">
        <v>33.68</v>
      </c>
    </row>
    <row r="807" customFormat="false" ht="15" hidden="false" customHeight="false" outlineLevel="0" collapsed="false">
      <c r="A807" s="10" t="s">
        <v>1411</v>
      </c>
      <c r="B807" s="10" t="s">
        <v>224</v>
      </c>
      <c r="C807" s="11" t="n">
        <v>45712</v>
      </c>
      <c r="D807" s="12" t="n">
        <v>40.24</v>
      </c>
    </row>
    <row r="808" customFormat="false" ht="15" hidden="false" customHeight="false" outlineLevel="0" collapsed="false">
      <c r="A808" s="10" t="s">
        <v>1412</v>
      </c>
      <c r="B808" s="10" t="s">
        <v>493</v>
      </c>
      <c r="C808" s="11" t="n">
        <v>45712</v>
      </c>
      <c r="D808" s="12" t="n">
        <v>19.23</v>
      </c>
    </row>
    <row r="809" customFormat="false" ht="15" hidden="false" customHeight="false" outlineLevel="0" collapsed="false">
      <c r="A809" s="10" t="s">
        <v>1413</v>
      </c>
      <c r="B809" s="10" t="s">
        <v>1414</v>
      </c>
      <c r="C809" s="11" t="n">
        <v>45712</v>
      </c>
      <c r="D809" s="12" t="n">
        <v>28.11</v>
      </c>
    </row>
    <row r="810" customFormat="false" ht="15" hidden="false" customHeight="false" outlineLevel="0" collapsed="false">
      <c r="A810" s="10" t="s">
        <v>1415</v>
      </c>
      <c r="B810" s="10" t="s">
        <v>310</v>
      </c>
      <c r="C810" s="11" t="n">
        <v>45712</v>
      </c>
      <c r="D810" s="12" t="n">
        <v>27.19</v>
      </c>
    </row>
    <row r="811" customFormat="false" ht="15" hidden="false" customHeight="false" outlineLevel="0" collapsed="false">
      <c r="A811" s="10" t="s">
        <v>1416</v>
      </c>
      <c r="B811" s="10" t="s">
        <v>1417</v>
      </c>
      <c r="C811" s="11" t="n">
        <v>45712</v>
      </c>
      <c r="D811" s="12" t="n">
        <v>52.37</v>
      </c>
    </row>
    <row r="812" customFormat="false" ht="15" hidden="false" customHeight="false" outlineLevel="0" collapsed="false">
      <c r="A812" s="10" t="s">
        <v>1418</v>
      </c>
      <c r="B812" s="10" t="s">
        <v>159</v>
      </c>
      <c r="C812" s="11" t="n">
        <v>45712</v>
      </c>
      <c r="D812" s="12" t="n">
        <v>32.23</v>
      </c>
    </row>
    <row r="813" customFormat="false" ht="15" hidden="false" customHeight="false" outlineLevel="0" collapsed="false">
      <c r="A813" s="10" t="s">
        <v>1419</v>
      </c>
      <c r="B813" s="10" t="s">
        <v>799</v>
      </c>
      <c r="C813" s="11" t="n">
        <v>45712</v>
      </c>
      <c r="D813" s="12" t="n">
        <v>55.36</v>
      </c>
    </row>
    <row r="814" customFormat="false" ht="15" hidden="false" customHeight="false" outlineLevel="0" collapsed="false">
      <c r="A814" s="10" t="s">
        <v>1420</v>
      </c>
      <c r="B814" s="10" t="s">
        <v>1421</v>
      </c>
      <c r="C814" s="11" t="n">
        <v>45712</v>
      </c>
      <c r="D814" s="12" t="n">
        <v>49.06</v>
      </c>
    </row>
    <row r="815" customFormat="false" ht="15" hidden="false" customHeight="false" outlineLevel="0" collapsed="false">
      <c r="A815" s="10" t="s">
        <v>1422</v>
      </c>
      <c r="B815" s="10" t="s">
        <v>844</v>
      </c>
      <c r="C815" s="11" t="n">
        <v>45713</v>
      </c>
      <c r="D815" s="12" t="n">
        <v>59.88</v>
      </c>
    </row>
    <row r="816" customFormat="false" ht="15" hidden="false" customHeight="false" outlineLevel="0" collapsed="false">
      <c r="A816" s="10" t="s">
        <v>1423</v>
      </c>
      <c r="B816" s="10" t="s">
        <v>1424</v>
      </c>
      <c r="C816" s="11" t="n">
        <v>45713</v>
      </c>
      <c r="D816" s="12" t="n">
        <v>29.93</v>
      </c>
    </row>
    <row r="817" customFormat="false" ht="15" hidden="false" customHeight="false" outlineLevel="0" collapsed="false">
      <c r="A817" s="10" t="s">
        <v>1425</v>
      </c>
      <c r="B817" s="10" t="s">
        <v>626</v>
      </c>
      <c r="C817" s="11" t="n">
        <v>45713</v>
      </c>
      <c r="D817" s="12" t="n">
        <v>34.48</v>
      </c>
    </row>
    <row r="818" customFormat="false" ht="15" hidden="false" customHeight="false" outlineLevel="0" collapsed="false">
      <c r="A818" s="10" t="s">
        <v>1426</v>
      </c>
      <c r="B818" s="10" t="s">
        <v>1427</v>
      </c>
      <c r="C818" s="11" t="n">
        <v>45713</v>
      </c>
      <c r="D818" s="12" t="n">
        <v>38.48</v>
      </c>
    </row>
    <row r="819" customFormat="false" ht="15" hidden="false" customHeight="false" outlineLevel="0" collapsed="false">
      <c r="A819" s="10" t="s">
        <v>1428</v>
      </c>
      <c r="B819" s="10" t="s">
        <v>1429</v>
      </c>
      <c r="C819" s="11" t="n">
        <v>45713</v>
      </c>
      <c r="D819" s="12" t="n">
        <v>53.26</v>
      </c>
    </row>
    <row r="820" customFormat="false" ht="15" hidden="false" customHeight="false" outlineLevel="0" collapsed="false">
      <c r="A820" s="10" t="s">
        <v>1430</v>
      </c>
      <c r="B820" s="10" t="s">
        <v>1431</v>
      </c>
      <c r="C820" s="11" t="n">
        <v>45713</v>
      </c>
      <c r="D820" s="12" t="n">
        <v>48.33</v>
      </c>
    </row>
    <row r="821" customFormat="false" ht="15" hidden="false" customHeight="false" outlineLevel="0" collapsed="false">
      <c r="A821" s="10" t="s">
        <v>1432</v>
      </c>
      <c r="B821" s="10" t="s">
        <v>1433</v>
      </c>
      <c r="C821" s="11" t="n">
        <v>45713</v>
      </c>
      <c r="D821" s="12" t="n">
        <v>40.92</v>
      </c>
    </row>
    <row r="822" customFormat="false" ht="15" hidden="false" customHeight="false" outlineLevel="0" collapsed="false">
      <c r="A822" s="10" t="s">
        <v>1434</v>
      </c>
      <c r="B822" s="10" t="s">
        <v>1005</v>
      </c>
      <c r="C822" s="11" t="n">
        <v>45713</v>
      </c>
      <c r="D822" s="12" t="n">
        <v>60.67</v>
      </c>
    </row>
    <row r="823" customFormat="false" ht="15" hidden="false" customHeight="false" outlineLevel="0" collapsed="false">
      <c r="A823" s="10" t="s">
        <v>1435</v>
      </c>
      <c r="B823" s="10" t="s">
        <v>1436</v>
      </c>
      <c r="C823" s="11" t="n">
        <v>45714</v>
      </c>
      <c r="D823" s="12" t="n">
        <v>36.79</v>
      </c>
    </row>
    <row r="824" customFormat="false" ht="15" hidden="false" customHeight="false" outlineLevel="0" collapsed="false">
      <c r="A824" s="10" t="s">
        <v>1437</v>
      </c>
      <c r="B824" s="10" t="s">
        <v>577</v>
      </c>
      <c r="C824" s="11" t="n">
        <v>45714</v>
      </c>
      <c r="D824" s="12" t="n">
        <v>29.86</v>
      </c>
    </row>
    <row r="825" customFormat="false" ht="15" hidden="false" customHeight="false" outlineLevel="0" collapsed="false">
      <c r="A825" s="10" t="s">
        <v>1438</v>
      </c>
      <c r="B825" s="10" t="s">
        <v>536</v>
      </c>
      <c r="C825" s="11" t="n">
        <v>45714</v>
      </c>
      <c r="D825" s="12" t="n">
        <v>50.3</v>
      </c>
    </row>
    <row r="826" customFormat="false" ht="15" hidden="false" customHeight="false" outlineLevel="0" collapsed="false">
      <c r="A826" s="10" t="s">
        <v>1439</v>
      </c>
      <c r="B826" s="10" t="s">
        <v>762</v>
      </c>
      <c r="C826" s="11" t="n">
        <v>45714</v>
      </c>
      <c r="D826" s="12" t="n">
        <v>56.59</v>
      </c>
    </row>
    <row r="827" customFormat="false" ht="15" hidden="false" customHeight="false" outlineLevel="0" collapsed="false">
      <c r="A827" s="10" t="s">
        <v>1440</v>
      </c>
      <c r="B827" s="10" t="s">
        <v>620</v>
      </c>
      <c r="C827" s="11" t="n">
        <v>45714</v>
      </c>
      <c r="D827" s="12" t="n">
        <v>33.38</v>
      </c>
    </row>
    <row r="828" customFormat="false" ht="15" hidden="false" customHeight="false" outlineLevel="0" collapsed="false">
      <c r="A828" s="10" t="s">
        <v>1441</v>
      </c>
      <c r="B828" s="10" t="s">
        <v>1442</v>
      </c>
      <c r="C828" s="11" t="n">
        <v>45714</v>
      </c>
      <c r="D828" s="12" t="n">
        <v>31.41</v>
      </c>
    </row>
    <row r="829" customFormat="false" ht="15" hidden="false" customHeight="false" outlineLevel="0" collapsed="false">
      <c r="A829" s="10" t="s">
        <v>1443</v>
      </c>
      <c r="B829" s="10" t="s">
        <v>1444</v>
      </c>
      <c r="C829" s="11" t="n">
        <v>45714</v>
      </c>
      <c r="D829" s="12" t="n">
        <v>27.76</v>
      </c>
    </row>
    <row r="830" customFormat="false" ht="15" hidden="false" customHeight="false" outlineLevel="0" collapsed="false">
      <c r="A830" s="10" t="s">
        <v>1445</v>
      </c>
      <c r="B830" s="10" t="s">
        <v>1446</v>
      </c>
      <c r="C830" s="11" t="n">
        <v>45714</v>
      </c>
      <c r="D830" s="12" t="n">
        <v>30.82</v>
      </c>
    </row>
    <row r="831" customFormat="false" ht="15" hidden="false" customHeight="false" outlineLevel="0" collapsed="false">
      <c r="A831" s="10" t="s">
        <v>1447</v>
      </c>
      <c r="B831" s="10" t="s">
        <v>1448</v>
      </c>
      <c r="C831" s="11" t="n">
        <v>45714</v>
      </c>
      <c r="D831" s="12" t="n">
        <v>69.61</v>
      </c>
    </row>
    <row r="832" customFormat="false" ht="15" hidden="false" customHeight="false" outlineLevel="0" collapsed="false">
      <c r="A832" s="10" t="s">
        <v>1449</v>
      </c>
      <c r="B832" s="10" t="s">
        <v>1450</v>
      </c>
      <c r="C832" s="11" t="n">
        <v>45714</v>
      </c>
      <c r="D832" s="12" t="n">
        <v>33.3</v>
      </c>
    </row>
    <row r="833" customFormat="false" ht="15" hidden="false" customHeight="false" outlineLevel="0" collapsed="false">
      <c r="A833" s="10" t="s">
        <v>1451</v>
      </c>
      <c r="B833" s="10" t="s">
        <v>694</v>
      </c>
      <c r="C833" s="11" t="n">
        <v>45714</v>
      </c>
      <c r="D833" s="12" t="n">
        <v>57.03</v>
      </c>
    </row>
    <row r="834" customFormat="false" ht="15" hidden="false" customHeight="false" outlineLevel="0" collapsed="false">
      <c r="A834" s="10" t="s">
        <v>1452</v>
      </c>
      <c r="B834" s="10" t="s">
        <v>1453</v>
      </c>
      <c r="C834" s="11" t="n">
        <v>45714</v>
      </c>
      <c r="D834" s="12" t="n">
        <v>41.66</v>
      </c>
    </row>
    <row r="835" customFormat="false" ht="15" hidden="false" customHeight="false" outlineLevel="0" collapsed="false">
      <c r="A835" s="10" t="s">
        <v>1454</v>
      </c>
      <c r="B835" s="10" t="s">
        <v>141</v>
      </c>
      <c r="C835" s="11" t="n">
        <v>45715</v>
      </c>
      <c r="D835" s="12" t="n">
        <v>44.43</v>
      </c>
    </row>
    <row r="836" customFormat="false" ht="15" hidden="false" customHeight="false" outlineLevel="0" collapsed="false">
      <c r="A836" s="10" t="s">
        <v>1455</v>
      </c>
      <c r="B836" s="10" t="s">
        <v>649</v>
      </c>
      <c r="C836" s="11" t="n">
        <v>45715</v>
      </c>
      <c r="D836" s="12" t="n">
        <v>16.37</v>
      </c>
    </row>
    <row r="837" customFormat="false" ht="15" hidden="false" customHeight="false" outlineLevel="0" collapsed="false">
      <c r="A837" s="10" t="s">
        <v>1456</v>
      </c>
      <c r="B837" s="10" t="s">
        <v>79</v>
      </c>
      <c r="C837" s="11" t="n">
        <v>45715</v>
      </c>
      <c r="D837" s="12" t="n">
        <v>52.71</v>
      </c>
    </row>
    <row r="838" customFormat="false" ht="15" hidden="false" customHeight="false" outlineLevel="0" collapsed="false">
      <c r="A838" s="10" t="s">
        <v>1457</v>
      </c>
      <c r="B838" s="10" t="s">
        <v>1458</v>
      </c>
      <c r="C838" s="11" t="n">
        <v>45715</v>
      </c>
      <c r="D838" s="12" t="n">
        <v>51.07</v>
      </c>
    </row>
    <row r="839" customFormat="false" ht="15" hidden="false" customHeight="false" outlineLevel="0" collapsed="false">
      <c r="A839" s="10" t="s">
        <v>1459</v>
      </c>
      <c r="B839" s="10" t="s">
        <v>1460</v>
      </c>
      <c r="C839" s="11" t="n">
        <v>45715</v>
      </c>
      <c r="D839" s="12" t="n">
        <v>43.32</v>
      </c>
    </row>
    <row r="840" customFormat="false" ht="15" hidden="false" customHeight="false" outlineLevel="0" collapsed="false">
      <c r="A840" s="10" t="s">
        <v>1461</v>
      </c>
      <c r="B840" s="10" t="s">
        <v>1462</v>
      </c>
      <c r="C840" s="11" t="n">
        <v>45715</v>
      </c>
      <c r="D840" s="12" t="n">
        <v>26.6</v>
      </c>
    </row>
    <row r="841" customFormat="false" ht="15" hidden="false" customHeight="false" outlineLevel="0" collapsed="false">
      <c r="A841" s="10" t="s">
        <v>1463</v>
      </c>
      <c r="B841" s="10" t="s">
        <v>1107</v>
      </c>
      <c r="C841" s="11" t="n">
        <v>45715</v>
      </c>
      <c r="D841" s="12" t="n">
        <v>80.89</v>
      </c>
    </row>
    <row r="842" customFormat="false" ht="15" hidden="false" customHeight="false" outlineLevel="0" collapsed="false">
      <c r="A842" s="10" t="s">
        <v>1464</v>
      </c>
      <c r="B842" s="10" t="s">
        <v>867</v>
      </c>
      <c r="C842" s="11" t="n">
        <v>45715</v>
      </c>
      <c r="D842" s="12" t="n">
        <v>22.66</v>
      </c>
    </row>
    <row r="843" customFormat="false" ht="15" hidden="false" customHeight="false" outlineLevel="0" collapsed="false">
      <c r="A843" s="10" t="s">
        <v>1465</v>
      </c>
      <c r="B843" s="10" t="s">
        <v>357</v>
      </c>
      <c r="C843" s="11" t="n">
        <v>45716</v>
      </c>
      <c r="D843" s="12" t="n">
        <v>19.2</v>
      </c>
    </row>
    <row r="844" customFormat="false" ht="15" hidden="false" customHeight="false" outlineLevel="0" collapsed="false">
      <c r="A844" s="10" t="s">
        <v>1466</v>
      </c>
      <c r="B844" s="10" t="s">
        <v>53</v>
      </c>
      <c r="C844" s="11" t="n">
        <v>45716</v>
      </c>
      <c r="D844" s="12" t="n">
        <v>34.88</v>
      </c>
    </row>
    <row r="845" customFormat="false" ht="15" hidden="false" customHeight="false" outlineLevel="0" collapsed="false">
      <c r="A845" s="10" t="s">
        <v>1467</v>
      </c>
      <c r="B845" s="10" t="s">
        <v>1468</v>
      </c>
      <c r="C845" s="11" t="n">
        <v>45716</v>
      </c>
      <c r="D845" s="12" t="n">
        <v>45.41</v>
      </c>
    </row>
    <row r="846" customFormat="false" ht="15" hidden="false" customHeight="false" outlineLevel="0" collapsed="false">
      <c r="A846" s="10" t="s">
        <v>1469</v>
      </c>
      <c r="B846" s="10" t="s">
        <v>1470</v>
      </c>
      <c r="C846" s="11" t="n">
        <v>45716</v>
      </c>
      <c r="D846" s="12" t="n">
        <v>53.32</v>
      </c>
    </row>
    <row r="847" customFormat="false" ht="15" hidden="false" customHeight="false" outlineLevel="0" collapsed="false">
      <c r="A847" s="10" t="s">
        <v>1471</v>
      </c>
      <c r="B847" s="10" t="s">
        <v>1472</v>
      </c>
      <c r="C847" s="11" t="n">
        <v>45716</v>
      </c>
      <c r="D847" s="12" t="n">
        <v>54.21</v>
      </c>
    </row>
    <row r="848" customFormat="false" ht="15" hidden="false" customHeight="false" outlineLevel="0" collapsed="false">
      <c r="A848" s="10" t="s">
        <v>1473</v>
      </c>
      <c r="B848" s="10" t="s">
        <v>512</v>
      </c>
      <c r="C848" s="11" t="n">
        <v>45716</v>
      </c>
      <c r="D848" s="12" t="n">
        <v>49.49</v>
      </c>
    </row>
    <row r="849" customFormat="false" ht="15" hidden="false" customHeight="false" outlineLevel="0" collapsed="false">
      <c r="A849" s="10" t="s">
        <v>1474</v>
      </c>
      <c r="B849" s="10" t="s">
        <v>1475</v>
      </c>
      <c r="C849" s="11" t="n">
        <v>45716</v>
      </c>
      <c r="D849" s="12" t="n">
        <v>13.74</v>
      </c>
    </row>
    <row r="850" customFormat="false" ht="15" hidden="false" customHeight="false" outlineLevel="0" collapsed="false">
      <c r="A850" s="10" t="s">
        <v>1476</v>
      </c>
      <c r="B850" s="10" t="s">
        <v>1477</v>
      </c>
      <c r="C850" s="11" t="n">
        <v>45716</v>
      </c>
      <c r="D850" s="12" t="n">
        <v>20.31</v>
      </c>
    </row>
    <row r="851" customFormat="false" ht="15" hidden="false" customHeight="false" outlineLevel="0" collapsed="false">
      <c r="A851" s="10" t="s">
        <v>1478</v>
      </c>
      <c r="B851" s="10" t="s">
        <v>647</v>
      </c>
      <c r="C851" s="11" t="n">
        <v>45717</v>
      </c>
      <c r="D851" s="12" t="n">
        <v>24.05</v>
      </c>
    </row>
    <row r="852" customFormat="false" ht="15" hidden="false" customHeight="false" outlineLevel="0" collapsed="false">
      <c r="A852" s="10" t="s">
        <v>1479</v>
      </c>
      <c r="B852" s="10" t="s">
        <v>1480</v>
      </c>
      <c r="C852" s="11" t="n">
        <v>45717</v>
      </c>
      <c r="D852" s="12" t="n">
        <v>53.48</v>
      </c>
    </row>
    <row r="853" customFormat="false" ht="15" hidden="false" customHeight="false" outlineLevel="0" collapsed="false">
      <c r="A853" s="10" t="s">
        <v>1481</v>
      </c>
      <c r="B853" s="10" t="s">
        <v>1482</v>
      </c>
      <c r="C853" s="11" t="n">
        <v>45717</v>
      </c>
      <c r="D853" s="12" t="n">
        <v>26.07</v>
      </c>
    </row>
    <row r="854" customFormat="false" ht="15" hidden="false" customHeight="false" outlineLevel="0" collapsed="false">
      <c r="A854" s="10" t="s">
        <v>1483</v>
      </c>
      <c r="B854" s="10" t="s">
        <v>85</v>
      </c>
      <c r="C854" s="11" t="n">
        <v>45717</v>
      </c>
      <c r="D854" s="12" t="n">
        <v>23.22</v>
      </c>
    </row>
    <row r="855" customFormat="false" ht="15" hidden="false" customHeight="false" outlineLevel="0" collapsed="false">
      <c r="A855" s="10" t="s">
        <v>1484</v>
      </c>
      <c r="B855" s="10" t="s">
        <v>923</v>
      </c>
      <c r="C855" s="11" t="n">
        <v>45717</v>
      </c>
      <c r="D855" s="12" t="n">
        <v>48.01</v>
      </c>
    </row>
    <row r="856" customFormat="false" ht="15" hidden="false" customHeight="false" outlineLevel="0" collapsed="false">
      <c r="A856" s="10" t="s">
        <v>1485</v>
      </c>
      <c r="B856" s="10" t="s">
        <v>1486</v>
      </c>
      <c r="C856" s="11" t="n">
        <v>45717</v>
      </c>
      <c r="D856" s="12" t="n">
        <v>36.3</v>
      </c>
    </row>
    <row r="857" customFormat="false" ht="15" hidden="false" customHeight="false" outlineLevel="0" collapsed="false">
      <c r="A857" s="10" t="s">
        <v>1487</v>
      </c>
      <c r="B857" s="10" t="s">
        <v>1488</v>
      </c>
      <c r="C857" s="11" t="n">
        <v>45717</v>
      </c>
      <c r="D857" s="12" t="n">
        <v>40.32</v>
      </c>
    </row>
    <row r="858" customFormat="false" ht="15" hidden="false" customHeight="false" outlineLevel="0" collapsed="false">
      <c r="A858" s="10" t="s">
        <v>1489</v>
      </c>
      <c r="B858" s="10" t="s">
        <v>302</v>
      </c>
      <c r="C858" s="11" t="n">
        <v>45717</v>
      </c>
      <c r="D858" s="12" t="n">
        <v>26.29</v>
      </c>
    </row>
    <row r="859" customFormat="false" ht="15" hidden="false" customHeight="false" outlineLevel="0" collapsed="false">
      <c r="A859" s="10" t="s">
        <v>1490</v>
      </c>
      <c r="B859" s="10" t="s">
        <v>1491</v>
      </c>
      <c r="C859" s="11" t="n">
        <v>45717</v>
      </c>
      <c r="D859" s="12" t="n">
        <v>20.73</v>
      </c>
    </row>
    <row r="860" customFormat="false" ht="15" hidden="false" customHeight="false" outlineLevel="0" collapsed="false">
      <c r="A860" s="10" t="s">
        <v>1492</v>
      </c>
      <c r="B860" s="10" t="s">
        <v>189</v>
      </c>
      <c r="C860" s="11" t="n">
        <v>45718</v>
      </c>
      <c r="D860" s="12" t="n">
        <v>42.19</v>
      </c>
    </row>
    <row r="861" customFormat="false" ht="15" hidden="false" customHeight="false" outlineLevel="0" collapsed="false">
      <c r="A861" s="10" t="s">
        <v>1493</v>
      </c>
      <c r="B861" s="10" t="s">
        <v>534</v>
      </c>
      <c r="C861" s="11" t="n">
        <v>45718</v>
      </c>
      <c r="D861" s="12" t="n">
        <v>30.67</v>
      </c>
    </row>
    <row r="862" customFormat="false" ht="15" hidden="false" customHeight="false" outlineLevel="0" collapsed="false">
      <c r="A862" s="10" t="s">
        <v>1494</v>
      </c>
      <c r="B862" s="10" t="s">
        <v>165</v>
      </c>
      <c r="C862" s="11" t="n">
        <v>45718</v>
      </c>
      <c r="D862" s="12" t="n">
        <v>31.3</v>
      </c>
    </row>
    <row r="863" customFormat="false" ht="15" hidden="false" customHeight="false" outlineLevel="0" collapsed="false">
      <c r="A863" s="10" t="s">
        <v>1495</v>
      </c>
      <c r="B863" s="10" t="s">
        <v>45</v>
      </c>
      <c r="C863" s="11" t="n">
        <v>45718</v>
      </c>
      <c r="D863" s="12" t="n">
        <v>98.19</v>
      </c>
    </row>
    <row r="864" customFormat="false" ht="15" hidden="false" customHeight="false" outlineLevel="0" collapsed="false">
      <c r="A864" s="10" t="s">
        <v>1496</v>
      </c>
      <c r="B864" s="10" t="s">
        <v>1497</v>
      </c>
      <c r="C864" s="11" t="n">
        <v>45718</v>
      </c>
      <c r="D864" s="12" t="n">
        <v>21.21</v>
      </c>
    </row>
    <row r="865" customFormat="false" ht="15" hidden="false" customHeight="false" outlineLevel="0" collapsed="false">
      <c r="A865" s="10" t="s">
        <v>1498</v>
      </c>
      <c r="B865" s="10" t="s">
        <v>1499</v>
      </c>
      <c r="C865" s="11" t="n">
        <v>45718</v>
      </c>
      <c r="D865" s="12" t="n">
        <v>21.31</v>
      </c>
    </row>
    <row r="866" customFormat="false" ht="15" hidden="false" customHeight="false" outlineLevel="0" collapsed="false">
      <c r="A866" s="10" t="s">
        <v>1500</v>
      </c>
      <c r="B866" s="10" t="s">
        <v>447</v>
      </c>
      <c r="C866" s="11" t="n">
        <v>45719</v>
      </c>
      <c r="D866" s="12" t="n">
        <v>54.5</v>
      </c>
    </row>
    <row r="867" customFormat="false" ht="15" hidden="false" customHeight="false" outlineLevel="0" collapsed="false">
      <c r="A867" s="10" t="s">
        <v>1501</v>
      </c>
      <c r="B867" s="10" t="s">
        <v>63</v>
      </c>
      <c r="C867" s="11" t="n">
        <v>45719</v>
      </c>
      <c r="D867" s="12" t="n">
        <v>50.18</v>
      </c>
    </row>
    <row r="868" customFormat="false" ht="15" hidden="false" customHeight="false" outlineLevel="0" collapsed="false">
      <c r="A868" s="10" t="s">
        <v>1502</v>
      </c>
      <c r="B868" s="10" t="s">
        <v>119</v>
      </c>
      <c r="C868" s="11" t="n">
        <v>45719</v>
      </c>
      <c r="D868" s="12" t="n">
        <v>48.76</v>
      </c>
    </row>
    <row r="869" customFormat="false" ht="15" hidden="false" customHeight="false" outlineLevel="0" collapsed="false">
      <c r="A869" s="10" t="s">
        <v>1503</v>
      </c>
      <c r="B869" s="10" t="s">
        <v>91</v>
      </c>
      <c r="C869" s="11" t="n">
        <v>45719</v>
      </c>
      <c r="D869" s="12" t="n">
        <v>51.55</v>
      </c>
    </row>
    <row r="870" customFormat="false" ht="15" hidden="false" customHeight="false" outlineLevel="0" collapsed="false">
      <c r="A870" s="10" t="s">
        <v>1504</v>
      </c>
      <c r="B870" s="10" t="s">
        <v>1505</v>
      </c>
      <c r="C870" s="11" t="n">
        <v>45719</v>
      </c>
      <c r="D870" s="12" t="n">
        <v>32.35</v>
      </c>
    </row>
    <row r="871" customFormat="false" ht="15" hidden="false" customHeight="false" outlineLevel="0" collapsed="false">
      <c r="A871" s="10" t="s">
        <v>1506</v>
      </c>
      <c r="B871" s="10" t="s">
        <v>688</v>
      </c>
      <c r="C871" s="11" t="n">
        <v>45719</v>
      </c>
      <c r="D871" s="12" t="n">
        <v>47.29</v>
      </c>
    </row>
    <row r="872" customFormat="false" ht="15" hidden="false" customHeight="false" outlineLevel="0" collapsed="false">
      <c r="A872" s="10" t="s">
        <v>1507</v>
      </c>
      <c r="B872" s="10" t="s">
        <v>1508</v>
      </c>
      <c r="C872" s="11" t="n">
        <v>45719</v>
      </c>
      <c r="D872" s="12" t="n">
        <v>59.51</v>
      </c>
    </row>
    <row r="873" customFormat="false" ht="15" hidden="false" customHeight="false" outlineLevel="0" collapsed="false">
      <c r="A873" s="10" t="s">
        <v>1509</v>
      </c>
      <c r="B873" s="10" t="s">
        <v>1510</v>
      </c>
      <c r="C873" s="11" t="n">
        <v>45719</v>
      </c>
      <c r="D873" s="12" t="n">
        <v>41.08</v>
      </c>
    </row>
    <row r="874" customFormat="false" ht="15" hidden="false" customHeight="false" outlineLevel="0" collapsed="false">
      <c r="A874" s="10" t="s">
        <v>1511</v>
      </c>
      <c r="B874" s="10" t="s">
        <v>539</v>
      </c>
      <c r="C874" s="11" t="n">
        <v>45719</v>
      </c>
      <c r="D874" s="12" t="n">
        <v>52.61</v>
      </c>
    </row>
    <row r="875" customFormat="false" ht="15" hidden="false" customHeight="false" outlineLevel="0" collapsed="false">
      <c r="A875" s="10" t="s">
        <v>1512</v>
      </c>
      <c r="B875" s="10" t="s">
        <v>495</v>
      </c>
      <c r="C875" s="11" t="n">
        <v>45719</v>
      </c>
      <c r="D875" s="12" t="n">
        <v>77.5</v>
      </c>
    </row>
    <row r="876" customFormat="false" ht="15" hidden="false" customHeight="false" outlineLevel="0" collapsed="false">
      <c r="A876" s="10" t="s">
        <v>1513</v>
      </c>
      <c r="B876" s="10" t="s">
        <v>1514</v>
      </c>
      <c r="C876" s="11" t="n">
        <v>45719</v>
      </c>
      <c r="D876" s="12" t="n">
        <v>45.65</v>
      </c>
    </row>
    <row r="877" customFormat="false" ht="15" hidden="false" customHeight="false" outlineLevel="0" collapsed="false">
      <c r="A877" s="10" t="s">
        <v>1515</v>
      </c>
      <c r="B877" s="10" t="s">
        <v>1516</v>
      </c>
      <c r="C877" s="11" t="n">
        <v>45719</v>
      </c>
      <c r="D877" s="12" t="n">
        <v>20.68</v>
      </c>
    </row>
    <row r="878" customFormat="false" ht="15" hidden="false" customHeight="false" outlineLevel="0" collapsed="false">
      <c r="A878" s="10" t="s">
        <v>1517</v>
      </c>
      <c r="B878" s="10" t="s">
        <v>925</v>
      </c>
      <c r="C878" s="11" t="n">
        <v>45719</v>
      </c>
      <c r="D878" s="12" t="n">
        <v>40.39</v>
      </c>
    </row>
    <row r="879" customFormat="false" ht="15" hidden="false" customHeight="false" outlineLevel="0" collapsed="false">
      <c r="A879" s="10" t="s">
        <v>1518</v>
      </c>
      <c r="B879" s="10" t="s">
        <v>1519</v>
      </c>
      <c r="C879" s="11" t="n">
        <v>45720</v>
      </c>
      <c r="D879" s="12" t="n">
        <v>30.43</v>
      </c>
    </row>
    <row r="880" customFormat="false" ht="15" hidden="false" customHeight="false" outlineLevel="0" collapsed="false">
      <c r="A880" s="10" t="s">
        <v>1520</v>
      </c>
      <c r="B880" s="10" t="s">
        <v>549</v>
      </c>
      <c r="C880" s="11" t="n">
        <v>45720</v>
      </c>
      <c r="D880" s="12" t="n">
        <v>17.09</v>
      </c>
    </row>
    <row r="881" customFormat="false" ht="15" hidden="false" customHeight="false" outlineLevel="0" collapsed="false">
      <c r="A881" s="10" t="s">
        <v>1521</v>
      </c>
      <c r="B881" s="10" t="s">
        <v>1522</v>
      </c>
      <c r="C881" s="11" t="n">
        <v>45720</v>
      </c>
      <c r="D881" s="12" t="n">
        <v>50.37</v>
      </c>
    </row>
    <row r="882" customFormat="false" ht="15" hidden="false" customHeight="false" outlineLevel="0" collapsed="false">
      <c r="A882" s="10" t="s">
        <v>1523</v>
      </c>
      <c r="B882" s="10" t="s">
        <v>721</v>
      </c>
      <c r="C882" s="11" t="n">
        <v>45720</v>
      </c>
      <c r="D882" s="12" t="n">
        <v>45.9</v>
      </c>
    </row>
    <row r="883" customFormat="false" ht="15" hidden="false" customHeight="false" outlineLevel="0" collapsed="false">
      <c r="A883" s="10" t="s">
        <v>1524</v>
      </c>
      <c r="B883" s="10" t="s">
        <v>248</v>
      </c>
      <c r="C883" s="11" t="n">
        <v>45720</v>
      </c>
      <c r="D883" s="12" t="n">
        <v>43.3</v>
      </c>
    </row>
    <row r="884" customFormat="false" ht="15" hidden="false" customHeight="false" outlineLevel="0" collapsed="false">
      <c r="A884" s="10" t="s">
        <v>1525</v>
      </c>
      <c r="B884" s="10" t="s">
        <v>1526</v>
      </c>
      <c r="C884" s="11" t="n">
        <v>45720</v>
      </c>
      <c r="D884" s="12" t="n">
        <v>42.77</v>
      </c>
    </row>
    <row r="885" customFormat="false" ht="15" hidden="false" customHeight="false" outlineLevel="0" collapsed="false">
      <c r="A885" s="10" t="s">
        <v>1527</v>
      </c>
      <c r="B885" s="10" t="s">
        <v>1528</v>
      </c>
      <c r="C885" s="11" t="n">
        <v>45720</v>
      </c>
      <c r="D885" s="12" t="n">
        <v>61.64</v>
      </c>
    </row>
    <row r="886" customFormat="false" ht="15" hidden="false" customHeight="false" outlineLevel="0" collapsed="false">
      <c r="A886" s="10" t="s">
        <v>1529</v>
      </c>
      <c r="B886" s="10" t="s">
        <v>1530</v>
      </c>
      <c r="C886" s="11" t="n">
        <v>45720</v>
      </c>
      <c r="D886" s="12" t="n">
        <v>32.44</v>
      </c>
    </row>
    <row r="887" customFormat="false" ht="15" hidden="false" customHeight="false" outlineLevel="0" collapsed="false">
      <c r="A887" s="10" t="s">
        <v>1531</v>
      </c>
      <c r="B887" s="10" t="s">
        <v>89</v>
      </c>
      <c r="C887" s="11" t="n">
        <v>45721</v>
      </c>
      <c r="D887" s="12" t="n">
        <v>28.6</v>
      </c>
    </row>
    <row r="888" customFormat="false" ht="15" hidden="false" customHeight="false" outlineLevel="0" collapsed="false">
      <c r="A888" s="10" t="s">
        <v>1532</v>
      </c>
      <c r="B888" s="10" t="s">
        <v>1533</v>
      </c>
      <c r="C888" s="11" t="n">
        <v>45721</v>
      </c>
      <c r="D888" s="12" t="n">
        <v>32.37</v>
      </c>
    </row>
    <row r="889" customFormat="false" ht="15" hidden="false" customHeight="false" outlineLevel="0" collapsed="false">
      <c r="A889" s="10" t="s">
        <v>1534</v>
      </c>
      <c r="B889" s="10" t="s">
        <v>1535</v>
      </c>
      <c r="C889" s="11" t="n">
        <v>45721</v>
      </c>
      <c r="D889" s="12" t="n">
        <v>17.7</v>
      </c>
    </row>
    <row r="890" customFormat="false" ht="15" hidden="false" customHeight="false" outlineLevel="0" collapsed="false">
      <c r="A890" s="10" t="s">
        <v>1536</v>
      </c>
      <c r="B890" s="10" t="s">
        <v>451</v>
      </c>
      <c r="C890" s="11" t="n">
        <v>45721</v>
      </c>
      <c r="D890" s="12" t="n">
        <v>52.44</v>
      </c>
    </row>
    <row r="891" customFormat="false" ht="15" hidden="false" customHeight="false" outlineLevel="0" collapsed="false">
      <c r="A891" s="10" t="s">
        <v>1537</v>
      </c>
      <c r="B891" s="10" t="s">
        <v>67</v>
      </c>
      <c r="C891" s="11" t="n">
        <v>45721</v>
      </c>
      <c r="D891" s="12" t="n">
        <v>38.05</v>
      </c>
    </row>
    <row r="892" customFormat="false" ht="15" hidden="false" customHeight="false" outlineLevel="0" collapsed="false">
      <c r="A892" s="10" t="s">
        <v>1538</v>
      </c>
      <c r="B892" s="10" t="s">
        <v>1539</v>
      </c>
      <c r="C892" s="11" t="n">
        <v>45721</v>
      </c>
      <c r="D892" s="12" t="n">
        <v>19.81</v>
      </c>
    </row>
    <row r="893" customFormat="false" ht="15" hidden="false" customHeight="false" outlineLevel="0" collapsed="false">
      <c r="A893" s="10" t="s">
        <v>1540</v>
      </c>
      <c r="B893" s="10" t="s">
        <v>286</v>
      </c>
      <c r="C893" s="11" t="n">
        <v>45721</v>
      </c>
      <c r="D893" s="12" t="n">
        <v>50.75</v>
      </c>
    </row>
    <row r="894" customFormat="false" ht="15" hidden="false" customHeight="false" outlineLevel="0" collapsed="false">
      <c r="A894" s="10" t="s">
        <v>1541</v>
      </c>
      <c r="B894" s="10" t="s">
        <v>1091</v>
      </c>
      <c r="C894" s="11" t="n">
        <v>45721</v>
      </c>
      <c r="D894" s="12" t="n">
        <v>34.68</v>
      </c>
    </row>
    <row r="895" customFormat="false" ht="15" hidden="false" customHeight="false" outlineLevel="0" collapsed="false">
      <c r="A895" s="10" t="s">
        <v>1542</v>
      </c>
      <c r="B895" s="10" t="s">
        <v>244</v>
      </c>
      <c r="C895" s="11" t="n">
        <v>45721</v>
      </c>
      <c r="D895" s="12" t="n">
        <v>98.3</v>
      </c>
    </row>
    <row r="896" customFormat="false" ht="15" hidden="false" customHeight="false" outlineLevel="0" collapsed="false">
      <c r="A896" s="10" t="s">
        <v>1543</v>
      </c>
      <c r="B896" s="10" t="s">
        <v>713</v>
      </c>
      <c r="C896" s="11" t="n">
        <v>45721</v>
      </c>
      <c r="D896" s="12" t="n">
        <v>65.26</v>
      </c>
    </row>
    <row r="897" customFormat="false" ht="15" hidden="false" customHeight="false" outlineLevel="0" collapsed="false">
      <c r="A897" s="10" t="s">
        <v>1544</v>
      </c>
      <c r="B897" s="10" t="s">
        <v>591</v>
      </c>
      <c r="C897" s="11" t="n">
        <v>45722</v>
      </c>
      <c r="D897" s="12" t="n">
        <v>61.61</v>
      </c>
    </row>
    <row r="898" customFormat="false" ht="15" hidden="false" customHeight="false" outlineLevel="0" collapsed="false">
      <c r="A898" s="10" t="s">
        <v>1545</v>
      </c>
      <c r="B898" s="10" t="s">
        <v>1546</v>
      </c>
      <c r="C898" s="11" t="n">
        <v>45722</v>
      </c>
      <c r="D898" s="12" t="n">
        <v>93.59</v>
      </c>
    </row>
    <row r="899" customFormat="false" ht="15" hidden="false" customHeight="false" outlineLevel="0" collapsed="false">
      <c r="A899" s="10" t="s">
        <v>1547</v>
      </c>
      <c r="B899" s="10" t="s">
        <v>1548</v>
      </c>
      <c r="C899" s="11" t="n">
        <v>45722</v>
      </c>
      <c r="D899" s="12" t="n">
        <v>25.45</v>
      </c>
    </row>
    <row r="900" customFormat="false" ht="15" hidden="false" customHeight="false" outlineLevel="0" collapsed="false">
      <c r="A900" s="10" t="s">
        <v>1549</v>
      </c>
      <c r="B900" s="10" t="s">
        <v>1550</v>
      </c>
      <c r="C900" s="11" t="n">
        <v>45722</v>
      </c>
      <c r="D900" s="12" t="n">
        <v>33.51</v>
      </c>
    </row>
    <row r="901" customFormat="false" ht="15" hidden="false" customHeight="false" outlineLevel="0" collapsed="false">
      <c r="A901" s="10" t="s">
        <v>1551</v>
      </c>
      <c r="B901" s="10" t="s">
        <v>1552</v>
      </c>
      <c r="C901" s="11" t="n">
        <v>45722</v>
      </c>
      <c r="D901" s="12" t="n">
        <v>42.43</v>
      </c>
    </row>
    <row r="902" customFormat="false" ht="15" hidden="false" customHeight="false" outlineLevel="0" collapsed="false">
      <c r="A902" s="10" t="s">
        <v>1553</v>
      </c>
      <c r="B902" s="10" t="s">
        <v>1554</v>
      </c>
      <c r="C902" s="11" t="n">
        <v>45722</v>
      </c>
      <c r="D902" s="12" t="n">
        <v>44.58</v>
      </c>
    </row>
    <row r="903" customFormat="false" ht="15" hidden="false" customHeight="false" outlineLevel="0" collapsed="false">
      <c r="A903" s="10" t="s">
        <v>1555</v>
      </c>
      <c r="B903" s="10" t="s">
        <v>1556</v>
      </c>
      <c r="C903" s="11" t="n">
        <v>45722</v>
      </c>
      <c r="D903" s="12" t="n">
        <v>44.45</v>
      </c>
    </row>
    <row r="904" customFormat="false" ht="15" hidden="false" customHeight="false" outlineLevel="0" collapsed="false">
      <c r="A904" s="10" t="s">
        <v>1557</v>
      </c>
      <c r="B904" s="10" t="s">
        <v>1558</v>
      </c>
      <c r="C904" s="11" t="n">
        <v>45722</v>
      </c>
      <c r="D904" s="12" t="n">
        <v>38.56</v>
      </c>
    </row>
    <row r="905" customFormat="false" ht="15" hidden="false" customHeight="false" outlineLevel="0" collapsed="false">
      <c r="A905" s="10" t="s">
        <v>1559</v>
      </c>
      <c r="B905" s="10" t="s">
        <v>1560</v>
      </c>
      <c r="C905" s="11" t="n">
        <v>45723</v>
      </c>
      <c r="D905" s="12" t="n">
        <v>60.36</v>
      </c>
    </row>
    <row r="906" customFormat="false" ht="15" hidden="false" customHeight="false" outlineLevel="0" collapsed="false">
      <c r="A906" s="10" t="s">
        <v>1561</v>
      </c>
      <c r="B906" s="10" t="s">
        <v>463</v>
      </c>
      <c r="C906" s="11" t="n">
        <v>45723</v>
      </c>
      <c r="D906" s="12" t="n">
        <v>68.27</v>
      </c>
    </row>
    <row r="907" customFormat="false" ht="15" hidden="false" customHeight="false" outlineLevel="0" collapsed="false">
      <c r="A907" s="10" t="s">
        <v>1562</v>
      </c>
      <c r="B907" s="10" t="s">
        <v>815</v>
      </c>
      <c r="C907" s="11" t="n">
        <v>45723</v>
      </c>
      <c r="D907" s="12" t="n">
        <v>31.61</v>
      </c>
    </row>
    <row r="908" customFormat="false" ht="15" hidden="false" customHeight="false" outlineLevel="0" collapsed="false">
      <c r="A908" s="10" t="s">
        <v>1563</v>
      </c>
      <c r="B908" s="10" t="s">
        <v>579</v>
      </c>
      <c r="C908" s="11" t="n">
        <v>45723</v>
      </c>
      <c r="D908" s="12" t="n">
        <v>55.73</v>
      </c>
    </row>
    <row r="909" customFormat="false" ht="15" hidden="false" customHeight="false" outlineLevel="0" collapsed="false">
      <c r="A909" s="10" t="s">
        <v>1564</v>
      </c>
      <c r="B909" s="10" t="s">
        <v>655</v>
      </c>
      <c r="C909" s="11" t="n">
        <v>45723</v>
      </c>
      <c r="D909" s="12" t="n">
        <v>79.15</v>
      </c>
    </row>
    <row r="910" customFormat="false" ht="15" hidden="false" customHeight="false" outlineLevel="0" collapsed="false">
      <c r="A910" s="10" t="s">
        <v>1565</v>
      </c>
      <c r="B910" s="10" t="s">
        <v>673</v>
      </c>
      <c r="C910" s="11" t="n">
        <v>45723</v>
      </c>
      <c r="D910" s="12" t="n">
        <v>44.5</v>
      </c>
    </row>
    <row r="911" customFormat="false" ht="15" hidden="false" customHeight="false" outlineLevel="0" collapsed="false">
      <c r="A911" s="10" t="s">
        <v>1566</v>
      </c>
      <c r="B911" s="10" t="s">
        <v>1567</v>
      </c>
      <c r="C911" s="11" t="n">
        <v>45723</v>
      </c>
      <c r="D911" s="12" t="n">
        <v>18.8</v>
      </c>
    </row>
    <row r="912" customFormat="false" ht="15" hidden="false" customHeight="false" outlineLevel="0" collapsed="false">
      <c r="A912" s="10" t="s">
        <v>1568</v>
      </c>
      <c r="B912" s="10" t="s">
        <v>1569</v>
      </c>
      <c r="C912" s="11" t="n">
        <v>45723</v>
      </c>
      <c r="D912" s="12" t="n">
        <v>32.47</v>
      </c>
    </row>
    <row r="913" customFormat="false" ht="15" hidden="false" customHeight="false" outlineLevel="0" collapsed="false">
      <c r="A913" s="10" t="s">
        <v>1570</v>
      </c>
      <c r="B913" s="10" t="s">
        <v>471</v>
      </c>
      <c r="C913" s="11" t="n">
        <v>45723</v>
      </c>
      <c r="D913" s="12" t="n">
        <v>18.55</v>
      </c>
    </row>
    <row r="914" customFormat="false" ht="15" hidden="false" customHeight="false" outlineLevel="0" collapsed="false">
      <c r="A914" s="10" t="s">
        <v>1571</v>
      </c>
      <c r="B914" s="10" t="s">
        <v>893</v>
      </c>
      <c r="C914" s="11" t="n">
        <v>45723</v>
      </c>
      <c r="D914" s="12" t="n">
        <v>49.44</v>
      </c>
    </row>
    <row r="915" customFormat="false" ht="15" hidden="false" customHeight="false" outlineLevel="0" collapsed="false">
      <c r="A915" s="10" t="s">
        <v>1572</v>
      </c>
      <c r="B915" s="10" t="s">
        <v>1573</v>
      </c>
      <c r="C915" s="11" t="n">
        <v>45723</v>
      </c>
      <c r="D915" s="12" t="n">
        <v>32.97</v>
      </c>
    </row>
    <row r="916" customFormat="false" ht="15" hidden="false" customHeight="false" outlineLevel="0" collapsed="false">
      <c r="A916" s="10" t="s">
        <v>1574</v>
      </c>
      <c r="B916" s="10" t="s">
        <v>1003</v>
      </c>
      <c r="C916" s="11" t="n">
        <v>45723</v>
      </c>
      <c r="D916" s="12" t="n">
        <v>57.16</v>
      </c>
    </row>
    <row r="917" customFormat="false" ht="15" hidden="false" customHeight="false" outlineLevel="0" collapsed="false">
      <c r="A917" s="10" t="s">
        <v>1575</v>
      </c>
      <c r="B917" s="10" t="s">
        <v>314</v>
      </c>
      <c r="C917" s="11" t="n">
        <v>45723</v>
      </c>
      <c r="D917" s="12" t="n">
        <v>23.56</v>
      </c>
    </row>
    <row r="918" customFormat="false" ht="15" hidden="false" customHeight="false" outlineLevel="0" collapsed="false">
      <c r="A918" s="10" t="s">
        <v>1576</v>
      </c>
      <c r="B918" s="10" t="s">
        <v>1577</v>
      </c>
      <c r="C918" s="11" t="n">
        <v>45723</v>
      </c>
      <c r="D918" s="12" t="n">
        <v>24.05</v>
      </c>
    </row>
    <row r="919" customFormat="false" ht="15" hidden="false" customHeight="false" outlineLevel="0" collapsed="false">
      <c r="A919" s="10" t="s">
        <v>1578</v>
      </c>
      <c r="B919" s="10" t="s">
        <v>1579</v>
      </c>
      <c r="C919" s="11" t="n">
        <v>45724</v>
      </c>
      <c r="D919" s="12" t="n">
        <v>47.12</v>
      </c>
    </row>
    <row r="920" customFormat="false" ht="15" hidden="false" customHeight="false" outlineLevel="0" collapsed="false">
      <c r="A920" s="10" t="s">
        <v>1580</v>
      </c>
      <c r="B920" s="10" t="s">
        <v>1581</v>
      </c>
      <c r="C920" s="11" t="n">
        <v>45724</v>
      </c>
      <c r="D920" s="12" t="n">
        <v>50.05</v>
      </c>
    </row>
    <row r="921" customFormat="false" ht="15" hidden="false" customHeight="false" outlineLevel="0" collapsed="false">
      <c r="A921" s="10" t="s">
        <v>1582</v>
      </c>
      <c r="B921" s="10" t="s">
        <v>449</v>
      </c>
      <c r="C921" s="11" t="n">
        <v>45724</v>
      </c>
      <c r="D921" s="12" t="n">
        <v>65.6</v>
      </c>
    </row>
    <row r="922" customFormat="false" ht="15" hidden="false" customHeight="false" outlineLevel="0" collapsed="false">
      <c r="A922" s="10" t="s">
        <v>1583</v>
      </c>
      <c r="B922" s="10" t="s">
        <v>276</v>
      </c>
      <c r="C922" s="11" t="n">
        <v>45724</v>
      </c>
      <c r="D922" s="12" t="n">
        <v>21.14</v>
      </c>
    </row>
    <row r="923" customFormat="false" ht="15" hidden="false" customHeight="false" outlineLevel="0" collapsed="false">
      <c r="A923" s="10" t="s">
        <v>1584</v>
      </c>
      <c r="B923" s="10" t="s">
        <v>828</v>
      </c>
      <c r="C923" s="11" t="n">
        <v>45724</v>
      </c>
      <c r="D923" s="12" t="n">
        <v>33.95</v>
      </c>
    </row>
    <row r="924" customFormat="false" ht="15" hidden="false" customHeight="false" outlineLevel="0" collapsed="false">
      <c r="A924" s="10" t="s">
        <v>1585</v>
      </c>
      <c r="B924" s="10" t="s">
        <v>1586</v>
      </c>
      <c r="C924" s="11" t="n">
        <v>45724</v>
      </c>
      <c r="D924" s="12" t="n">
        <v>28.01</v>
      </c>
    </row>
    <row r="925" customFormat="false" ht="15" hidden="false" customHeight="false" outlineLevel="0" collapsed="false">
      <c r="A925" s="10" t="s">
        <v>1587</v>
      </c>
      <c r="B925" s="10" t="s">
        <v>1588</v>
      </c>
      <c r="C925" s="11" t="n">
        <v>45724</v>
      </c>
      <c r="D925" s="12" t="n">
        <v>54.46</v>
      </c>
    </row>
    <row r="926" customFormat="false" ht="15" hidden="false" customHeight="false" outlineLevel="0" collapsed="false">
      <c r="A926" s="10" t="s">
        <v>1589</v>
      </c>
      <c r="B926" s="10" t="s">
        <v>913</v>
      </c>
      <c r="C926" s="11" t="n">
        <v>45724</v>
      </c>
      <c r="D926" s="12" t="n">
        <v>82.08</v>
      </c>
    </row>
    <row r="927" customFormat="false" ht="15" hidden="false" customHeight="false" outlineLevel="0" collapsed="false">
      <c r="A927" s="10" t="s">
        <v>1590</v>
      </c>
      <c r="B927" s="10" t="s">
        <v>745</v>
      </c>
      <c r="C927" s="11" t="n">
        <v>45724</v>
      </c>
      <c r="D927" s="12" t="n">
        <v>28.03</v>
      </c>
    </row>
    <row r="928" customFormat="false" ht="15" hidden="false" customHeight="false" outlineLevel="0" collapsed="false">
      <c r="A928" s="10" t="s">
        <v>1591</v>
      </c>
      <c r="B928" s="10" t="s">
        <v>397</v>
      </c>
      <c r="C928" s="11" t="n">
        <v>45725</v>
      </c>
      <c r="D928" s="12" t="n">
        <v>45</v>
      </c>
    </row>
    <row r="929" customFormat="false" ht="15" hidden="false" customHeight="false" outlineLevel="0" collapsed="false">
      <c r="A929" s="10" t="s">
        <v>1592</v>
      </c>
      <c r="B929" s="10" t="s">
        <v>1593</v>
      </c>
      <c r="C929" s="11" t="n">
        <v>45725</v>
      </c>
      <c r="D929" s="12" t="n">
        <v>43.2</v>
      </c>
    </row>
    <row r="930" customFormat="false" ht="15" hidden="false" customHeight="false" outlineLevel="0" collapsed="false">
      <c r="A930" s="10" t="s">
        <v>1594</v>
      </c>
      <c r="B930" s="10" t="s">
        <v>1595</v>
      </c>
      <c r="C930" s="11" t="n">
        <v>45725</v>
      </c>
      <c r="D930" s="12" t="n">
        <v>25.32</v>
      </c>
    </row>
    <row r="931" customFormat="false" ht="15" hidden="false" customHeight="false" outlineLevel="0" collapsed="false">
      <c r="A931" s="10" t="s">
        <v>1596</v>
      </c>
      <c r="B931" s="10" t="s">
        <v>1597</v>
      </c>
      <c r="C931" s="11" t="n">
        <v>45725</v>
      </c>
      <c r="D931" s="12" t="n">
        <v>52.06</v>
      </c>
    </row>
    <row r="932" customFormat="false" ht="15" hidden="false" customHeight="false" outlineLevel="0" collapsed="false">
      <c r="A932" s="10" t="s">
        <v>1598</v>
      </c>
      <c r="B932" s="10" t="s">
        <v>950</v>
      </c>
      <c r="C932" s="11" t="n">
        <v>45725</v>
      </c>
      <c r="D932" s="12" t="n">
        <v>31.78</v>
      </c>
    </row>
    <row r="933" customFormat="false" ht="15" hidden="false" customHeight="false" outlineLevel="0" collapsed="false">
      <c r="A933" s="10" t="s">
        <v>1599</v>
      </c>
      <c r="B933" s="10" t="s">
        <v>1600</v>
      </c>
      <c r="C933" s="11" t="n">
        <v>45725</v>
      </c>
      <c r="D933" s="12" t="n">
        <v>77.33</v>
      </c>
    </row>
    <row r="934" customFormat="false" ht="15" hidden="false" customHeight="false" outlineLevel="0" collapsed="false">
      <c r="A934" s="10" t="s">
        <v>1601</v>
      </c>
      <c r="B934" s="10" t="s">
        <v>1032</v>
      </c>
      <c r="C934" s="11" t="n">
        <v>45725</v>
      </c>
      <c r="D934" s="12" t="n">
        <v>36.31</v>
      </c>
    </row>
    <row r="935" customFormat="false" ht="15" hidden="false" customHeight="false" outlineLevel="0" collapsed="false">
      <c r="A935" s="10" t="s">
        <v>1602</v>
      </c>
      <c r="B935" s="10" t="s">
        <v>1184</v>
      </c>
      <c r="C935" s="11" t="n">
        <v>45726</v>
      </c>
      <c r="D935" s="12" t="n">
        <v>69.36</v>
      </c>
    </row>
    <row r="936" customFormat="false" ht="15" hidden="false" customHeight="false" outlineLevel="0" collapsed="false">
      <c r="A936" s="10" t="s">
        <v>1603</v>
      </c>
      <c r="B936" s="10" t="s">
        <v>859</v>
      </c>
      <c r="C936" s="11" t="n">
        <v>45726</v>
      </c>
      <c r="D936" s="12" t="n">
        <v>23.97</v>
      </c>
    </row>
    <row r="937" customFormat="false" ht="15" hidden="false" customHeight="false" outlineLevel="0" collapsed="false">
      <c r="A937" s="10" t="s">
        <v>1604</v>
      </c>
      <c r="B937" s="10" t="s">
        <v>1605</v>
      </c>
      <c r="C937" s="11" t="n">
        <v>45726</v>
      </c>
      <c r="D937" s="12" t="n">
        <v>43.44</v>
      </c>
    </row>
    <row r="938" customFormat="false" ht="15" hidden="false" customHeight="false" outlineLevel="0" collapsed="false">
      <c r="A938" s="10" t="s">
        <v>1606</v>
      </c>
      <c r="B938" s="10" t="s">
        <v>1607</v>
      </c>
      <c r="C938" s="11" t="n">
        <v>45726</v>
      </c>
      <c r="D938" s="12" t="n">
        <v>36.39</v>
      </c>
    </row>
    <row r="939" customFormat="false" ht="15" hidden="false" customHeight="false" outlineLevel="0" collapsed="false">
      <c r="A939" s="10" t="s">
        <v>1608</v>
      </c>
      <c r="B939" s="10" t="s">
        <v>458</v>
      </c>
      <c r="C939" s="11" t="n">
        <v>45726</v>
      </c>
      <c r="D939" s="12" t="n">
        <v>68.14</v>
      </c>
    </row>
    <row r="940" customFormat="false" ht="15" hidden="false" customHeight="false" outlineLevel="0" collapsed="false">
      <c r="A940" s="10" t="s">
        <v>1609</v>
      </c>
      <c r="B940" s="10" t="s">
        <v>1610</v>
      </c>
      <c r="C940" s="11" t="n">
        <v>45726</v>
      </c>
      <c r="D940" s="12" t="n">
        <v>47.96</v>
      </c>
    </row>
    <row r="941" customFormat="false" ht="15" hidden="false" customHeight="false" outlineLevel="0" collapsed="false">
      <c r="A941" s="10" t="s">
        <v>1611</v>
      </c>
      <c r="B941" s="10" t="s">
        <v>175</v>
      </c>
      <c r="C941" s="11" t="n">
        <v>45726</v>
      </c>
      <c r="D941" s="12" t="n">
        <v>50.9</v>
      </c>
    </row>
    <row r="942" customFormat="false" ht="15" hidden="false" customHeight="false" outlineLevel="0" collapsed="false">
      <c r="A942" s="10" t="s">
        <v>1612</v>
      </c>
      <c r="B942" s="10" t="s">
        <v>1613</v>
      </c>
      <c r="C942" s="11" t="n">
        <v>45727</v>
      </c>
      <c r="D942" s="12" t="n">
        <v>26.55</v>
      </c>
    </row>
    <row r="943" customFormat="false" ht="15" hidden="false" customHeight="false" outlineLevel="0" collapsed="false">
      <c r="A943" s="10" t="s">
        <v>1614</v>
      </c>
      <c r="B943" s="10" t="s">
        <v>508</v>
      </c>
      <c r="C943" s="11" t="n">
        <v>45727</v>
      </c>
      <c r="D943" s="12" t="n">
        <v>40.99</v>
      </c>
    </row>
    <row r="944" customFormat="false" ht="15" hidden="false" customHeight="false" outlineLevel="0" collapsed="false">
      <c r="A944" s="10" t="s">
        <v>1615</v>
      </c>
      <c r="B944" s="10" t="s">
        <v>1261</v>
      </c>
      <c r="C944" s="11" t="n">
        <v>45727</v>
      </c>
      <c r="D944" s="12" t="n">
        <v>35.54</v>
      </c>
    </row>
    <row r="945" customFormat="false" ht="15" hidden="false" customHeight="false" outlineLevel="0" collapsed="false">
      <c r="A945" s="10" t="s">
        <v>1616</v>
      </c>
      <c r="B945" s="10" t="s">
        <v>1617</v>
      </c>
      <c r="C945" s="11" t="n">
        <v>45727</v>
      </c>
      <c r="D945" s="12" t="n">
        <v>21.43</v>
      </c>
    </row>
    <row r="946" customFormat="false" ht="15" hidden="false" customHeight="false" outlineLevel="0" collapsed="false">
      <c r="A946" s="10" t="s">
        <v>1618</v>
      </c>
      <c r="B946" s="10" t="s">
        <v>1619</v>
      </c>
      <c r="C946" s="11" t="n">
        <v>45727</v>
      </c>
      <c r="D946" s="12" t="n">
        <v>27.65</v>
      </c>
    </row>
    <row r="947" customFormat="false" ht="15" hidden="false" customHeight="false" outlineLevel="0" collapsed="false">
      <c r="A947" s="10" t="s">
        <v>1620</v>
      </c>
      <c r="B947" s="10" t="s">
        <v>1193</v>
      </c>
      <c r="C947" s="11" t="n">
        <v>45727</v>
      </c>
      <c r="D947" s="12" t="n">
        <v>46.03</v>
      </c>
    </row>
    <row r="948" customFormat="false" ht="15" hidden="false" customHeight="false" outlineLevel="0" collapsed="false">
      <c r="A948" s="10" t="s">
        <v>1621</v>
      </c>
      <c r="B948" s="10" t="s">
        <v>489</v>
      </c>
      <c r="C948" s="11" t="n">
        <v>45727</v>
      </c>
      <c r="D948" s="12" t="n">
        <v>59.81</v>
      </c>
    </row>
    <row r="949" customFormat="false" ht="15" hidden="false" customHeight="false" outlineLevel="0" collapsed="false">
      <c r="A949" s="10" t="s">
        <v>1622</v>
      </c>
      <c r="B949" s="10" t="s">
        <v>101</v>
      </c>
      <c r="C949" s="11" t="n">
        <v>45727</v>
      </c>
      <c r="D949" s="12" t="n">
        <v>30.68</v>
      </c>
    </row>
    <row r="950" customFormat="false" ht="15" hidden="false" customHeight="false" outlineLevel="0" collapsed="false">
      <c r="A950" s="10" t="s">
        <v>1623</v>
      </c>
      <c r="B950" s="10" t="s">
        <v>105</v>
      </c>
      <c r="C950" s="11" t="n">
        <v>45728</v>
      </c>
      <c r="D950" s="12" t="n">
        <v>35.27</v>
      </c>
    </row>
    <row r="951" customFormat="false" ht="15" hidden="false" customHeight="false" outlineLevel="0" collapsed="false">
      <c r="A951" s="10" t="s">
        <v>1624</v>
      </c>
      <c r="B951" s="10" t="s">
        <v>1152</v>
      </c>
      <c r="C951" s="11" t="n">
        <v>45728</v>
      </c>
      <c r="D951" s="12" t="n">
        <v>23.09</v>
      </c>
    </row>
    <row r="952" customFormat="false" ht="15" hidden="false" customHeight="false" outlineLevel="0" collapsed="false">
      <c r="A952" s="10" t="s">
        <v>1625</v>
      </c>
      <c r="B952" s="10" t="s">
        <v>1626</v>
      </c>
      <c r="C952" s="11" t="n">
        <v>45728</v>
      </c>
      <c r="D952" s="12" t="n">
        <v>54.34</v>
      </c>
    </row>
    <row r="953" customFormat="false" ht="15" hidden="false" customHeight="false" outlineLevel="0" collapsed="false">
      <c r="A953" s="10" t="s">
        <v>1627</v>
      </c>
      <c r="B953" s="10" t="s">
        <v>1628</v>
      </c>
      <c r="C953" s="11" t="n">
        <v>45728</v>
      </c>
      <c r="D953" s="12" t="n">
        <v>28.48</v>
      </c>
    </row>
    <row r="954" customFormat="false" ht="15" hidden="false" customHeight="false" outlineLevel="0" collapsed="false">
      <c r="A954" s="10" t="s">
        <v>1629</v>
      </c>
      <c r="B954" s="10" t="s">
        <v>216</v>
      </c>
      <c r="C954" s="11" t="n">
        <v>45728</v>
      </c>
      <c r="D954" s="12" t="n">
        <v>47.42</v>
      </c>
    </row>
    <row r="955" customFormat="false" ht="15" hidden="false" customHeight="false" outlineLevel="0" collapsed="false">
      <c r="A955" s="10" t="s">
        <v>1630</v>
      </c>
      <c r="B955" s="10" t="s">
        <v>1631</v>
      </c>
      <c r="C955" s="11" t="n">
        <v>45728</v>
      </c>
      <c r="D955" s="12" t="n">
        <v>36.46</v>
      </c>
    </row>
    <row r="956" customFormat="false" ht="15" hidden="false" customHeight="false" outlineLevel="0" collapsed="false">
      <c r="A956" s="10" t="s">
        <v>1632</v>
      </c>
      <c r="B956" s="10" t="s">
        <v>1633</v>
      </c>
      <c r="C956" s="11" t="n">
        <v>45728</v>
      </c>
      <c r="D956" s="12" t="n">
        <v>36.55</v>
      </c>
    </row>
    <row r="957" customFormat="false" ht="15" hidden="false" customHeight="false" outlineLevel="0" collapsed="false">
      <c r="A957" s="10" t="s">
        <v>1634</v>
      </c>
      <c r="B957" s="10" t="s">
        <v>888</v>
      </c>
      <c r="C957" s="11" t="n">
        <v>45728</v>
      </c>
      <c r="D957" s="12" t="n">
        <v>39.09</v>
      </c>
    </row>
    <row r="958" customFormat="false" ht="15" hidden="false" customHeight="false" outlineLevel="0" collapsed="false">
      <c r="A958" s="10" t="s">
        <v>1635</v>
      </c>
      <c r="B958" s="10" t="s">
        <v>1636</v>
      </c>
      <c r="C958" s="11" t="n">
        <v>45728</v>
      </c>
      <c r="D958" s="12" t="n">
        <v>21.39</v>
      </c>
    </row>
    <row r="959" customFormat="false" ht="15" hidden="false" customHeight="false" outlineLevel="0" collapsed="false">
      <c r="A959" s="10" t="s">
        <v>1637</v>
      </c>
      <c r="B959" s="10" t="s">
        <v>268</v>
      </c>
      <c r="C959" s="11" t="n">
        <v>45728</v>
      </c>
      <c r="D959" s="12" t="n">
        <v>35.1</v>
      </c>
    </row>
    <row r="960" customFormat="false" ht="15" hidden="false" customHeight="false" outlineLevel="0" collapsed="false">
      <c r="A960" s="10" t="s">
        <v>1638</v>
      </c>
      <c r="B960" s="10" t="s">
        <v>758</v>
      </c>
      <c r="C960" s="11" t="n">
        <v>45728</v>
      </c>
      <c r="D960" s="12" t="n">
        <v>58.31</v>
      </c>
    </row>
    <row r="961" customFormat="false" ht="15" hidden="false" customHeight="false" outlineLevel="0" collapsed="false">
      <c r="A961" s="10" t="s">
        <v>1639</v>
      </c>
      <c r="B961" s="10" t="s">
        <v>876</v>
      </c>
      <c r="C961" s="11" t="n">
        <v>45728</v>
      </c>
      <c r="D961" s="12" t="n">
        <v>26.21</v>
      </c>
    </row>
    <row r="962" customFormat="false" ht="15" hidden="false" customHeight="false" outlineLevel="0" collapsed="false">
      <c r="A962" s="10" t="s">
        <v>1640</v>
      </c>
      <c r="B962" s="10" t="s">
        <v>1641</v>
      </c>
      <c r="C962" s="11" t="n">
        <v>45728</v>
      </c>
      <c r="D962" s="12" t="n">
        <v>33.46</v>
      </c>
    </row>
    <row r="963" customFormat="false" ht="15" hidden="false" customHeight="false" outlineLevel="0" collapsed="false">
      <c r="A963" s="10" t="s">
        <v>1642</v>
      </c>
      <c r="B963" s="10" t="s">
        <v>514</v>
      </c>
      <c r="C963" s="11" t="n">
        <v>45728</v>
      </c>
      <c r="D963" s="12" t="n">
        <v>44.22</v>
      </c>
    </row>
    <row r="964" customFormat="false" ht="15" hidden="false" customHeight="false" outlineLevel="0" collapsed="false">
      <c r="A964" s="10" t="s">
        <v>1643</v>
      </c>
      <c r="B964" s="10" t="s">
        <v>1644</v>
      </c>
      <c r="C964" s="11" t="n">
        <v>45728</v>
      </c>
      <c r="D964" s="12" t="n">
        <v>80.98</v>
      </c>
    </row>
    <row r="965" customFormat="false" ht="15" hidden="false" customHeight="false" outlineLevel="0" collapsed="false">
      <c r="A965" s="10" t="s">
        <v>1645</v>
      </c>
      <c r="B965" s="10" t="s">
        <v>1646</v>
      </c>
      <c r="C965" s="11" t="n">
        <v>45728</v>
      </c>
      <c r="D965" s="12" t="n">
        <v>42.37</v>
      </c>
    </row>
    <row r="966" customFormat="false" ht="15" hidden="false" customHeight="false" outlineLevel="0" collapsed="false">
      <c r="A966" s="10" t="s">
        <v>1647</v>
      </c>
      <c r="B966" s="10" t="s">
        <v>1217</v>
      </c>
      <c r="C966" s="11" t="n">
        <v>45728</v>
      </c>
      <c r="D966" s="12" t="n">
        <v>56.29</v>
      </c>
    </row>
    <row r="967" customFormat="false" ht="15" hidden="false" customHeight="false" outlineLevel="0" collapsed="false">
      <c r="A967" s="10" t="s">
        <v>1648</v>
      </c>
      <c r="B967" s="10" t="s">
        <v>1649</v>
      </c>
      <c r="C967" s="11" t="n">
        <v>45729</v>
      </c>
      <c r="D967" s="12" t="n">
        <v>65.83</v>
      </c>
    </row>
    <row r="968" customFormat="false" ht="15" hidden="false" customHeight="false" outlineLevel="0" collapsed="false">
      <c r="A968" s="10" t="s">
        <v>1650</v>
      </c>
      <c r="B968" s="10" t="s">
        <v>1651</v>
      </c>
      <c r="C968" s="11" t="n">
        <v>45729</v>
      </c>
      <c r="D968" s="12" t="n">
        <v>32.97</v>
      </c>
    </row>
    <row r="969" customFormat="false" ht="15" hidden="false" customHeight="false" outlineLevel="0" collapsed="false">
      <c r="A969" s="10" t="s">
        <v>1652</v>
      </c>
      <c r="B969" s="10" t="s">
        <v>1653</v>
      </c>
      <c r="C969" s="11" t="n">
        <v>45729</v>
      </c>
      <c r="D969" s="12" t="n">
        <v>50.12</v>
      </c>
    </row>
    <row r="970" customFormat="false" ht="15" hidden="false" customHeight="false" outlineLevel="0" collapsed="false">
      <c r="A970" s="10" t="s">
        <v>1654</v>
      </c>
      <c r="B970" s="10" t="s">
        <v>351</v>
      </c>
      <c r="C970" s="11" t="n">
        <v>45729</v>
      </c>
      <c r="D970" s="12" t="n">
        <v>35.99</v>
      </c>
    </row>
    <row r="971" customFormat="false" ht="15" hidden="false" customHeight="false" outlineLevel="0" collapsed="false">
      <c r="A971" s="10" t="s">
        <v>1655</v>
      </c>
      <c r="B971" s="10" t="s">
        <v>117</v>
      </c>
      <c r="C971" s="11" t="n">
        <v>45729</v>
      </c>
      <c r="D971" s="12" t="n">
        <v>53.53</v>
      </c>
    </row>
    <row r="972" customFormat="false" ht="15" hidden="false" customHeight="false" outlineLevel="0" collapsed="false">
      <c r="A972" s="10" t="s">
        <v>1656</v>
      </c>
      <c r="B972" s="10" t="s">
        <v>383</v>
      </c>
      <c r="C972" s="11" t="n">
        <v>45729</v>
      </c>
      <c r="D972" s="12" t="n">
        <v>71.58</v>
      </c>
    </row>
    <row r="973" customFormat="false" ht="15" hidden="false" customHeight="false" outlineLevel="0" collapsed="false">
      <c r="A973" s="10" t="s">
        <v>1657</v>
      </c>
      <c r="B973" s="10" t="s">
        <v>1658</v>
      </c>
      <c r="C973" s="11" t="n">
        <v>45729</v>
      </c>
      <c r="D973" s="12" t="n">
        <v>41.16</v>
      </c>
    </row>
    <row r="974" customFormat="false" ht="15" hidden="false" customHeight="false" outlineLevel="0" collapsed="false">
      <c r="A974" s="10" t="s">
        <v>1659</v>
      </c>
      <c r="B974" s="10" t="s">
        <v>1660</v>
      </c>
      <c r="C974" s="11" t="n">
        <v>45729</v>
      </c>
      <c r="D974" s="12" t="n">
        <v>51.03</v>
      </c>
    </row>
    <row r="975" customFormat="false" ht="15" hidden="false" customHeight="false" outlineLevel="0" collapsed="false">
      <c r="A975" s="10" t="s">
        <v>1661</v>
      </c>
      <c r="B975" s="10" t="s">
        <v>1662</v>
      </c>
      <c r="C975" s="11" t="n">
        <v>45729</v>
      </c>
      <c r="D975" s="12" t="n">
        <v>10.93</v>
      </c>
    </row>
    <row r="976" customFormat="false" ht="15" hidden="false" customHeight="false" outlineLevel="0" collapsed="false">
      <c r="A976" s="10" t="s">
        <v>1663</v>
      </c>
      <c r="B976" s="10" t="s">
        <v>1107</v>
      </c>
      <c r="C976" s="11" t="n">
        <v>45729</v>
      </c>
      <c r="D976" s="12" t="n">
        <v>38.99</v>
      </c>
    </row>
    <row r="977" customFormat="false" ht="15" hidden="false" customHeight="false" outlineLevel="0" collapsed="false">
      <c r="A977" s="10" t="s">
        <v>1664</v>
      </c>
      <c r="B977" s="10" t="s">
        <v>473</v>
      </c>
      <c r="C977" s="11" t="n">
        <v>45729</v>
      </c>
      <c r="D977" s="12" t="n">
        <v>23.84</v>
      </c>
    </row>
    <row r="978" customFormat="false" ht="15" hidden="false" customHeight="false" outlineLevel="0" collapsed="false">
      <c r="A978" s="10" t="s">
        <v>1665</v>
      </c>
      <c r="B978" s="10" t="s">
        <v>1666</v>
      </c>
      <c r="C978" s="11" t="n">
        <v>45730</v>
      </c>
      <c r="D978" s="12" t="n">
        <v>18.58</v>
      </c>
    </row>
    <row r="979" customFormat="false" ht="15" hidden="false" customHeight="false" outlineLevel="0" collapsed="false">
      <c r="A979" s="10" t="s">
        <v>1667</v>
      </c>
      <c r="B979" s="10" t="s">
        <v>932</v>
      </c>
      <c r="C979" s="11" t="n">
        <v>45730</v>
      </c>
      <c r="D979" s="12" t="n">
        <v>45.66</v>
      </c>
    </row>
    <row r="980" customFormat="false" ht="15" hidden="false" customHeight="false" outlineLevel="0" collapsed="false">
      <c r="A980" s="10" t="s">
        <v>1668</v>
      </c>
      <c r="B980" s="10" t="s">
        <v>1669</v>
      </c>
      <c r="C980" s="11" t="n">
        <v>45730</v>
      </c>
      <c r="D980" s="12" t="n">
        <v>35.85</v>
      </c>
    </row>
    <row r="981" customFormat="false" ht="15" hidden="false" customHeight="false" outlineLevel="0" collapsed="false">
      <c r="A981" s="10" t="s">
        <v>1670</v>
      </c>
      <c r="B981" s="10" t="s">
        <v>1671</v>
      </c>
      <c r="C981" s="11" t="n">
        <v>45730</v>
      </c>
      <c r="D981" s="12" t="n">
        <v>30.96</v>
      </c>
    </row>
    <row r="982" customFormat="false" ht="15" hidden="false" customHeight="false" outlineLevel="0" collapsed="false">
      <c r="A982" s="10" t="s">
        <v>1672</v>
      </c>
      <c r="B982" s="10" t="s">
        <v>1448</v>
      </c>
      <c r="C982" s="11" t="n">
        <v>45730</v>
      </c>
      <c r="D982" s="12" t="n">
        <v>58.39</v>
      </c>
    </row>
    <row r="983" customFormat="false" ht="15" hidden="false" customHeight="false" outlineLevel="0" collapsed="false">
      <c r="A983" s="10" t="s">
        <v>1673</v>
      </c>
      <c r="B983" s="10" t="s">
        <v>1212</v>
      </c>
      <c r="C983" s="11" t="n">
        <v>45730</v>
      </c>
      <c r="D983" s="12" t="n">
        <v>27.79</v>
      </c>
    </row>
    <row r="984" customFormat="false" ht="15" hidden="false" customHeight="false" outlineLevel="0" collapsed="false">
      <c r="A984" s="10" t="s">
        <v>1674</v>
      </c>
      <c r="B984" s="10" t="s">
        <v>1675</v>
      </c>
      <c r="C984" s="11" t="n">
        <v>45730</v>
      </c>
      <c r="D984" s="12" t="n">
        <v>35.98</v>
      </c>
    </row>
    <row r="985" customFormat="false" ht="15" hidden="false" customHeight="false" outlineLevel="0" collapsed="false">
      <c r="A985" s="10" t="s">
        <v>1676</v>
      </c>
      <c r="B985" s="10" t="s">
        <v>1677</v>
      </c>
      <c r="C985" s="11" t="n">
        <v>45730</v>
      </c>
      <c r="D985" s="12" t="n">
        <v>24.73</v>
      </c>
    </row>
    <row r="986" customFormat="false" ht="15" hidden="false" customHeight="false" outlineLevel="0" collapsed="false">
      <c r="A986" s="10" t="s">
        <v>1678</v>
      </c>
      <c r="B986" s="10" t="s">
        <v>1679</v>
      </c>
      <c r="C986" s="11" t="n">
        <v>45731</v>
      </c>
      <c r="D986" s="12" t="n">
        <v>64.07</v>
      </c>
    </row>
    <row r="987" customFormat="false" ht="15" hidden="false" customHeight="false" outlineLevel="0" collapsed="false">
      <c r="A987" s="10" t="s">
        <v>1680</v>
      </c>
      <c r="B987" s="10" t="s">
        <v>1681</v>
      </c>
      <c r="C987" s="11" t="n">
        <v>45731</v>
      </c>
      <c r="D987" s="12" t="n">
        <v>51.66</v>
      </c>
    </row>
    <row r="988" customFormat="false" ht="15" hidden="false" customHeight="false" outlineLevel="0" collapsed="false">
      <c r="A988" s="10" t="s">
        <v>1682</v>
      </c>
      <c r="B988" s="10" t="s">
        <v>1165</v>
      </c>
      <c r="C988" s="11" t="n">
        <v>45731</v>
      </c>
      <c r="D988" s="12" t="n">
        <v>22.11</v>
      </c>
    </row>
    <row r="989" customFormat="false" ht="15" hidden="false" customHeight="false" outlineLevel="0" collapsed="false">
      <c r="A989" s="10" t="s">
        <v>1683</v>
      </c>
      <c r="B989" s="10" t="s">
        <v>1684</v>
      </c>
      <c r="C989" s="11" t="n">
        <v>45731</v>
      </c>
      <c r="D989" s="12" t="n">
        <v>44.03</v>
      </c>
    </row>
    <row r="990" customFormat="false" ht="15" hidden="false" customHeight="false" outlineLevel="0" collapsed="false">
      <c r="A990" s="10" t="s">
        <v>1685</v>
      </c>
      <c r="B990" s="10" t="s">
        <v>1686</v>
      </c>
      <c r="C990" s="11" t="n">
        <v>45731</v>
      </c>
      <c r="D990" s="12" t="n">
        <v>24.35</v>
      </c>
    </row>
    <row r="991" customFormat="false" ht="15" hidden="false" customHeight="false" outlineLevel="0" collapsed="false">
      <c r="A991" s="10" t="s">
        <v>1687</v>
      </c>
      <c r="B991" s="10" t="s">
        <v>1688</v>
      </c>
      <c r="C991" s="11" t="n">
        <v>45731</v>
      </c>
      <c r="D991" s="12" t="n">
        <v>57.67</v>
      </c>
    </row>
    <row r="992" customFormat="false" ht="15" hidden="false" customHeight="false" outlineLevel="0" collapsed="false">
      <c r="A992" s="10" t="s">
        <v>1689</v>
      </c>
      <c r="B992" s="10" t="s">
        <v>1690</v>
      </c>
      <c r="C992" s="11" t="n">
        <v>45731</v>
      </c>
      <c r="D992" s="12" t="n">
        <v>29.97</v>
      </c>
    </row>
    <row r="993" customFormat="false" ht="15" hidden="false" customHeight="false" outlineLevel="0" collapsed="false">
      <c r="A993" s="10" t="s">
        <v>1691</v>
      </c>
      <c r="B993" s="10" t="s">
        <v>1270</v>
      </c>
      <c r="C993" s="11" t="n">
        <v>45731</v>
      </c>
      <c r="D993" s="12" t="n">
        <v>40.05</v>
      </c>
    </row>
    <row r="994" customFormat="false" ht="15" hidden="false" customHeight="false" outlineLevel="0" collapsed="false">
      <c r="A994" s="10" t="s">
        <v>1692</v>
      </c>
      <c r="B994" s="10" t="s">
        <v>307</v>
      </c>
      <c r="C994" s="11" t="n">
        <v>45731</v>
      </c>
      <c r="D994" s="12" t="n">
        <v>49.37</v>
      </c>
    </row>
    <row r="995" customFormat="false" ht="15" hidden="false" customHeight="false" outlineLevel="0" collapsed="false">
      <c r="A995" s="10" t="s">
        <v>1693</v>
      </c>
      <c r="B995" s="10" t="s">
        <v>1694</v>
      </c>
      <c r="C995" s="11" t="n">
        <v>45731</v>
      </c>
      <c r="D995" s="12" t="n">
        <v>27.93</v>
      </c>
    </row>
    <row r="996" customFormat="false" ht="15" hidden="false" customHeight="false" outlineLevel="0" collapsed="false">
      <c r="A996" s="10" t="s">
        <v>1695</v>
      </c>
      <c r="B996" s="10" t="s">
        <v>1305</v>
      </c>
      <c r="C996" s="11" t="n">
        <v>45731</v>
      </c>
      <c r="D996" s="12" t="n">
        <v>32.82</v>
      </c>
    </row>
    <row r="997" customFormat="false" ht="15" hidden="false" customHeight="false" outlineLevel="0" collapsed="false">
      <c r="A997" s="10" t="s">
        <v>1696</v>
      </c>
      <c r="B997" s="10" t="s">
        <v>179</v>
      </c>
      <c r="C997" s="11" t="n">
        <v>45731</v>
      </c>
      <c r="D997" s="12" t="n">
        <v>45.9</v>
      </c>
    </row>
    <row r="998" customFormat="false" ht="15" hidden="false" customHeight="false" outlineLevel="0" collapsed="false">
      <c r="A998" s="10" t="s">
        <v>1697</v>
      </c>
      <c r="B998" s="10" t="s">
        <v>441</v>
      </c>
      <c r="C998" s="11" t="n">
        <v>45731</v>
      </c>
      <c r="D998" s="12" t="n">
        <v>29.83</v>
      </c>
    </row>
    <row r="999" customFormat="false" ht="15" hidden="false" customHeight="false" outlineLevel="0" collapsed="false">
      <c r="A999" s="10" t="s">
        <v>1698</v>
      </c>
      <c r="B999" s="10" t="s">
        <v>727</v>
      </c>
      <c r="C999" s="11" t="n">
        <v>45731</v>
      </c>
      <c r="D999" s="12" t="n">
        <v>27.11</v>
      </c>
    </row>
    <row r="1000" customFormat="false" ht="15" hidden="false" customHeight="false" outlineLevel="0" collapsed="false">
      <c r="A1000" s="10" t="s">
        <v>1699</v>
      </c>
      <c r="B1000" s="10" t="s">
        <v>1700</v>
      </c>
      <c r="C1000" s="11" t="n">
        <v>45732</v>
      </c>
      <c r="D1000" s="12" t="n">
        <v>47.34</v>
      </c>
    </row>
    <row r="1001" customFormat="false" ht="15" hidden="false" customHeight="false" outlineLevel="0" collapsed="false">
      <c r="A1001" s="10" t="s">
        <v>1701</v>
      </c>
      <c r="B1001" s="10" t="s">
        <v>51</v>
      </c>
      <c r="C1001" s="11" t="n">
        <v>45732</v>
      </c>
      <c r="D1001" s="12" t="n">
        <v>43.21</v>
      </c>
    </row>
    <row r="1002" customFormat="false" ht="15" hidden="false" customHeight="false" outlineLevel="0" collapsed="false">
      <c r="A1002" s="10" t="s">
        <v>1702</v>
      </c>
      <c r="B1002" s="10" t="s">
        <v>1703</v>
      </c>
      <c r="C1002" s="11" t="n">
        <v>45732</v>
      </c>
      <c r="D1002" s="12" t="n">
        <v>40.35</v>
      </c>
    </row>
    <row r="1003" customFormat="false" ht="15" hidden="false" customHeight="false" outlineLevel="0" collapsed="false">
      <c r="A1003" s="10" t="s">
        <v>1704</v>
      </c>
      <c r="B1003" s="10" t="s">
        <v>1145</v>
      </c>
      <c r="C1003" s="11" t="n">
        <v>45732</v>
      </c>
      <c r="D1003" s="12" t="n">
        <v>37.77</v>
      </c>
    </row>
    <row r="1004" customFormat="false" ht="15" hidden="false" customHeight="false" outlineLevel="0" collapsed="false">
      <c r="A1004" s="10" t="s">
        <v>1705</v>
      </c>
      <c r="B1004" s="10" t="s">
        <v>1706</v>
      </c>
      <c r="C1004" s="11" t="n">
        <v>45732</v>
      </c>
      <c r="D1004" s="12" t="n">
        <v>42.29</v>
      </c>
    </row>
    <row r="1005" customFormat="false" ht="15" hidden="false" customHeight="false" outlineLevel="0" collapsed="false">
      <c r="A1005" s="10" t="s">
        <v>1707</v>
      </c>
      <c r="B1005" s="10" t="s">
        <v>1708</v>
      </c>
      <c r="C1005" s="11" t="n">
        <v>45732</v>
      </c>
      <c r="D1005" s="12" t="n">
        <v>15.88</v>
      </c>
    </row>
    <row r="1006" customFormat="false" ht="15" hidden="false" customHeight="false" outlineLevel="0" collapsed="false">
      <c r="A1006" s="10" t="s">
        <v>1709</v>
      </c>
      <c r="B1006" s="10" t="s">
        <v>940</v>
      </c>
      <c r="C1006" s="11" t="n">
        <v>45732</v>
      </c>
      <c r="D1006" s="12" t="n">
        <v>33.94</v>
      </c>
    </row>
    <row r="1007" customFormat="false" ht="15" hidden="false" customHeight="false" outlineLevel="0" collapsed="false">
      <c r="A1007" s="10" t="s">
        <v>1710</v>
      </c>
      <c r="B1007" s="10" t="s">
        <v>1711</v>
      </c>
      <c r="C1007" s="11" t="n">
        <v>45733</v>
      </c>
      <c r="D1007" s="12" t="n">
        <v>46.67</v>
      </c>
    </row>
    <row r="1008" customFormat="false" ht="15" hidden="false" customHeight="false" outlineLevel="0" collapsed="false">
      <c r="A1008" s="10" t="s">
        <v>1712</v>
      </c>
      <c r="B1008" s="10" t="s">
        <v>1014</v>
      </c>
      <c r="C1008" s="11" t="n">
        <v>45733</v>
      </c>
      <c r="D1008" s="12" t="n">
        <v>30.61</v>
      </c>
    </row>
    <row r="1009" customFormat="false" ht="15" hidden="false" customHeight="false" outlineLevel="0" collapsed="false">
      <c r="A1009" s="10" t="s">
        <v>1713</v>
      </c>
      <c r="B1009" s="10" t="s">
        <v>705</v>
      </c>
      <c r="C1009" s="11" t="n">
        <v>45733</v>
      </c>
      <c r="D1009" s="12" t="n">
        <v>32.25</v>
      </c>
    </row>
    <row r="1010" customFormat="false" ht="15" hidden="false" customHeight="false" outlineLevel="0" collapsed="false">
      <c r="A1010" s="10" t="s">
        <v>1714</v>
      </c>
      <c r="B1010" s="10" t="s">
        <v>1123</v>
      </c>
      <c r="C1010" s="11" t="n">
        <v>45733</v>
      </c>
      <c r="D1010" s="12" t="n">
        <v>25.77</v>
      </c>
    </row>
    <row r="1011" customFormat="false" ht="15" hidden="false" customHeight="false" outlineLevel="0" collapsed="false">
      <c r="A1011" s="10" t="s">
        <v>1715</v>
      </c>
      <c r="B1011" s="10" t="s">
        <v>1204</v>
      </c>
      <c r="C1011" s="11" t="n">
        <v>45733</v>
      </c>
      <c r="D1011" s="12" t="n">
        <v>56.91</v>
      </c>
    </row>
    <row r="1012" customFormat="false" ht="15" hidden="false" customHeight="false" outlineLevel="0" collapsed="false">
      <c r="A1012" s="10" t="s">
        <v>1716</v>
      </c>
      <c r="B1012" s="10" t="s">
        <v>503</v>
      </c>
      <c r="C1012" s="11" t="n">
        <v>45733</v>
      </c>
      <c r="D1012" s="12" t="n">
        <v>38.86</v>
      </c>
    </row>
    <row r="1013" customFormat="false" ht="15" hidden="false" customHeight="false" outlineLevel="0" collapsed="false">
      <c r="A1013" s="10" t="s">
        <v>1717</v>
      </c>
      <c r="B1013" s="10" t="s">
        <v>1718</v>
      </c>
      <c r="C1013" s="11" t="n">
        <v>45734</v>
      </c>
      <c r="D1013" s="12" t="n">
        <v>27.44</v>
      </c>
    </row>
    <row r="1014" customFormat="false" ht="15" hidden="false" customHeight="false" outlineLevel="0" collapsed="false">
      <c r="A1014" s="10" t="s">
        <v>1719</v>
      </c>
      <c r="B1014" s="10" t="s">
        <v>1720</v>
      </c>
      <c r="C1014" s="11" t="n">
        <v>45734</v>
      </c>
      <c r="D1014" s="12" t="n">
        <v>48.22</v>
      </c>
    </row>
    <row r="1015" customFormat="false" ht="15" hidden="false" customHeight="false" outlineLevel="0" collapsed="false">
      <c r="A1015" s="10" t="s">
        <v>1721</v>
      </c>
      <c r="B1015" s="10" t="s">
        <v>1722</v>
      </c>
      <c r="C1015" s="11" t="n">
        <v>45734</v>
      </c>
      <c r="D1015" s="12" t="n">
        <v>23.12</v>
      </c>
    </row>
    <row r="1016" customFormat="false" ht="15" hidden="false" customHeight="false" outlineLevel="0" collapsed="false">
      <c r="A1016" s="10" t="s">
        <v>1723</v>
      </c>
      <c r="B1016" s="10" t="s">
        <v>1372</v>
      </c>
      <c r="C1016" s="11" t="n">
        <v>45734</v>
      </c>
      <c r="D1016" s="12" t="n">
        <v>43.73</v>
      </c>
    </row>
    <row r="1017" customFormat="false" ht="15" hidden="false" customHeight="false" outlineLevel="0" collapsed="false">
      <c r="A1017" s="10" t="s">
        <v>1724</v>
      </c>
      <c r="B1017" s="10" t="s">
        <v>1725</v>
      </c>
      <c r="C1017" s="11" t="n">
        <v>45734</v>
      </c>
      <c r="D1017" s="12" t="n">
        <v>41.06</v>
      </c>
    </row>
    <row r="1018" customFormat="false" ht="15" hidden="false" customHeight="false" outlineLevel="0" collapsed="false">
      <c r="A1018" s="10" t="s">
        <v>1726</v>
      </c>
      <c r="B1018" s="10" t="s">
        <v>1727</v>
      </c>
      <c r="C1018" s="11" t="n">
        <v>45734</v>
      </c>
      <c r="D1018" s="12" t="n">
        <v>19.92</v>
      </c>
    </row>
    <row r="1019" customFormat="false" ht="15" hidden="false" customHeight="false" outlineLevel="0" collapsed="false">
      <c r="A1019" s="10" t="s">
        <v>1728</v>
      </c>
      <c r="B1019" s="10" t="s">
        <v>737</v>
      </c>
      <c r="C1019" s="11" t="n">
        <v>45734</v>
      </c>
      <c r="D1019" s="12" t="n">
        <v>49.81</v>
      </c>
    </row>
    <row r="1020" customFormat="false" ht="15" hidden="false" customHeight="false" outlineLevel="0" collapsed="false">
      <c r="A1020" s="10" t="s">
        <v>1729</v>
      </c>
      <c r="B1020" s="10" t="s">
        <v>1730</v>
      </c>
      <c r="C1020" s="11" t="n">
        <v>45734</v>
      </c>
      <c r="D1020" s="12" t="n">
        <v>42.98</v>
      </c>
    </row>
    <row r="1021" customFormat="false" ht="15" hidden="false" customHeight="false" outlineLevel="0" collapsed="false">
      <c r="A1021" s="10" t="s">
        <v>1731</v>
      </c>
      <c r="B1021" s="10" t="s">
        <v>1732</v>
      </c>
      <c r="C1021" s="11" t="n">
        <v>45735</v>
      </c>
      <c r="D1021" s="12" t="n">
        <v>81.9</v>
      </c>
    </row>
    <row r="1022" customFormat="false" ht="15" hidden="false" customHeight="false" outlineLevel="0" collapsed="false">
      <c r="A1022" s="10" t="s">
        <v>1733</v>
      </c>
      <c r="B1022" s="10" t="s">
        <v>449</v>
      </c>
      <c r="C1022" s="11" t="n">
        <v>45735</v>
      </c>
      <c r="D1022" s="12" t="n">
        <v>34.87</v>
      </c>
    </row>
    <row r="1023" customFormat="false" ht="15" hidden="false" customHeight="false" outlineLevel="0" collapsed="false">
      <c r="A1023" s="10" t="s">
        <v>1734</v>
      </c>
      <c r="B1023" s="10" t="s">
        <v>1735</v>
      </c>
      <c r="C1023" s="11" t="n">
        <v>45735</v>
      </c>
      <c r="D1023" s="12" t="n">
        <v>41.99</v>
      </c>
    </row>
    <row r="1024" customFormat="false" ht="15" hidden="false" customHeight="false" outlineLevel="0" collapsed="false">
      <c r="A1024" s="10" t="s">
        <v>1736</v>
      </c>
      <c r="B1024" s="10" t="s">
        <v>699</v>
      </c>
      <c r="C1024" s="11" t="n">
        <v>45735</v>
      </c>
      <c r="D1024" s="12" t="n">
        <v>91.17</v>
      </c>
    </row>
    <row r="1025" customFormat="false" ht="15" hidden="false" customHeight="false" outlineLevel="0" collapsed="false">
      <c r="A1025" s="10" t="s">
        <v>1737</v>
      </c>
      <c r="B1025" s="10" t="s">
        <v>809</v>
      </c>
      <c r="C1025" s="11" t="n">
        <v>45735</v>
      </c>
      <c r="D1025" s="12" t="n">
        <v>39.04</v>
      </c>
    </row>
    <row r="1026" customFormat="false" ht="15" hidden="false" customHeight="false" outlineLevel="0" collapsed="false">
      <c r="A1026" s="10" t="s">
        <v>1738</v>
      </c>
      <c r="B1026" s="10" t="s">
        <v>1739</v>
      </c>
      <c r="C1026" s="11" t="n">
        <v>45735</v>
      </c>
      <c r="D1026" s="12" t="n">
        <v>39.39</v>
      </c>
    </row>
    <row r="1027" customFormat="false" ht="15" hidden="false" customHeight="false" outlineLevel="0" collapsed="false">
      <c r="A1027" s="10" t="s">
        <v>1740</v>
      </c>
      <c r="B1027" s="10" t="s">
        <v>609</v>
      </c>
      <c r="C1027" s="11" t="n">
        <v>45735</v>
      </c>
      <c r="D1027" s="12" t="n">
        <v>33.65</v>
      </c>
    </row>
    <row r="1028" customFormat="false" ht="15" hidden="false" customHeight="false" outlineLevel="0" collapsed="false">
      <c r="A1028" s="10" t="s">
        <v>1741</v>
      </c>
      <c r="B1028" s="10" t="s">
        <v>355</v>
      </c>
      <c r="C1028" s="11" t="n">
        <v>45735</v>
      </c>
      <c r="D1028" s="12" t="n">
        <v>43.26</v>
      </c>
    </row>
    <row r="1029" customFormat="false" ht="15" hidden="false" customHeight="false" outlineLevel="0" collapsed="false">
      <c r="A1029" s="10" t="s">
        <v>1742</v>
      </c>
      <c r="B1029" s="10" t="s">
        <v>995</v>
      </c>
      <c r="C1029" s="11" t="n">
        <v>45736</v>
      </c>
      <c r="D1029" s="12" t="n">
        <v>60.8</v>
      </c>
    </row>
    <row r="1030" customFormat="false" ht="15" hidden="false" customHeight="false" outlineLevel="0" collapsed="false">
      <c r="A1030" s="10" t="s">
        <v>1743</v>
      </c>
      <c r="B1030" s="10" t="s">
        <v>1744</v>
      </c>
      <c r="C1030" s="11" t="n">
        <v>45736</v>
      </c>
      <c r="D1030" s="12" t="n">
        <v>30.34</v>
      </c>
    </row>
    <row r="1031" customFormat="false" ht="15" hidden="false" customHeight="false" outlineLevel="0" collapsed="false">
      <c r="A1031" s="10" t="s">
        <v>1745</v>
      </c>
      <c r="B1031" s="10" t="s">
        <v>1746</v>
      </c>
      <c r="C1031" s="11" t="n">
        <v>45736</v>
      </c>
      <c r="D1031" s="12" t="n">
        <v>24.03</v>
      </c>
    </row>
    <row r="1032" customFormat="false" ht="15" hidden="false" customHeight="false" outlineLevel="0" collapsed="false">
      <c r="A1032" s="10" t="s">
        <v>1747</v>
      </c>
      <c r="B1032" s="10" t="s">
        <v>1748</v>
      </c>
      <c r="C1032" s="11" t="n">
        <v>45736</v>
      </c>
      <c r="D1032" s="12" t="n">
        <v>30.84</v>
      </c>
    </row>
    <row r="1033" customFormat="false" ht="15" hidden="false" customHeight="false" outlineLevel="0" collapsed="false">
      <c r="A1033" s="10" t="s">
        <v>1749</v>
      </c>
      <c r="B1033" s="10" t="s">
        <v>479</v>
      </c>
      <c r="C1033" s="11" t="n">
        <v>45736</v>
      </c>
      <c r="D1033" s="12" t="n">
        <v>22.65</v>
      </c>
    </row>
    <row r="1034" customFormat="false" ht="15" hidden="false" customHeight="false" outlineLevel="0" collapsed="false">
      <c r="A1034" s="10" t="s">
        <v>1750</v>
      </c>
      <c r="B1034" s="10" t="s">
        <v>381</v>
      </c>
      <c r="C1034" s="11" t="n">
        <v>45736</v>
      </c>
      <c r="D1034" s="12" t="n">
        <v>40.51</v>
      </c>
    </row>
    <row r="1035" customFormat="false" ht="15" hidden="false" customHeight="false" outlineLevel="0" collapsed="false">
      <c r="A1035" s="10" t="s">
        <v>1751</v>
      </c>
      <c r="B1035" s="10" t="s">
        <v>556</v>
      </c>
      <c r="C1035" s="11" t="n">
        <v>45736</v>
      </c>
      <c r="D1035" s="12" t="n">
        <v>65.62</v>
      </c>
    </row>
    <row r="1036" customFormat="false" ht="15" hidden="false" customHeight="false" outlineLevel="0" collapsed="false">
      <c r="A1036" s="10" t="s">
        <v>1752</v>
      </c>
      <c r="B1036" s="10" t="s">
        <v>1588</v>
      </c>
      <c r="C1036" s="11" t="n">
        <v>45736</v>
      </c>
      <c r="D1036" s="12" t="n">
        <v>52.21</v>
      </c>
    </row>
    <row r="1037" customFormat="false" ht="15" hidden="false" customHeight="false" outlineLevel="0" collapsed="false">
      <c r="A1037" s="10" t="s">
        <v>1753</v>
      </c>
      <c r="B1037" s="10" t="s">
        <v>1754</v>
      </c>
      <c r="C1037" s="11" t="n">
        <v>45736</v>
      </c>
      <c r="D1037" s="12" t="n">
        <v>35.95</v>
      </c>
    </row>
    <row r="1038" customFormat="false" ht="15" hidden="false" customHeight="false" outlineLevel="0" collapsed="false">
      <c r="A1038" s="10" t="s">
        <v>1755</v>
      </c>
      <c r="B1038" s="10" t="s">
        <v>137</v>
      </c>
      <c r="C1038" s="11" t="n">
        <v>45736</v>
      </c>
      <c r="D1038" s="12" t="n">
        <v>58.78</v>
      </c>
    </row>
    <row r="1039" customFormat="false" ht="15" hidden="false" customHeight="false" outlineLevel="0" collapsed="false">
      <c r="A1039" s="10" t="s">
        <v>1756</v>
      </c>
      <c r="B1039" s="10" t="s">
        <v>1757</v>
      </c>
      <c r="C1039" s="11" t="n">
        <v>45737</v>
      </c>
      <c r="D1039" s="12" t="n">
        <v>45.39</v>
      </c>
    </row>
    <row r="1040" customFormat="false" ht="15" hidden="false" customHeight="false" outlineLevel="0" collapsed="false">
      <c r="A1040" s="10" t="s">
        <v>1758</v>
      </c>
      <c r="B1040" s="10" t="s">
        <v>1759</v>
      </c>
      <c r="C1040" s="11" t="n">
        <v>45737</v>
      </c>
      <c r="D1040" s="12" t="n">
        <v>29.21</v>
      </c>
    </row>
    <row r="1041" customFormat="false" ht="15" hidden="false" customHeight="false" outlineLevel="0" collapsed="false">
      <c r="A1041" s="10" t="s">
        <v>1760</v>
      </c>
      <c r="B1041" s="10" t="s">
        <v>1761</v>
      </c>
      <c r="C1041" s="11" t="n">
        <v>45737</v>
      </c>
      <c r="D1041" s="12" t="n">
        <v>18.3</v>
      </c>
    </row>
    <row r="1042" customFormat="false" ht="15" hidden="false" customHeight="false" outlineLevel="0" collapsed="false">
      <c r="A1042" s="10" t="s">
        <v>1762</v>
      </c>
      <c r="B1042" s="10" t="s">
        <v>890</v>
      </c>
      <c r="C1042" s="11" t="n">
        <v>45737</v>
      </c>
      <c r="D1042" s="12" t="n">
        <v>47.86</v>
      </c>
    </row>
    <row r="1043" customFormat="false" ht="15" hidden="false" customHeight="false" outlineLevel="0" collapsed="false">
      <c r="A1043" s="10" t="s">
        <v>1763</v>
      </c>
      <c r="B1043" s="10" t="s">
        <v>1764</v>
      </c>
      <c r="C1043" s="11" t="n">
        <v>45737</v>
      </c>
      <c r="D1043" s="12" t="n">
        <v>42.89</v>
      </c>
    </row>
    <row r="1044" customFormat="false" ht="15" hidden="false" customHeight="false" outlineLevel="0" collapsed="false">
      <c r="A1044" s="10" t="s">
        <v>1765</v>
      </c>
      <c r="B1044" s="10" t="s">
        <v>1311</v>
      </c>
      <c r="C1044" s="11" t="n">
        <v>45737</v>
      </c>
      <c r="D1044" s="12" t="n">
        <v>23.02</v>
      </c>
    </row>
    <row r="1045" customFormat="false" ht="15" hidden="false" customHeight="false" outlineLevel="0" collapsed="false">
      <c r="A1045" s="10" t="s">
        <v>1766</v>
      </c>
      <c r="B1045" s="10" t="s">
        <v>1268</v>
      </c>
      <c r="C1045" s="11" t="n">
        <v>45737</v>
      </c>
      <c r="D1045" s="12" t="n">
        <v>33.61</v>
      </c>
    </row>
    <row r="1046" customFormat="false" ht="15" hidden="false" customHeight="false" outlineLevel="0" collapsed="false">
      <c r="A1046" s="10" t="s">
        <v>1767</v>
      </c>
      <c r="B1046" s="10" t="s">
        <v>626</v>
      </c>
      <c r="C1046" s="11" t="n">
        <v>45738</v>
      </c>
      <c r="D1046" s="12" t="n">
        <v>48.69</v>
      </c>
    </row>
    <row r="1047" customFormat="false" ht="15" hidden="false" customHeight="false" outlineLevel="0" collapsed="false">
      <c r="A1047" s="10" t="s">
        <v>1768</v>
      </c>
      <c r="B1047" s="10" t="s">
        <v>1299</v>
      </c>
      <c r="C1047" s="11" t="n">
        <v>45738</v>
      </c>
      <c r="D1047" s="12" t="n">
        <v>72.87</v>
      </c>
    </row>
    <row r="1048" customFormat="false" ht="15" hidden="false" customHeight="false" outlineLevel="0" collapsed="false">
      <c r="A1048" s="10" t="s">
        <v>1769</v>
      </c>
      <c r="B1048" s="10" t="s">
        <v>628</v>
      </c>
      <c r="C1048" s="11" t="n">
        <v>45738</v>
      </c>
      <c r="D1048" s="12" t="n">
        <v>58.99</v>
      </c>
    </row>
    <row r="1049" customFormat="false" ht="15" hidden="false" customHeight="false" outlineLevel="0" collapsed="false">
      <c r="A1049" s="10" t="s">
        <v>1770</v>
      </c>
      <c r="B1049" s="10" t="s">
        <v>833</v>
      </c>
      <c r="C1049" s="11" t="n">
        <v>45738</v>
      </c>
      <c r="D1049" s="12" t="n">
        <v>22.09</v>
      </c>
    </row>
    <row r="1050" customFormat="false" ht="15" hidden="false" customHeight="false" outlineLevel="0" collapsed="false">
      <c r="A1050" s="10" t="s">
        <v>1771</v>
      </c>
      <c r="B1050" s="10" t="s">
        <v>865</v>
      </c>
      <c r="C1050" s="11" t="n">
        <v>45738</v>
      </c>
      <c r="D1050" s="12" t="n">
        <v>53.45</v>
      </c>
    </row>
    <row r="1051" customFormat="false" ht="15" hidden="false" customHeight="false" outlineLevel="0" collapsed="false">
      <c r="A1051" s="10" t="s">
        <v>1772</v>
      </c>
      <c r="B1051" s="10" t="s">
        <v>1773</v>
      </c>
      <c r="C1051" s="11" t="n">
        <v>45738</v>
      </c>
      <c r="D1051" s="12" t="n">
        <v>43.02</v>
      </c>
    </row>
    <row r="1052" customFormat="false" ht="15" hidden="false" customHeight="false" outlineLevel="0" collapsed="false">
      <c r="A1052" s="10" t="s">
        <v>1774</v>
      </c>
      <c r="B1052" s="10" t="s">
        <v>1775</v>
      </c>
      <c r="C1052" s="11" t="n">
        <v>45738</v>
      </c>
      <c r="D1052" s="12" t="n">
        <v>73.23</v>
      </c>
    </row>
    <row r="1053" customFormat="false" ht="15" hidden="false" customHeight="false" outlineLevel="0" collapsed="false">
      <c r="A1053" s="10" t="s">
        <v>1776</v>
      </c>
      <c r="B1053" s="10" t="s">
        <v>59</v>
      </c>
      <c r="C1053" s="11" t="n">
        <v>45738</v>
      </c>
      <c r="D1053" s="12" t="n">
        <v>30.07</v>
      </c>
    </row>
    <row r="1054" customFormat="false" ht="15" hidden="false" customHeight="false" outlineLevel="0" collapsed="false">
      <c r="A1054" s="10" t="s">
        <v>1777</v>
      </c>
      <c r="B1054" s="10" t="s">
        <v>1778</v>
      </c>
      <c r="C1054" s="11" t="n">
        <v>45738</v>
      </c>
      <c r="D1054" s="12" t="n">
        <v>12.6</v>
      </c>
    </row>
    <row r="1055" customFormat="false" ht="15" hidden="false" customHeight="false" outlineLevel="0" collapsed="false">
      <c r="A1055" s="10" t="s">
        <v>1779</v>
      </c>
      <c r="B1055" s="10" t="s">
        <v>218</v>
      </c>
      <c r="C1055" s="11" t="n">
        <v>45739</v>
      </c>
      <c r="D1055" s="12" t="n">
        <v>47.99</v>
      </c>
    </row>
    <row r="1056" customFormat="false" ht="15" hidden="false" customHeight="false" outlineLevel="0" collapsed="false">
      <c r="A1056" s="10" t="s">
        <v>1780</v>
      </c>
      <c r="B1056" s="10" t="s">
        <v>240</v>
      </c>
      <c r="C1056" s="11" t="n">
        <v>45739</v>
      </c>
      <c r="D1056" s="12" t="n">
        <v>27.65</v>
      </c>
    </row>
    <row r="1057" customFormat="false" ht="15" hidden="false" customHeight="false" outlineLevel="0" collapsed="false">
      <c r="A1057" s="10" t="s">
        <v>1781</v>
      </c>
      <c r="B1057" s="10" t="s">
        <v>1782</v>
      </c>
      <c r="C1057" s="11" t="n">
        <v>45739</v>
      </c>
      <c r="D1057" s="12" t="n">
        <v>50.61</v>
      </c>
    </row>
    <row r="1058" customFormat="false" ht="15" hidden="false" customHeight="false" outlineLevel="0" collapsed="false">
      <c r="A1058" s="10" t="s">
        <v>1783</v>
      </c>
      <c r="B1058" s="10" t="s">
        <v>1784</v>
      </c>
      <c r="C1058" s="11" t="n">
        <v>45739</v>
      </c>
      <c r="D1058" s="12" t="n">
        <v>32.09</v>
      </c>
    </row>
    <row r="1059" customFormat="false" ht="15" hidden="false" customHeight="false" outlineLevel="0" collapsed="false">
      <c r="A1059" s="10" t="s">
        <v>1785</v>
      </c>
      <c r="B1059" s="10" t="s">
        <v>43</v>
      </c>
      <c r="C1059" s="11" t="n">
        <v>45739</v>
      </c>
      <c r="D1059" s="12" t="n">
        <v>28.29</v>
      </c>
    </row>
    <row r="1060" customFormat="false" ht="15" hidden="false" customHeight="false" outlineLevel="0" collapsed="false">
      <c r="A1060" s="10" t="s">
        <v>1786</v>
      </c>
      <c r="B1060" s="10" t="s">
        <v>1355</v>
      </c>
      <c r="C1060" s="11" t="n">
        <v>45739</v>
      </c>
      <c r="D1060" s="12" t="n">
        <v>15</v>
      </c>
    </row>
    <row r="1061" customFormat="false" ht="15" hidden="false" customHeight="false" outlineLevel="0" collapsed="false">
      <c r="A1061" s="10" t="s">
        <v>1787</v>
      </c>
      <c r="B1061" s="10" t="s">
        <v>579</v>
      </c>
      <c r="C1061" s="11" t="n">
        <v>45740</v>
      </c>
      <c r="D1061" s="12" t="n">
        <v>36.13</v>
      </c>
    </row>
    <row r="1062" customFormat="false" ht="15" hidden="false" customHeight="false" outlineLevel="0" collapsed="false">
      <c r="A1062" s="10" t="s">
        <v>1788</v>
      </c>
      <c r="B1062" s="10" t="s">
        <v>1789</v>
      </c>
      <c r="C1062" s="11" t="n">
        <v>45740</v>
      </c>
      <c r="D1062" s="12" t="n">
        <v>40.62</v>
      </c>
    </row>
    <row r="1063" customFormat="false" ht="15" hidden="false" customHeight="false" outlineLevel="0" collapsed="false">
      <c r="A1063" s="10" t="s">
        <v>1790</v>
      </c>
      <c r="B1063" s="10" t="s">
        <v>1791</v>
      </c>
      <c r="C1063" s="11" t="n">
        <v>45740</v>
      </c>
      <c r="D1063" s="12" t="n">
        <v>26.04</v>
      </c>
    </row>
    <row r="1064" customFormat="false" ht="15" hidden="false" customHeight="false" outlineLevel="0" collapsed="false">
      <c r="A1064" s="10" t="s">
        <v>1792</v>
      </c>
      <c r="B1064" s="10" t="s">
        <v>1793</v>
      </c>
      <c r="C1064" s="11" t="n">
        <v>45740</v>
      </c>
      <c r="D1064" s="12" t="n">
        <v>28.18</v>
      </c>
    </row>
    <row r="1065" customFormat="false" ht="15" hidden="false" customHeight="false" outlineLevel="0" collapsed="false">
      <c r="A1065" s="10" t="s">
        <v>1794</v>
      </c>
      <c r="B1065" s="10" t="s">
        <v>57</v>
      </c>
      <c r="C1065" s="11" t="n">
        <v>45740</v>
      </c>
      <c r="D1065" s="12" t="n">
        <v>46.15</v>
      </c>
    </row>
    <row r="1066" customFormat="false" ht="15" hidden="false" customHeight="false" outlineLevel="0" collapsed="false">
      <c r="A1066" s="10" t="s">
        <v>1795</v>
      </c>
      <c r="B1066" s="10" t="s">
        <v>1796</v>
      </c>
      <c r="C1066" s="11" t="n">
        <v>45740</v>
      </c>
      <c r="D1066" s="12" t="n">
        <v>18.52</v>
      </c>
    </row>
    <row r="1067" customFormat="false" ht="15" hidden="false" customHeight="false" outlineLevel="0" collapsed="false">
      <c r="A1067" s="10" t="s">
        <v>1797</v>
      </c>
      <c r="B1067" s="10" t="s">
        <v>1798</v>
      </c>
      <c r="C1067" s="11" t="n">
        <v>45740</v>
      </c>
      <c r="D1067" s="12" t="n">
        <v>39.7</v>
      </c>
    </row>
    <row r="1068" customFormat="false" ht="15" hidden="false" customHeight="false" outlineLevel="0" collapsed="false">
      <c r="A1068" s="10" t="s">
        <v>1799</v>
      </c>
      <c r="B1068" s="10" t="s">
        <v>1800</v>
      </c>
      <c r="C1068" s="11" t="n">
        <v>45740</v>
      </c>
      <c r="D1068" s="12" t="n">
        <v>23.37</v>
      </c>
    </row>
    <row r="1069" customFormat="false" ht="15" hidden="false" customHeight="false" outlineLevel="0" collapsed="false">
      <c r="A1069" s="10" t="s">
        <v>1801</v>
      </c>
      <c r="B1069" s="10" t="s">
        <v>1802</v>
      </c>
      <c r="C1069" s="11" t="n">
        <v>45740</v>
      </c>
      <c r="D1069" s="12" t="n">
        <v>27.97</v>
      </c>
    </row>
    <row r="1070" customFormat="false" ht="15" hidden="false" customHeight="false" outlineLevel="0" collapsed="false">
      <c r="A1070" s="10" t="s">
        <v>1803</v>
      </c>
      <c r="B1070" s="10" t="s">
        <v>1804</v>
      </c>
      <c r="C1070" s="11" t="n">
        <v>45741</v>
      </c>
      <c r="D1070" s="12" t="n">
        <v>27.23</v>
      </c>
    </row>
    <row r="1071" customFormat="false" ht="15" hidden="false" customHeight="false" outlineLevel="0" collapsed="false">
      <c r="A1071" s="10" t="s">
        <v>1805</v>
      </c>
      <c r="B1071" s="10" t="s">
        <v>1316</v>
      </c>
      <c r="C1071" s="11" t="n">
        <v>45741</v>
      </c>
      <c r="D1071" s="12" t="n">
        <v>38.82</v>
      </c>
    </row>
    <row r="1072" customFormat="false" ht="15" hidden="false" customHeight="false" outlineLevel="0" collapsed="false">
      <c r="A1072" s="10" t="s">
        <v>1806</v>
      </c>
      <c r="B1072" s="10" t="s">
        <v>1807</v>
      </c>
      <c r="C1072" s="11" t="n">
        <v>45741</v>
      </c>
      <c r="D1072" s="12" t="n">
        <v>39.78</v>
      </c>
    </row>
    <row r="1073" customFormat="false" ht="15" hidden="false" customHeight="false" outlineLevel="0" collapsed="false">
      <c r="A1073" s="10" t="s">
        <v>1808</v>
      </c>
      <c r="B1073" s="10" t="s">
        <v>1809</v>
      </c>
      <c r="C1073" s="11" t="n">
        <v>45741</v>
      </c>
      <c r="D1073" s="12" t="n">
        <v>12.89</v>
      </c>
    </row>
    <row r="1074" customFormat="false" ht="15" hidden="false" customHeight="false" outlineLevel="0" collapsed="false">
      <c r="A1074" s="10" t="s">
        <v>1810</v>
      </c>
      <c r="B1074" s="10" t="s">
        <v>1811</v>
      </c>
      <c r="C1074" s="11" t="n">
        <v>45741</v>
      </c>
      <c r="D1074" s="12" t="n">
        <v>27.05</v>
      </c>
    </row>
    <row r="1075" customFormat="false" ht="15" hidden="false" customHeight="false" outlineLevel="0" collapsed="false">
      <c r="A1075" s="10" t="s">
        <v>1812</v>
      </c>
      <c r="B1075" s="10" t="s">
        <v>1813</v>
      </c>
      <c r="C1075" s="11" t="n">
        <v>45741</v>
      </c>
      <c r="D1075" s="12" t="n">
        <v>38.85</v>
      </c>
    </row>
    <row r="1076" customFormat="false" ht="15" hidden="false" customHeight="false" outlineLevel="0" collapsed="false">
      <c r="A1076" s="10" t="s">
        <v>1814</v>
      </c>
      <c r="B1076" s="10" t="s">
        <v>1815</v>
      </c>
      <c r="C1076" s="11" t="n">
        <v>45741</v>
      </c>
      <c r="D1076" s="12" t="n">
        <v>21.8</v>
      </c>
    </row>
    <row r="1077" customFormat="false" ht="15" hidden="false" customHeight="false" outlineLevel="0" collapsed="false">
      <c r="A1077" s="10" t="s">
        <v>1816</v>
      </c>
      <c r="B1077" s="10" t="s">
        <v>1098</v>
      </c>
      <c r="C1077" s="11" t="n">
        <v>45741</v>
      </c>
      <c r="D1077" s="12" t="n">
        <v>48.64</v>
      </c>
    </row>
    <row r="1078" customFormat="false" ht="15" hidden="false" customHeight="false" outlineLevel="0" collapsed="false">
      <c r="A1078" s="10" t="s">
        <v>1817</v>
      </c>
      <c r="B1078" s="10" t="s">
        <v>529</v>
      </c>
      <c r="C1078" s="11" t="n">
        <v>45741</v>
      </c>
      <c r="D1078" s="12" t="n">
        <v>34.78</v>
      </c>
    </row>
    <row r="1079" customFormat="false" ht="15" hidden="false" customHeight="false" outlineLevel="0" collapsed="false">
      <c r="A1079" s="10" t="s">
        <v>1818</v>
      </c>
      <c r="B1079" s="10" t="s">
        <v>1819</v>
      </c>
      <c r="C1079" s="11" t="n">
        <v>45741</v>
      </c>
      <c r="D1079" s="12" t="n">
        <v>31.86</v>
      </c>
    </row>
    <row r="1080" customFormat="false" ht="15" hidden="false" customHeight="false" outlineLevel="0" collapsed="false">
      <c r="A1080" s="10" t="s">
        <v>1820</v>
      </c>
      <c r="B1080" s="10" t="s">
        <v>441</v>
      </c>
      <c r="C1080" s="11" t="n">
        <v>45741</v>
      </c>
      <c r="D1080" s="12" t="n">
        <v>69.59</v>
      </c>
    </row>
    <row r="1081" customFormat="false" ht="15" hidden="false" customHeight="false" outlineLevel="0" collapsed="false">
      <c r="A1081" s="10" t="s">
        <v>1821</v>
      </c>
      <c r="B1081" s="10" t="s">
        <v>1217</v>
      </c>
      <c r="C1081" s="11" t="n">
        <v>45741</v>
      </c>
      <c r="D1081" s="12" t="n">
        <v>38.39</v>
      </c>
    </row>
    <row r="1082" customFormat="false" ht="15" hidden="false" customHeight="false" outlineLevel="0" collapsed="false">
      <c r="A1082" s="10" t="s">
        <v>1822</v>
      </c>
      <c r="B1082" s="10" t="s">
        <v>1182</v>
      </c>
      <c r="C1082" s="11" t="n">
        <v>45742</v>
      </c>
      <c r="D1082" s="12" t="n">
        <v>22.47</v>
      </c>
    </row>
    <row r="1083" customFormat="false" ht="15" hidden="false" customHeight="false" outlineLevel="0" collapsed="false">
      <c r="A1083" s="10" t="s">
        <v>1823</v>
      </c>
      <c r="B1083" s="10" t="s">
        <v>617</v>
      </c>
      <c r="C1083" s="11" t="n">
        <v>45742</v>
      </c>
      <c r="D1083" s="12" t="n">
        <v>32.05</v>
      </c>
    </row>
    <row r="1084" customFormat="false" ht="15" hidden="false" customHeight="false" outlineLevel="0" collapsed="false">
      <c r="A1084" s="10" t="s">
        <v>1824</v>
      </c>
      <c r="B1084" s="10" t="s">
        <v>1825</v>
      </c>
      <c r="C1084" s="11" t="n">
        <v>45742</v>
      </c>
      <c r="D1084" s="12" t="n">
        <v>19.81</v>
      </c>
    </row>
    <row r="1085" customFormat="false" ht="15" hidden="false" customHeight="false" outlineLevel="0" collapsed="false">
      <c r="A1085" s="10" t="s">
        <v>1826</v>
      </c>
      <c r="B1085" s="10" t="s">
        <v>173</v>
      </c>
      <c r="C1085" s="11" t="n">
        <v>45742</v>
      </c>
      <c r="D1085" s="12" t="n">
        <v>53.42</v>
      </c>
    </row>
    <row r="1086" customFormat="false" ht="15" hidden="false" customHeight="false" outlineLevel="0" collapsed="false">
      <c r="A1086" s="10" t="s">
        <v>1827</v>
      </c>
      <c r="B1086" s="10" t="s">
        <v>636</v>
      </c>
      <c r="C1086" s="11" t="n">
        <v>45742</v>
      </c>
      <c r="D1086" s="12" t="n">
        <v>29.81</v>
      </c>
    </row>
    <row r="1087" customFormat="false" ht="15" hidden="false" customHeight="false" outlineLevel="0" collapsed="false">
      <c r="A1087" s="10" t="s">
        <v>1828</v>
      </c>
      <c r="B1087" s="10" t="s">
        <v>345</v>
      </c>
      <c r="C1087" s="11" t="n">
        <v>45742</v>
      </c>
      <c r="D1087" s="12" t="n">
        <v>45.11</v>
      </c>
    </row>
    <row r="1088" customFormat="false" ht="15" hidden="false" customHeight="false" outlineLevel="0" collapsed="false">
      <c r="A1088" s="10" t="s">
        <v>1829</v>
      </c>
      <c r="B1088" s="10" t="s">
        <v>826</v>
      </c>
      <c r="C1088" s="11" t="n">
        <v>45743</v>
      </c>
      <c r="D1088" s="12" t="n">
        <v>53.01</v>
      </c>
    </row>
    <row r="1089" customFormat="false" ht="15" hidden="false" customHeight="false" outlineLevel="0" collapsed="false">
      <c r="A1089" s="10" t="s">
        <v>1830</v>
      </c>
      <c r="B1089" s="10" t="s">
        <v>328</v>
      </c>
      <c r="C1089" s="11" t="n">
        <v>45743</v>
      </c>
      <c r="D1089" s="12" t="n">
        <v>23.53</v>
      </c>
    </row>
    <row r="1090" customFormat="false" ht="15" hidden="false" customHeight="false" outlineLevel="0" collapsed="false">
      <c r="A1090" s="10" t="s">
        <v>1831</v>
      </c>
      <c r="B1090" s="10" t="s">
        <v>1358</v>
      </c>
      <c r="C1090" s="11" t="n">
        <v>45743</v>
      </c>
      <c r="D1090" s="12" t="n">
        <v>23.51</v>
      </c>
    </row>
    <row r="1091" customFormat="false" ht="15" hidden="false" customHeight="false" outlineLevel="0" collapsed="false">
      <c r="A1091" s="10" t="s">
        <v>1832</v>
      </c>
      <c r="B1091" s="10" t="s">
        <v>1833</v>
      </c>
      <c r="C1091" s="11" t="n">
        <v>45743</v>
      </c>
      <c r="D1091" s="12" t="n">
        <v>31.52</v>
      </c>
    </row>
    <row r="1092" customFormat="false" ht="15" hidden="false" customHeight="false" outlineLevel="0" collapsed="false">
      <c r="A1092" s="10" t="s">
        <v>1834</v>
      </c>
      <c r="B1092" s="10" t="s">
        <v>1835</v>
      </c>
      <c r="C1092" s="11" t="n">
        <v>45743</v>
      </c>
      <c r="D1092" s="12" t="n">
        <v>27.02</v>
      </c>
    </row>
    <row r="1093" customFormat="false" ht="15" hidden="false" customHeight="false" outlineLevel="0" collapsed="false">
      <c r="A1093" s="10" t="s">
        <v>1836</v>
      </c>
      <c r="B1093" s="10" t="s">
        <v>33</v>
      </c>
      <c r="C1093" s="11" t="n">
        <v>45743</v>
      </c>
      <c r="D1093" s="12" t="n">
        <v>15.26</v>
      </c>
    </row>
    <row r="1094" customFormat="false" ht="15" hidden="false" customHeight="false" outlineLevel="0" collapsed="false">
      <c r="A1094" s="10" t="s">
        <v>1837</v>
      </c>
      <c r="B1094" s="10" t="s">
        <v>664</v>
      </c>
      <c r="C1094" s="11" t="n">
        <v>45743</v>
      </c>
      <c r="D1094" s="12" t="n">
        <v>75.34</v>
      </c>
    </row>
    <row r="1095" customFormat="false" ht="15" hidden="false" customHeight="false" outlineLevel="0" collapsed="false">
      <c r="A1095" s="10" t="s">
        <v>1838</v>
      </c>
      <c r="B1095" s="10" t="s">
        <v>1839</v>
      </c>
      <c r="C1095" s="11" t="n">
        <v>45743</v>
      </c>
      <c r="D1095" s="12" t="n">
        <v>19.92</v>
      </c>
    </row>
    <row r="1096" customFormat="false" ht="15" hidden="false" customHeight="false" outlineLevel="0" collapsed="false">
      <c r="A1096" s="10" t="s">
        <v>1840</v>
      </c>
      <c r="B1096" s="10" t="s">
        <v>409</v>
      </c>
      <c r="C1096" s="11" t="n">
        <v>45743</v>
      </c>
      <c r="D1096" s="12" t="n">
        <v>34.69</v>
      </c>
    </row>
    <row r="1097" customFormat="false" ht="15" hidden="false" customHeight="false" outlineLevel="0" collapsed="false">
      <c r="A1097" s="10" t="s">
        <v>1841</v>
      </c>
      <c r="B1097" s="10" t="s">
        <v>1223</v>
      </c>
      <c r="C1097" s="11" t="n">
        <v>45743</v>
      </c>
      <c r="D1097" s="12" t="n">
        <v>30.22</v>
      </c>
    </row>
    <row r="1098" customFormat="false" ht="15" hidden="false" customHeight="false" outlineLevel="0" collapsed="false">
      <c r="A1098" s="10" t="s">
        <v>1842</v>
      </c>
      <c r="B1098" s="10" t="s">
        <v>1843</v>
      </c>
      <c r="C1098" s="11" t="n">
        <v>45743</v>
      </c>
      <c r="D1098" s="12" t="n">
        <v>51.06</v>
      </c>
    </row>
    <row r="1099" customFormat="false" ht="15" hidden="false" customHeight="false" outlineLevel="0" collapsed="false">
      <c r="A1099" s="10" t="s">
        <v>1844</v>
      </c>
      <c r="B1099" s="10" t="s">
        <v>1845</v>
      </c>
      <c r="C1099" s="11" t="n">
        <v>45744</v>
      </c>
      <c r="D1099" s="12" t="n">
        <v>48.62</v>
      </c>
    </row>
    <row r="1100" customFormat="false" ht="15" hidden="false" customHeight="false" outlineLevel="0" collapsed="false">
      <c r="A1100" s="10" t="s">
        <v>1846</v>
      </c>
      <c r="B1100" s="10" t="s">
        <v>1847</v>
      </c>
      <c r="C1100" s="11" t="n">
        <v>45744</v>
      </c>
      <c r="D1100" s="12" t="n">
        <v>73.91</v>
      </c>
    </row>
    <row r="1101" customFormat="false" ht="15" hidden="false" customHeight="false" outlineLevel="0" collapsed="false">
      <c r="A1101" s="10" t="s">
        <v>1848</v>
      </c>
      <c r="B1101" s="10" t="s">
        <v>820</v>
      </c>
      <c r="C1101" s="11" t="n">
        <v>45744</v>
      </c>
      <c r="D1101" s="12" t="n">
        <v>29.98</v>
      </c>
    </row>
    <row r="1102" customFormat="false" ht="15" hidden="false" customHeight="false" outlineLevel="0" collapsed="false">
      <c r="A1102" s="10" t="s">
        <v>1849</v>
      </c>
      <c r="B1102" s="10" t="s">
        <v>483</v>
      </c>
      <c r="C1102" s="11" t="n">
        <v>45744</v>
      </c>
      <c r="D1102" s="12" t="n">
        <v>31.14</v>
      </c>
    </row>
    <row r="1103" customFormat="false" ht="15" hidden="false" customHeight="false" outlineLevel="0" collapsed="false">
      <c r="A1103" s="10" t="s">
        <v>1850</v>
      </c>
      <c r="B1103" s="10" t="s">
        <v>1851</v>
      </c>
      <c r="C1103" s="11" t="n">
        <v>45745</v>
      </c>
      <c r="D1103" s="12" t="n">
        <v>35.05</v>
      </c>
    </row>
    <row r="1104" customFormat="false" ht="15" hidden="false" customHeight="false" outlineLevel="0" collapsed="false">
      <c r="A1104" s="10" t="s">
        <v>1852</v>
      </c>
      <c r="B1104" s="10" t="s">
        <v>1853</v>
      </c>
      <c r="C1104" s="11" t="n">
        <v>45745</v>
      </c>
      <c r="D1104" s="12" t="n">
        <v>53.5</v>
      </c>
    </row>
    <row r="1105" customFormat="false" ht="15" hidden="false" customHeight="false" outlineLevel="0" collapsed="false">
      <c r="A1105" s="10" t="s">
        <v>1854</v>
      </c>
      <c r="B1105" s="10" t="s">
        <v>391</v>
      </c>
      <c r="C1105" s="11" t="n">
        <v>45745</v>
      </c>
      <c r="D1105" s="12" t="n">
        <v>38.36</v>
      </c>
    </row>
    <row r="1106" customFormat="false" ht="15" hidden="false" customHeight="false" outlineLevel="0" collapsed="false">
      <c r="A1106" s="10" t="s">
        <v>1855</v>
      </c>
      <c r="B1106" s="10" t="s">
        <v>1856</v>
      </c>
      <c r="C1106" s="11" t="n">
        <v>45745</v>
      </c>
      <c r="D1106" s="12" t="n">
        <v>49.54</v>
      </c>
    </row>
    <row r="1107" customFormat="false" ht="15" hidden="false" customHeight="false" outlineLevel="0" collapsed="false">
      <c r="A1107" s="10" t="s">
        <v>1857</v>
      </c>
      <c r="B1107" s="10" t="s">
        <v>1858</v>
      </c>
      <c r="C1107" s="11" t="n">
        <v>45745</v>
      </c>
      <c r="D1107" s="12" t="n">
        <v>56.17</v>
      </c>
    </row>
    <row r="1108" customFormat="false" ht="15" hidden="false" customHeight="false" outlineLevel="0" collapsed="false">
      <c r="A1108" s="10" t="s">
        <v>1859</v>
      </c>
      <c r="B1108" s="10" t="s">
        <v>1860</v>
      </c>
      <c r="C1108" s="11" t="n">
        <v>45745</v>
      </c>
      <c r="D1108" s="12" t="n">
        <v>32.07</v>
      </c>
    </row>
    <row r="1109" customFormat="false" ht="15" hidden="false" customHeight="false" outlineLevel="0" collapsed="false">
      <c r="A1109" s="10" t="s">
        <v>1861</v>
      </c>
      <c r="B1109" s="10" t="s">
        <v>179</v>
      </c>
      <c r="C1109" s="11" t="n">
        <v>45745</v>
      </c>
      <c r="D1109" s="12" t="n">
        <v>47.59</v>
      </c>
    </row>
    <row r="1110" customFormat="false" ht="15" hidden="false" customHeight="false" outlineLevel="0" collapsed="false">
      <c r="A1110" s="10" t="s">
        <v>1862</v>
      </c>
      <c r="B1110" s="10" t="s">
        <v>1863</v>
      </c>
      <c r="C1110" s="11" t="n">
        <v>45745</v>
      </c>
      <c r="D1110" s="12" t="n">
        <v>33.94</v>
      </c>
    </row>
    <row r="1111" customFormat="false" ht="15" hidden="false" customHeight="false" outlineLevel="0" collapsed="false">
      <c r="A1111" s="10" t="s">
        <v>1864</v>
      </c>
      <c r="B1111" s="10" t="s">
        <v>1865</v>
      </c>
      <c r="C1111" s="11" t="n">
        <v>45745</v>
      </c>
      <c r="D1111" s="12" t="n">
        <v>15.76</v>
      </c>
    </row>
    <row r="1112" customFormat="false" ht="15" hidden="false" customHeight="false" outlineLevel="0" collapsed="false">
      <c r="A1112" s="10" t="s">
        <v>1866</v>
      </c>
      <c r="B1112" s="10" t="s">
        <v>1275</v>
      </c>
      <c r="C1112" s="11" t="n">
        <v>45745</v>
      </c>
      <c r="D1112" s="12" t="n">
        <v>33.15</v>
      </c>
    </row>
    <row r="1113" customFormat="false" ht="15" hidden="false" customHeight="false" outlineLevel="0" collapsed="false">
      <c r="A1113" s="10" t="s">
        <v>1867</v>
      </c>
      <c r="B1113" s="10" t="s">
        <v>378</v>
      </c>
      <c r="C1113" s="11" t="n">
        <v>45745</v>
      </c>
      <c r="D1113" s="12" t="n">
        <v>74.48</v>
      </c>
    </row>
    <row r="1114" customFormat="false" ht="15" hidden="false" customHeight="false" outlineLevel="0" collapsed="false">
      <c r="A1114" s="10" t="s">
        <v>1868</v>
      </c>
      <c r="B1114" s="10" t="s">
        <v>1869</v>
      </c>
      <c r="C1114" s="11" t="n">
        <v>45746</v>
      </c>
      <c r="D1114" s="12" t="n">
        <v>22.67</v>
      </c>
    </row>
    <row r="1115" customFormat="false" ht="15" hidden="false" customHeight="false" outlineLevel="0" collapsed="false">
      <c r="A1115" s="10" t="s">
        <v>1870</v>
      </c>
      <c r="B1115" s="10" t="s">
        <v>1871</v>
      </c>
      <c r="C1115" s="11" t="n">
        <v>45746</v>
      </c>
      <c r="D1115" s="12" t="n">
        <v>67.72</v>
      </c>
    </row>
    <row r="1116" customFormat="false" ht="15" hidden="false" customHeight="false" outlineLevel="0" collapsed="false">
      <c r="A1116" s="10" t="s">
        <v>1872</v>
      </c>
      <c r="B1116" s="10" t="s">
        <v>1873</v>
      </c>
      <c r="C1116" s="11" t="n">
        <v>45746</v>
      </c>
      <c r="D1116" s="12" t="n">
        <v>27.42</v>
      </c>
    </row>
    <row r="1117" customFormat="false" ht="15" hidden="false" customHeight="false" outlineLevel="0" collapsed="false">
      <c r="A1117" s="10" t="s">
        <v>1874</v>
      </c>
      <c r="B1117" s="10" t="s">
        <v>93</v>
      </c>
      <c r="C1117" s="11" t="n">
        <v>45746</v>
      </c>
      <c r="D1117" s="12" t="n">
        <v>22.17</v>
      </c>
    </row>
    <row r="1118" customFormat="false" ht="15" hidden="false" customHeight="false" outlineLevel="0" collapsed="false">
      <c r="A1118" s="10" t="s">
        <v>1875</v>
      </c>
      <c r="B1118" s="10" t="s">
        <v>1876</v>
      </c>
      <c r="C1118" s="11" t="n">
        <v>45746</v>
      </c>
      <c r="D1118" s="12" t="n">
        <v>52.84</v>
      </c>
    </row>
    <row r="1119" customFormat="false" ht="15" hidden="false" customHeight="false" outlineLevel="0" collapsed="false">
      <c r="A1119" s="10" t="s">
        <v>1877</v>
      </c>
      <c r="B1119" s="10" t="s">
        <v>1878</v>
      </c>
      <c r="C1119" s="11" t="n">
        <v>45746</v>
      </c>
      <c r="D1119" s="12" t="n">
        <v>49.41</v>
      </c>
    </row>
    <row r="1120" customFormat="false" ht="15" hidden="false" customHeight="false" outlineLevel="0" collapsed="false">
      <c r="A1120" s="10" t="s">
        <v>1879</v>
      </c>
      <c r="B1120" s="10" t="s">
        <v>1880</v>
      </c>
      <c r="C1120" s="11" t="n">
        <v>45746</v>
      </c>
      <c r="D1120" s="12" t="n">
        <v>33.75</v>
      </c>
    </row>
    <row r="1121" customFormat="false" ht="15" hidden="false" customHeight="false" outlineLevel="0" collapsed="false">
      <c r="A1121" s="10" t="s">
        <v>1881</v>
      </c>
      <c r="B1121" s="10" t="s">
        <v>739</v>
      </c>
      <c r="C1121" s="11" t="n">
        <v>45747</v>
      </c>
      <c r="D1121" s="12" t="n">
        <v>22.15</v>
      </c>
    </row>
    <row r="1122" customFormat="false" ht="15" hidden="false" customHeight="false" outlineLevel="0" collapsed="false">
      <c r="A1122" s="10" t="s">
        <v>1882</v>
      </c>
      <c r="B1122" s="10" t="s">
        <v>1883</v>
      </c>
      <c r="C1122" s="11" t="n">
        <v>45747</v>
      </c>
      <c r="D1122" s="12" t="n">
        <v>38.92</v>
      </c>
    </row>
    <row r="1123" customFormat="false" ht="15" hidden="false" customHeight="false" outlineLevel="0" collapsed="false">
      <c r="A1123" s="10" t="s">
        <v>1884</v>
      </c>
      <c r="B1123" s="10" t="s">
        <v>278</v>
      </c>
      <c r="C1123" s="11" t="n">
        <v>45747</v>
      </c>
      <c r="D1123" s="12" t="n">
        <v>61.81</v>
      </c>
    </row>
    <row r="1124" customFormat="false" ht="15" hidden="false" customHeight="false" outlineLevel="0" collapsed="false">
      <c r="A1124" s="10" t="s">
        <v>1885</v>
      </c>
      <c r="B1124" s="10" t="s">
        <v>1886</v>
      </c>
      <c r="C1124" s="11" t="n">
        <v>45747</v>
      </c>
      <c r="D1124" s="12" t="n">
        <v>19.23</v>
      </c>
    </row>
    <row r="1125" customFormat="false" ht="15" hidden="false" customHeight="false" outlineLevel="0" collapsed="false">
      <c r="A1125" s="10" t="s">
        <v>1887</v>
      </c>
      <c r="B1125" s="10" t="s">
        <v>1888</v>
      </c>
      <c r="C1125" s="11" t="n">
        <v>45747</v>
      </c>
      <c r="D1125" s="12" t="n">
        <v>32.82</v>
      </c>
    </row>
    <row r="1126" customFormat="false" ht="15" hidden="false" customHeight="false" outlineLevel="0" collapsed="false">
      <c r="A1126" s="10" t="s">
        <v>1889</v>
      </c>
      <c r="B1126" s="10" t="s">
        <v>469</v>
      </c>
      <c r="C1126" s="11" t="n">
        <v>45747</v>
      </c>
      <c r="D1126" s="12" t="n">
        <v>49.12</v>
      </c>
    </row>
    <row r="1127" customFormat="false" ht="15" hidden="false" customHeight="false" outlineLevel="0" collapsed="false">
      <c r="A1127" s="10" t="s">
        <v>1890</v>
      </c>
      <c r="B1127" s="10" t="s">
        <v>938</v>
      </c>
      <c r="C1127" s="11" t="n">
        <v>45747</v>
      </c>
      <c r="D1127" s="12" t="n">
        <v>25.59</v>
      </c>
    </row>
    <row r="1128" customFormat="false" ht="15" hidden="false" customHeight="false" outlineLevel="0" collapsed="false">
      <c r="A1128" s="10" t="s">
        <v>1891</v>
      </c>
      <c r="B1128" s="10" t="s">
        <v>512</v>
      </c>
      <c r="C1128" s="11" t="n">
        <v>45747</v>
      </c>
      <c r="D1128" s="12" t="n">
        <v>31.61</v>
      </c>
    </row>
    <row r="1129" customFormat="false" ht="15" hidden="false" customHeight="false" outlineLevel="0" collapsed="false">
      <c r="A1129" s="10" t="s">
        <v>1892</v>
      </c>
      <c r="B1129" s="10" t="s">
        <v>741</v>
      </c>
      <c r="C1129" s="11" t="n">
        <v>45748</v>
      </c>
      <c r="D1129" s="12" t="n">
        <v>31.49</v>
      </c>
    </row>
    <row r="1130" customFormat="false" ht="15" hidden="false" customHeight="false" outlineLevel="0" collapsed="false">
      <c r="A1130" s="10" t="s">
        <v>1893</v>
      </c>
      <c r="B1130" s="10" t="s">
        <v>1894</v>
      </c>
      <c r="C1130" s="11" t="n">
        <v>45748</v>
      </c>
      <c r="D1130" s="12" t="n">
        <v>54.07</v>
      </c>
    </row>
    <row r="1131" customFormat="false" ht="15" hidden="false" customHeight="false" outlineLevel="0" collapsed="false">
      <c r="A1131" s="10" t="s">
        <v>1895</v>
      </c>
      <c r="B1131" s="10" t="s">
        <v>815</v>
      </c>
      <c r="C1131" s="11" t="n">
        <v>45748</v>
      </c>
      <c r="D1131" s="12" t="n">
        <v>69.59</v>
      </c>
    </row>
    <row r="1132" customFormat="false" ht="15" hidden="false" customHeight="false" outlineLevel="0" collapsed="false">
      <c r="A1132" s="10" t="s">
        <v>1896</v>
      </c>
      <c r="B1132" s="10" t="s">
        <v>1084</v>
      </c>
      <c r="C1132" s="11" t="n">
        <v>45748</v>
      </c>
      <c r="D1132" s="12" t="n">
        <v>32.35</v>
      </c>
    </row>
    <row r="1133" customFormat="false" ht="15" hidden="false" customHeight="false" outlineLevel="0" collapsed="false">
      <c r="A1133" s="10" t="s">
        <v>1897</v>
      </c>
      <c r="B1133" s="10" t="s">
        <v>1898</v>
      </c>
      <c r="C1133" s="11" t="n">
        <v>45748</v>
      </c>
      <c r="D1133" s="12" t="n">
        <v>51.86</v>
      </c>
    </row>
    <row r="1134" customFormat="false" ht="15" hidden="false" customHeight="false" outlineLevel="0" collapsed="false">
      <c r="A1134" s="10" t="s">
        <v>1899</v>
      </c>
      <c r="B1134" s="10" t="s">
        <v>1510</v>
      </c>
      <c r="C1134" s="11" t="n">
        <v>45748</v>
      </c>
      <c r="D1134" s="12" t="n">
        <v>65.67</v>
      </c>
    </row>
    <row r="1135" customFormat="false" ht="15" hidden="false" customHeight="false" outlineLevel="0" collapsed="false">
      <c r="A1135" s="10" t="s">
        <v>1900</v>
      </c>
      <c r="B1135" s="10" t="s">
        <v>631</v>
      </c>
      <c r="C1135" s="11" t="n">
        <v>45748</v>
      </c>
      <c r="D1135" s="12" t="n">
        <v>63.47</v>
      </c>
    </row>
    <row r="1136" customFormat="false" ht="15" hidden="false" customHeight="false" outlineLevel="0" collapsed="false">
      <c r="A1136" s="10" t="s">
        <v>1901</v>
      </c>
      <c r="B1136" s="10" t="s">
        <v>1902</v>
      </c>
      <c r="C1136" s="11" t="n">
        <v>45748</v>
      </c>
      <c r="D1136" s="12" t="n">
        <v>38.63</v>
      </c>
    </row>
    <row r="1137" customFormat="false" ht="15" hidden="false" customHeight="false" outlineLevel="0" collapsed="false">
      <c r="A1137" s="10" t="s">
        <v>1903</v>
      </c>
      <c r="B1137" s="10" t="s">
        <v>244</v>
      </c>
      <c r="C1137" s="11" t="n">
        <v>45748</v>
      </c>
      <c r="D1137" s="12" t="n">
        <v>143.5</v>
      </c>
    </row>
    <row r="1138" customFormat="false" ht="15" hidden="false" customHeight="false" outlineLevel="0" collapsed="false">
      <c r="A1138" s="10" t="s">
        <v>1904</v>
      </c>
      <c r="B1138" s="10" t="s">
        <v>549</v>
      </c>
      <c r="C1138" s="11" t="n">
        <v>45749</v>
      </c>
      <c r="D1138" s="12" t="n">
        <v>35.36</v>
      </c>
    </row>
    <row r="1139" customFormat="false" ht="15" hidden="false" customHeight="false" outlineLevel="0" collapsed="false">
      <c r="A1139" s="10" t="s">
        <v>1905</v>
      </c>
      <c r="B1139" s="10" t="s">
        <v>961</v>
      </c>
      <c r="C1139" s="11" t="n">
        <v>45749</v>
      </c>
      <c r="D1139" s="12" t="n">
        <v>40.13</v>
      </c>
    </row>
    <row r="1140" customFormat="false" ht="15" hidden="false" customHeight="false" outlineLevel="0" collapsed="false">
      <c r="A1140" s="10" t="s">
        <v>1906</v>
      </c>
      <c r="B1140" s="10" t="s">
        <v>171</v>
      </c>
      <c r="C1140" s="11" t="n">
        <v>45749</v>
      </c>
      <c r="D1140" s="12" t="n">
        <v>30.75</v>
      </c>
    </row>
    <row r="1141" customFormat="false" ht="15" hidden="false" customHeight="false" outlineLevel="0" collapsed="false">
      <c r="A1141" s="10" t="s">
        <v>1907</v>
      </c>
      <c r="B1141" s="10" t="s">
        <v>419</v>
      </c>
      <c r="C1141" s="11" t="n">
        <v>45749</v>
      </c>
      <c r="D1141" s="12" t="n">
        <v>23.97</v>
      </c>
    </row>
    <row r="1142" customFormat="false" ht="15" hidden="false" customHeight="false" outlineLevel="0" collapsed="false">
      <c r="A1142" s="10" t="s">
        <v>1908</v>
      </c>
      <c r="B1142" s="10" t="s">
        <v>669</v>
      </c>
      <c r="C1142" s="11" t="n">
        <v>45749</v>
      </c>
      <c r="D1142" s="12" t="n">
        <v>35.86</v>
      </c>
    </row>
    <row r="1143" customFormat="false" ht="15" hidden="false" customHeight="false" outlineLevel="0" collapsed="false">
      <c r="A1143" s="10" t="s">
        <v>1909</v>
      </c>
      <c r="B1143" s="10" t="s">
        <v>514</v>
      </c>
      <c r="C1143" s="11" t="n">
        <v>45749</v>
      </c>
      <c r="D1143" s="12" t="n">
        <v>52.44</v>
      </c>
    </row>
    <row r="1144" customFormat="false" ht="15" hidden="false" customHeight="false" outlineLevel="0" collapsed="false">
      <c r="A1144" s="10" t="s">
        <v>1910</v>
      </c>
      <c r="B1144" s="10" t="s">
        <v>1911</v>
      </c>
      <c r="C1144" s="11" t="n">
        <v>45749</v>
      </c>
      <c r="D1144" s="12" t="n">
        <v>26.7</v>
      </c>
    </row>
    <row r="1145" customFormat="false" ht="15" hidden="false" customHeight="false" outlineLevel="0" collapsed="false">
      <c r="A1145" s="10" t="s">
        <v>1912</v>
      </c>
      <c r="B1145" s="10" t="s">
        <v>185</v>
      </c>
      <c r="C1145" s="11" t="n">
        <v>45749</v>
      </c>
      <c r="D1145" s="12" t="n">
        <v>33.58</v>
      </c>
    </row>
    <row r="1146" customFormat="false" ht="15" hidden="false" customHeight="false" outlineLevel="0" collapsed="false">
      <c r="A1146" s="10" t="s">
        <v>1913</v>
      </c>
      <c r="B1146" s="10" t="s">
        <v>1914</v>
      </c>
      <c r="C1146" s="11" t="n">
        <v>45749</v>
      </c>
      <c r="D1146" s="12" t="n">
        <v>52.56</v>
      </c>
    </row>
    <row r="1147" customFormat="false" ht="15" hidden="false" customHeight="false" outlineLevel="0" collapsed="false">
      <c r="A1147" s="10" t="s">
        <v>1915</v>
      </c>
      <c r="B1147" s="10" t="s">
        <v>1560</v>
      </c>
      <c r="C1147" s="11" t="n">
        <v>45750</v>
      </c>
      <c r="D1147" s="12" t="n">
        <v>111.32</v>
      </c>
    </row>
    <row r="1148" customFormat="false" ht="15" hidden="false" customHeight="false" outlineLevel="0" collapsed="false">
      <c r="A1148" s="10" t="s">
        <v>1916</v>
      </c>
      <c r="B1148" s="10" t="s">
        <v>1138</v>
      </c>
      <c r="C1148" s="11" t="n">
        <v>45750</v>
      </c>
      <c r="D1148" s="12" t="n">
        <v>12.92</v>
      </c>
    </row>
    <row r="1149" customFormat="false" ht="15" hidden="false" customHeight="false" outlineLevel="0" collapsed="false">
      <c r="A1149" s="10" t="s">
        <v>1917</v>
      </c>
      <c r="B1149" s="10" t="s">
        <v>1918</v>
      </c>
      <c r="C1149" s="11" t="n">
        <v>45750</v>
      </c>
      <c r="D1149" s="12" t="n">
        <v>32.91</v>
      </c>
    </row>
    <row r="1150" customFormat="false" ht="15" hidden="false" customHeight="false" outlineLevel="0" collapsed="false">
      <c r="A1150" s="10" t="s">
        <v>1919</v>
      </c>
      <c r="B1150" s="10" t="s">
        <v>169</v>
      </c>
      <c r="C1150" s="11" t="n">
        <v>45750</v>
      </c>
      <c r="D1150" s="12" t="n">
        <v>66.7</v>
      </c>
    </row>
    <row r="1151" customFormat="false" ht="15" hidden="false" customHeight="false" outlineLevel="0" collapsed="false">
      <c r="A1151" s="10" t="s">
        <v>1920</v>
      </c>
      <c r="B1151" s="10" t="s">
        <v>545</v>
      </c>
      <c r="C1151" s="11" t="n">
        <v>45750</v>
      </c>
      <c r="D1151" s="12" t="n">
        <v>23.89</v>
      </c>
    </row>
    <row r="1152" customFormat="false" ht="15" hidden="false" customHeight="false" outlineLevel="0" collapsed="false">
      <c r="A1152" s="10" t="s">
        <v>1921</v>
      </c>
      <c r="B1152" s="10" t="s">
        <v>1922</v>
      </c>
      <c r="C1152" s="11" t="n">
        <v>45750</v>
      </c>
      <c r="D1152" s="12" t="n">
        <v>13.71</v>
      </c>
    </row>
    <row r="1153" customFormat="false" ht="15" hidden="false" customHeight="false" outlineLevel="0" collapsed="false">
      <c r="A1153" s="10" t="s">
        <v>1923</v>
      </c>
      <c r="B1153" s="10" t="s">
        <v>1924</v>
      </c>
      <c r="C1153" s="11" t="n">
        <v>45750</v>
      </c>
      <c r="D1153" s="12" t="n">
        <v>48.38</v>
      </c>
    </row>
    <row r="1154" customFormat="false" ht="15" hidden="false" customHeight="false" outlineLevel="0" collapsed="false">
      <c r="A1154" s="10" t="s">
        <v>1925</v>
      </c>
      <c r="B1154" s="10" t="s">
        <v>1926</v>
      </c>
      <c r="C1154" s="11" t="n">
        <v>45750</v>
      </c>
      <c r="D1154" s="12" t="n">
        <v>19.6</v>
      </c>
    </row>
    <row r="1155" customFormat="false" ht="15" hidden="false" customHeight="false" outlineLevel="0" collapsed="false">
      <c r="A1155" s="10" t="s">
        <v>1927</v>
      </c>
      <c r="B1155" s="10" t="s">
        <v>1107</v>
      </c>
      <c r="C1155" s="11" t="n">
        <v>45750</v>
      </c>
      <c r="D1155" s="12" t="n">
        <v>31.68</v>
      </c>
    </row>
    <row r="1156" customFormat="false" ht="15" hidden="false" customHeight="false" outlineLevel="0" collapsed="false">
      <c r="A1156" s="10" t="s">
        <v>1928</v>
      </c>
      <c r="B1156" s="10" t="s">
        <v>1929</v>
      </c>
      <c r="C1156" s="11" t="n">
        <v>45751</v>
      </c>
      <c r="D1156" s="12" t="n">
        <v>56.18</v>
      </c>
    </row>
    <row r="1157" customFormat="false" ht="15" hidden="false" customHeight="false" outlineLevel="0" collapsed="false">
      <c r="A1157" s="10" t="s">
        <v>1930</v>
      </c>
      <c r="B1157" s="10" t="s">
        <v>1931</v>
      </c>
      <c r="C1157" s="11" t="n">
        <v>45751</v>
      </c>
      <c r="D1157" s="12" t="n">
        <v>33.69</v>
      </c>
    </row>
    <row r="1158" customFormat="false" ht="15" hidden="false" customHeight="false" outlineLevel="0" collapsed="false">
      <c r="A1158" s="10" t="s">
        <v>1932</v>
      </c>
      <c r="B1158" s="10" t="s">
        <v>1470</v>
      </c>
      <c r="C1158" s="11" t="n">
        <v>45751</v>
      </c>
      <c r="D1158" s="12" t="n">
        <v>32.22</v>
      </c>
    </row>
    <row r="1159" customFormat="false" ht="15" hidden="false" customHeight="false" outlineLevel="0" collapsed="false">
      <c r="A1159" s="10" t="s">
        <v>1933</v>
      </c>
      <c r="B1159" s="10" t="s">
        <v>1934</v>
      </c>
      <c r="C1159" s="11" t="n">
        <v>45751</v>
      </c>
      <c r="D1159" s="12" t="n">
        <v>16.26</v>
      </c>
    </row>
    <row r="1160" customFormat="false" ht="15" hidden="false" customHeight="false" outlineLevel="0" collapsed="false">
      <c r="A1160" s="10" t="s">
        <v>1935</v>
      </c>
      <c r="B1160" s="10" t="s">
        <v>1636</v>
      </c>
      <c r="C1160" s="11" t="n">
        <v>45751</v>
      </c>
      <c r="D1160" s="12" t="n">
        <v>51.27</v>
      </c>
    </row>
    <row r="1161" customFormat="false" ht="15" hidden="false" customHeight="false" outlineLevel="0" collapsed="false">
      <c r="A1161" s="10" t="s">
        <v>1936</v>
      </c>
      <c r="B1161" s="10" t="s">
        <v>1098</v>
      </c>
      <c r="C1161" s="11" t="n">
        <v>45751</v>
      </c>
      <c r="D1161" s="12" t="n">
        <v>22.58</v>
      </c>
    </row>
    <row r="1162" customFormat="false" ht="15" hidden="false" customHeight="false" outlineLevel="0" collapsed="false">
      <c r="A1162" s="10" t="s">
        <v>1937</v>
      </c>
      <c r="B1162" s="10" t="s">
        <v>1530</v>
      </c>
      <c r="C1162" s="11" t="n">
        <v>45751</v>
      </c>
      <c r="D1162" s="12" t="n">
        <v>35.39</v>
      </c>
    </row>
    <row r="1163" customFormat="false" ht="15" hidden="false" customHeight="false" outlineLevel="0" collapsed="false">
      <c r="A1163" s="10" t="s">
        <v>1938</v>
      </c>
      <c r="B1163" s="10" t="s">
        <v>1939</v>
      </c>
      <c r="C1163" s="11" t="n">
        <v>45752</v>
      </c>
      <c r="D1163" s="12" t="n">
        <v>30.68</v>
      </c>
    </row>
    <row r="1164" customFormat="false" ht="15" hidden="false" customHeight="false" outlineLevel="0" collapsed="false">
      <c r="A1164" s="10" t="s">
        <v>1940</v>
      </c>
      <c r="B1164" s="10" t="s">
        <v>364</v>
      </c>
      <c r="C1164" s="11" t="n">
        <v>45752</v>
      </c>
      <c r="D1164" s="12" t="n">
        <v>35.72</v>
      </c>
    </row>
    <row r="1165" customFormat="false" ht="15" hidden="false" customHeight="false" outlineLevel="0" collapsed="false">
      <c r="A1165" s="10" t="s">
        <v>1941</v>
      </c>
      <c r="B1165" s="10" t="s">
        <v>357</v>
      </c>
      <c r="C1165" s="11" t="n">
        <v>45752</v>
      </c>
      <c r="D1165" s="12" t="n">
        <v>27.83</v>
      </c>
    </row>
    <row r="1166" customFormat="false" ht="15" hidden="false" customHeight="false" outlineLevel="0" collapsed="false">
      <c r="A1166" s="10" t="s">
        <v>1942</v>
      </c>
      <c r="B1166" s="10" t="s">
        <v>210</v>
      </c>
      <c r="C1166" s="11" t="n">
        <v>45752</v>
      </c>
      <c r="D1166" s="12" t="n">
        <v>41.66</v>
      </c>
    </row>
    <row r="1167" customFormat="false" ht="15" hidden="false" customHeight="false" outlineLevel="0" collapsed="false">
      <c r="A1167" s="10" t="s">
        <v>1943</v>
      </c>
      <c r="B1167" s="10" t="s">
        <v>300</v>
      </c>
      <c r="C1167" s="11" t="n">
        <v>45752</v>
      </c>
      <c r="D1167" s="12" t="n">
        <v>38.56</v>
      </c>
    </row>
    <row r="1168" customFormat="false" ht="15" hidden="false" customHeight="false" outlineLevel="0" collapsed="false">
      <c r="A1168" s="10" t="s">
        <v>1944</v>
      </c>
      <c r="B1168" s="10" t="s">
        <v>286</v>
      </c>
      <c r="C1168" s="11" t="n">
        <v>45752</v>
      </c>
      <c r="D1168" s="12" t="n">
        <v>35.78</v>
      </c>
    </row>
    <row r="1169" customFormat="false" ht="15" hidden="false" customHeight="false" outlineLevel="0" collapsed="false">
      <c r="A1169" s="10" t="s">
        <v>1945</v>
      </c>
      <c r="B1169" s="10" t="s">
        <v>151</v>
      </c>
      <c r="C1169" s="11" t="n">
        <v>45752</v>
      </c>
      <c r="D1169" s="12" t="n">
        <v>40.48</v>
      </c>
    </row>
    <row r="1170" customFormat="false" ht="15" hidden="false" customHeight="false" outlineLevel="0" collapsed="false">
      <c r="A1170" s="10" t="s">
        <v>1946</v>
      </c>
      <c r="B1170" s="10" t="s">
        <v>87</v>
      </c>
      <c r="C1170" s="11" t="n">
        <v>45752</v>
      </c>
      <c r="D1170" s="12" t="n">
        <v>62.58</v>
      </c>
    </row>
    <row r="1171" customFormat="false" ht="15" hidden="false" customHeight="false" outlineLevel="0" collapsed="false">
      <c r="A1171" s="10" t="s">
        <v>1947</v>
      </c>
      <c r="B1171" s="10" t="s">
        <v>1948</v>
      </c>
      <c r="C1171" s="11" t="n">
        <v>45752</v>
      </c>
      <c r="D1171" s="12" t="n">
        <v>30.68</v>
      </c>
    </row>
    <row r="1172" customFormat="false" ht="15" hidden="false" customHeight="false" outlineLevel="0" collapsed="false">
      <c r="A1172" s="10" t="s">
        <v>1949</v>
      </c>
      <c r="B1172" s="10" t="s">
        <v>1005</v>
      </c>
      <c r="C1172" s="11" t="n">
        <v>45752</v>
      </c>
      <c r="D1172" s="12" t="n">
        <v>45.6</v>
      </c>
    </row>
    <row r="1173" customFormat="false" ht="15" hidden="false" customHeight="false" outlineLevel="0" collapsed="false">
      <c r="A1173" s="10" t="s">
        <v>1950</v>
      </c>
      <c r="B1173" s="10" t="s">
        <v>49</v>
      </c>
      <c r="C1173" s="11" t="n">
        <v>45753</v>
      </c>
      <c r="D1173" s="12" t="n">
        <v>16.85</v>
      </c>
    </row>
    <row r="1174" customFormat="false" ht="15" hidden="false" customHeight="false" outlineLevel="0" collapsed="false">
      <c r="A1174" s="10" t="s">
        <v>1951</v>
      </c>
      <c r="B1174" s="10" t="s">
        <v>534</v>
      </c>
      <c r="C1174" s="11" t="n">
        <v>45753</v>
      </c>
      <c r="D1174" s="12" t="n">
        <v>38.08</v>
      </c>
    </row>
    <row r="1175" customFormat="false" ht="15" hidden="false" customHeight="false" outlineLevel="0" collapsed="false">
      <c r="A1175" s="10" t="s">
        <v>1952</v>
      </c>
      <c r="B1175" s="10" t="s">
        <v>53</v>
      </c>
      <c r="C1175" s="11" t="n">
        <v>45753</v>
      </c>
      <c r="D1175" s="12" t="n">
        <v>16.39</v>
      </c>
    </row>
    <row r="1176" customFormat="false" ht="15" hidden="false" customHeight="false" outlineLevel="0" collapsed="false">
      <c r="A1176" s="10" t="s">
        <v>1953</v>
      </c>
      <c r="B1176" s="10" t="s">
        <v>1301</v>
      </c>
      <c r="C1176" s="11" t="n">
        <v>45753</v>
      </c>
      <c r="D1176" s="12" t="n">
        <v>42.56</v>
      </c>
    </row>
    <row r="1177" customFormat="false" ht="15" hidden="false" customHeight="false" outlineLevel="0" collapsed="false">
      <c r="A1177" s="10" t="s">
        <v>1954</v>
      </c>
      <c r="B1177" s="10" t="s">
        <v>1955</v>
      </c>
      <c r="C1177" s="11" t="n">
        <v>45753</v>
      </c>
      <c r="D1177" s="12" t="n">
        <v>33.36</v>
      </c>
    </row>
    <row r="1178" customFormat="false" ht="15" hidden="false" customHeight="false" outlineLevel="0" collapsed="false">
      <c r="A1178" s="10" t="s">
        <v>1956</v>
      </c>
      <c r="B1178" s="10" t="s">
        <v>1957</v>
      </c>
      <c r="C1178" s="11" t="n">
        <v>45753</v>
      </c>
      <c r="D1178" s="12" t="n">
        <v>24.33</v>
      </c>
    </row>
    <row r="1179" customFormat="false" ht="15" hidden="false" customHeight="false" outlineLevel="0" collapsed="false">
      <c r="A1179" s="10" t="s">
        <v>1958</v>
      </c>
      <c r="B1179" s="10" t="s">
        <v>1063</v>
      </c>
      <c r="C1179" s="11" t="n">
        <v>45753</v>
      </c>
      <c r="D1179" s="12" t="n">
        <v>51.64</v>
      </c>
    </row>
    <row r="1180" customFormat="false" ht="15" hidden="false" customHeight="false" outlineLevel="0" collapsed="false">
      <c r="A1180" s="10" t="s">
        <v>1959</v>
      </c>
      <c r="B1180" s="10" t="s">
        <v>803</v>
      </c>
      <c r="C1180" s="11" t="n">
        <v>45754</v>
      </c>
      <c r="D1180" s="12" t="n">
        <v>38.16</v>
      </c>
    </row>
    <row r="1181" customFormat="false" ht="15" hidden="false" customHeight="false" outlineLevel="0" collapsed="false">
      <c r="A1181" s="10" t="s">
        <v>1960</v>
      </c>
      <c r="B1181" s="10" t="s">
        <v>1961</v>
      </c>
      <c r="C1181" s="11" t="n">
        <v>45754</v>
      </c>
      <c r="D1181" s="12" t="n">
        <v>21.91</v>
      </c>
    </row>
    <row r="1182" customFormat="false" ht="15" hidden="false" customHeight="false" outlineLevel="0" collapsed="false">
      <c r="A1182" s="10" t="s">
        <v>1962</v>
      </c>
      <c r="B1182" s="10" t="s">
        <v>579</v>
      </c>
      <c r="C1182" s="11" t="n">
        <v>45754</v>
      </c>
      <c r="D1182" s="12" t="n">
        <v>41.31</v>
      </c>
    </row>
    <row r="1183" customFormat="false" ht="15" hidden="false" customHeight="false" outlineLevel="0" collapsed="false">
      <c r="A1183" s="10" t="s">
        <v>1963</v>
      </c>
      <c r="B1183" s="10" t="s">
        <v>1042</v>
      </c>
      <c r="C1183" s="11" t="n">
        <v>45754</v>
      </c>
      <c r="D1183" s="12" t="n">
        <v>46.15</v>
      </c>
    </row>
    <row r="1184" customFormat="false" ht="15" hidden="false" customHeight="false" outlineLevel="0" collapsed="false">
      <c r="A1184" s="10" t="s">
        <v>1964</v>
      </c>
      <c r="B1184" s="10" t="s">
        <v>135</v>
      </c>
      <c r="C1184" s="11" t="n">
        <v>45754</v>
      </c>
      <c r="D1184" s="12" t="n">
        <v>16.53</v>
      </c>
    </row>
    <row r="1185" customFormat="false" ht="15" hidden="false" customHeight="false" outlineLevel="0" collapsed="false">
      <c r="A1185" s="10" t="s">
        <v>1965</v>
      </c>
      <c r="B1185" s="10" t="s">
        <v>1966</v>
      </c>
      <c r="C1185" s="11" t="n">
        <v>45754</v>
      </c>
      <c r="D1185" s="12" t="n">
        <v>27.08</v>
      </c>
    </row>
    <row r="1186" customFormat="false" ht="15" hidden="false" customHeight="false" outlineLevel="0" collapsed="false">
      <c r="A1186" s="10" t="s">
        <v>1967</v>
      </c>
      <c r="B1186" s="10" t="s">
        <v>1968</v>
      </c>
      <c r="C1186" s="11" t="n">
        <v>45754</v>
      </c>
      <c r="D1186" s="12" t="n">
        <v>38.78</v>
      </c>
    </row>
    <row r="1187" customFormat="false" ht="15" hidden="false" customHeight="false" outlineLevel="0" collapsed="false">
      <c r="A1187" s="10" t="s">
        <v>1969</v>
      </c>
      <c r="B1187" s="10" t="s">
        <v>205</v>
      </c>
      <c r="C1187" s="11" t="n">
        <v>45754</v>
      </c>
      <c r="D1187" s="12" t="n">
        <v>33.3</v>
      </c>
    </row>
    <row r="1188" customFormat="false" ht="15" hidden="false" customHeight="false" outlineLevel="0" collapsed="false">
      <c r="A1188" s="10" t="s">
        <v>1970</v>
      </c>
      <c r="B1188" s="10" t="s">
        <v>1971</v>
      </c>
      <c r="C1188" s="11" t="n">
        <v>45754</v>
      </c>
      <c r="D1188" s="12" t="n">
        <v>46.31</v>
      </c>
    </row>
    <row r="1189" customFormat="false" ht="15" hidden="false" customHeight="false" outlineLevel="0" collapsed="false">
      <c r="A1189" s="10" t="s">
        <v>1972</v>
      </c>
      <c r="B1189" s="10" t="s">
        <v>585</v>
      </c>
      <c r="C1189" s="11" t="n">
        <v>45754</v>
      </c>
      <c r="D1189" s="12" t="n">
        <v>63.02</v>
      </c>
    </row>
    <row r="1190" customFormat="false" ht="15" hidden="false" customHeight="false" outlineLevel="0" collapsed="false">
      <c r="A1190" s="10" t="s">
        <v>1973</v>
      </c>
      <c r="B1190" s="10" t="s">
        <v>1974</v>
      </c>
      <c r="C1190" s="11" t="n">
        <v>45754</v>
      </c>
      <c r="D1190" s="12" t="n">
        <v>28.37</v>
      </c>
    </row>
    <row r="1191" customFormat="false" ht="15" hidden="false" customHeight="false" outlineLevel="0" collapsed="false">
      <c r="A1191" s="10" t="s">
        <v>1975</v>
      </c>
      <c r="B1191" s="10" t="s">
        <v>1976</v>
      </c>
      <c r="C1191" s="11" t="n">
        <v>45754</v>
      </c>
      <c r="D1191" s="12" t="n">
        <v>31.6</v>
      </c>
    </row>
    <row r="1192" customFormat="false" ht="15" hidden="false" customHeight="false" outlineLevel="0" collapsed="false">
      <c r="A1192" s="10" t="s">
        <v>1977</v>
      </c>
      <c r="B1192" s="10" t="s">
        <v>1978</v>
      </c>
      <c r="C1192" s="11" t="n">
        <v>45755</v>
      </c>
      <c r="D1192" s="12" t="n">
        <v>60.81</v>
      </c>
    </row>
    <row r="1193" customFormat="false" ht="15" hidden="false" customHeight="false" outlineLevel="0" collapsed="false">
      <c r="A1193" s="10" t="s">
        <v>1979</v>
      </c>
      <c r="B1193" s="10" t="s">
        <v>1711</v>
      </c>
      <c r="C1193" s="11" t="n">
        <v>45755</v>
      </c>
      <c r="D1193" s="12" t="n">
        <v>78.03</v>
      </c>
    </row>
    <row r="1194" customFormat="false" ht="15" hidden="false" customHeight="false" outlineLevel="0" collapsed="false">
      <c r="A1194" s="10" t="s">
        <v>1980</v>
      </c>
      <c r="B1194" s="10" t="s">
        <v>1981</v>
      </c>
      <c r="C1194" s="11" t="n">
        <v>45755</v>
      </c>
      <c r="D1194" s="12" t="n">
        <v>55.28</v>
      </c>
    </row>
    <row r="1195" customFormat="false" ht="15" hidden="false" customHeight="false" outlineLevel="0" collapsed="false">
      <c r="A1195" s="10" t="s">
        <v>1982</v>
      </c>
      <c r="B1195" s="10" t="s">
        <v>1983</v>
      </c>
      <c r="C1195" s="11" t="n">
        <v>45755</v>
      </c>
      <c r="D1195" s="12" t="n">
        <v>46.96</v>
      </c>
    </row>
    <row r="1196" customFormat="false" ht="15" hidden="false" customHeight="false" outlineLevel="0" collapsed="false">
      <c r="A1196" s="10" t="s">
        <v>1984</v>
      </c>
      <c r="B1196" s="10" t="s">
        <v>276</v>
      </c>
      <c r="C1196" s="11" t="n">
        <v>45755</v>
      </c>
      <c r="D1196" s="12" t="n">
        <v>37.16</v>
      </c>
    </row>
    <row r="1197" customFormat="false" ht="15" hidden="false" customHeight="false" outlineLevel="0" collapsed="false">
      <c r="A1197" s="10" t="s">
        <v>1985</v>
      </c>
      <c r="B1197" s="10" t="s">
        <v>688</v>
      </c>
      <c r="C1197" s="11" t="n">
        <v>45755</v>
      </c>
      <c r="D1197" s="12" t="n">
        <v>32.65</v>
      </c>
    </row>
    <row r="1198" customFormat="false" ht="15" hidden="false" customHeight="false" outlineLevel="0" collapsed="false">
      <c r="A1198" s="10" t="s">
        <v>1986</v>
      </c>
      <c r="B1198" s="10" t="s">
        <v>471</v>
      </c>
      <c r="C1198" s="11" t="n">
        <v>45755</v>
      </c>
      <c r="D1198" s="12" t="n">
        <v>50.36</v>
      </c>
    </row>
    <row r="1199" customFormat="false" ht="15" hidden="false" customHeight="false" outlineLevel="0" collapsed="false">
      <c r="A1199" s="10" t="s">
        <v>1987</v>
      </c>
      <c r="B1199" s="10" t="s">
        <v>193</v>
      </c>
      <c r="C1199" s="11" t="n">
        <v>45755</v>
      </c>
      <c r="D1199" s="12" t="n">
        <v>19.41</v>
      </c>
    </row>
    <row r="1200" customFormat="false" ht="15" hidden="false" customHeight="false" outlineLevel="0" collapsed="false">
      <c r="A1200" s="10" t="s">
        <v>1988</v>
      </c>
      <c r="B1200" s="10" t="s">
        <v>1989</v>
      </c>
      <c r="C1200" s="11" t="n">
        <v>45755</v>
      </c>
      <c r="D1200" s="12" t="n">
        <v>30.52</v>
      </c>
    </row>
    <row r="1201" customFormat="false" ht="15" hidden="false" customHeight="false" outlineLevel="0" collapsed="false">
      <c r="A1201" s="10" t="s">
        <v>1990</v>
      </c>
      <c r="B1201" s="10" t="s">
        <v>443</v>
      </c>
      <c r="C1201" s="11" t="n">
        <v>45755</v>
      </c>
      <c r="D1201" s="12" t="n">
        <v>34.57</v>
      </c>
    </row>
    <row r="1202" customFormat="false" ht="15" hidden="false" customHeight="false" outlineLevel="0" collapsed="false">
      <c r="A1202" s="10" t="s">
        <v>1991</v>
      </c>
      <c r="B1202" s="10" t="s">
        <v>1293</v>
      </c>
      <c r="C1202" s="11" t="n">
        <v>45756</v>
      </c>
      <c r="D1202" s="12" t="n">
        <v>27.76</v>
      </c>
    </row>
    <row r="1203" customFormat="false" ht="15" hidden="false" customHeight="false" outlineLevel="0" collapsed="false">
      <c r="A1203" s="10" t="s">
        <v>1992</v>
      </c>
      <c r="B1203" s="10" t="s">
        <v>189</v>
      </c>
      <c r="C1203" s="11" t="n">
        <v>45756</v>
      </c>
      <c r="D1203" s="12" t="n">
        <v>52.74</v>
      </c>
    </row>
    <row r="1204" customFormat="false" ht="15" hidden="false" customHeight="false" outlineLevel="0" collapsed="false">
      <c r="A1204" s="10" t="s">
        <v>1993</v>
      </c>
      <c r="B1204" s="10" t="s">
        <v>1994</v>
      </c>
      <c r="C1204" s="11" t="n">
        <v>45756</v>
      </c>
      <c r="D1204" s="12" t="n">
        <v>17.79</v>
      </c>
    </row>
    <row r="1205" customFormat="false" ht="15" hidden="false" customHeight="false" outlineLevel="0" collapsed="false">
      <c r="A1205" s="10" t="s">
        <v>1995</v>
      </c>
      <c r="B1205" s="10" t="s">
        <v>1996</v>
      </c>
      <c r="C1205" s="11" t="n">
        <v>45756</v>
      </c>
      <c r="D1205" s="12" t="n">
        <v>46.24</v>
      </c>
    </row>
    <row r="1206" customFormat="false" ht="15" hidden="false" customHeight="false" outlineLevel="0" collapsed="false">
      <c r="A1206" s="10" t="s">
        <v>1997</v>
      </c>
      <c r="B1206" s="10" t="s">
        <v>1690</v>
      </c>
      <c r="C1206" s="11" t="n">
        <v>45756</v>
      </c>
      <c r="D1206" s="12" t="n">
        <v>51.91</v>
      </c>
    </row>
    <row r="1207" customFormat="false" ht="15" hidden="false" customHeight="false" outlineLevel="0" collapsed="false">
      <c r="A1207" s="10" t="s">
        <v>1998</v>
      </c>
      <c r="B1207" s="10" t="s">
        <v>1999</v>
      </c>
      <c r="C1207" s="11" t="n">
        <v>45756</v>
      </c>
      <c r="D1207" s="12" t="n">
        <v>37.37</v>
      </c>
    </row>
    <row r="1208" customFormat="false" ht="15" hidden="false" customHeight="false" outlineLevel="0" collapsed="false">
      <c r="A1208" s="10" t="s">
        <v>2000</v>
      </c>
      <c r="B1208" s="10" t="s">
        <v>91</v>
      </c>
      <c r="C1208" s="11" t="n">
        <v>45756</v>
      </c>
      <c r="D1208" s="12" t="n">
        <v>38.88</v>
      </c>
    </row>
    <row r="1209" customFormat="false" ht="15" hidden="false" customHeight="false" outlineLevel="0" collapsed="false">
      <c r="A1209" s="10" t="s">
        <v>2001</v>
      </c>
      <c r="B1209" s="10" t="s">
        <v>1029</v>
      </c>
      <c r="C1209" s="11" t="n">
        <v>45756</v>
      </c>
      <c r="D1209" s="12" t="n">
        <v>71.8</v>
      </c>
    </row>
    <row r="1210" customFormat="false" ht="15" hidden="false" customHeight="false" outlineLevel="0" collapsed="false">
      <c r="A1210" s="10" t="s">
        <v>2002</v>
      </c>
      <c r="B1210" s="10" t="s">
        <v>1261</v>
      </c>
      <c r="C1210" s="11" t="n">
        <v>45756</v>
      </c>
      <c r="D1210" s="12" t="n">
        <v>40.23</v>
      </c>
    </row>
    <row r="1211" customFormat="false" ht="15" hidden="false" customHeight="false" outlineLevel="0" collapsed="false">
      <c r="A1211" s="10" t="s">
        <v>2003</v>
      </c>
      <c r="B1211" s="10" t="s">
        <v>2004</v>
      </c>
      <c r="C1211" s="11" t="n">
        <v>45756</v>
      </c>
      <c r="D1211" s="12" t="n">
        <v>18.16</v>
      </c>
    </row>
    <row r="1212" customFormat="false" ht="15" hidden="false" customHeight="false" outlineLevel="0" collapsed="false">
      <c r="A1212" s="10" t="s">
        <v>2005</v>
      </c>
      <c r="B1212" s="10" t="s">
        <v>302</v>
      </c>
      <c r="C1212" s="11" t="n">
        <v>45756</v>
      </c>
      <c r="D1212" s="12" t="n">
        <v>78.02</v>
      </c>
    </row>
    <row r="1213" customFormat="false" ht="15" hidden="false" customHeight="false" outlineLevel="0" collapsed="false">
      <c r="A1213" s="10" t="s">
        <v>2006</v>
      </c>
      <c r="B1213" s="10" t="s">
        <v>2007</v>
      </c>
      <c r="C1213" s="11" t="n">
        <v>45757</v>
      </c>
      <c r="D1213" s="12" t="n">
        <v>16.48</v>
      </c>
    </row>
    <row r="1214" customFormat="false" ht="15" hidden="false" customHeight="false" outlineLevel="0" collapsed="false">
      <c r="A1214" s="10" t="s">
        <v>2008</v>
      </c>
      <c r="B1214" s="10" t="s">
        <v>2009</v>
      </c>
      <c r="C1214" s="11" t="n">
        <v>45757</v>
      </c>
      <c r="D1214" s="12" t="n">
        <v>62.82</v>
      </c>
    </row>
    <row r="1215" customFormat="false" ht="15" hidden="false" customHeight="false" outlineLevel="0" collapsed="false">
      <c r="A1215" s="10" t="s">
        <v>2010</v>
      </c>
      <c r="B1215" s="10" t="s">
        <v>2011</v>
      </c>
      <c r="C1215" s="11" t="n">
        <v>45757</v>
      </c>
      <c r="D1215" s="12" t="n">
        <v>29.54</v>
      </c>
    </row>
    <row r="1216" customFormat="false" ht="15" hidden="false" customHeight="false" outlineLevel="0" collapsed="false">
      <c r="A1216" s="10" t="s">
        <v>2012</v>
      </c>
      <c r="B1216" s="10" t="s">
        <v>2013</v>
      </c>
      <c r="C1216" s="11" t="n">
        <v>45758</v>
      </c>
      <c r="D1216" s="12" t="n">
        <v>28.65</v>
      </c>
    </row>
    <row r="1217" customFormat="false" ht="15" hidden="false" customHeight="false" outlineLevel="0" collapsed="false">
      <c r="A1217" s="10" t="s">
        <v>2014</v>
      </c>
      <c r="B1217" s="10" t="s">
        <v>1442</v>
      </c>
      <c r="C1217" s="11" t="n">
        <v>45758</v>
      </c>
      <c r="D1217" s="12" t="n">
        <v>36.89</v>
      </c>
    </row>
    <row r="1218" customFormat="false" ht="15" hidden="false" customHeight="false" outlineLevel="0" collapsed="false">
      <c r="A1218" s="10" t="s">
        <v>2015</v>
      </c>
      <c r="B1218" s="10" t="s">
        <v>2016</v>
      </c>
      <c r="C1218" s="11" t="n">
        <v>45758</v>
      </c>
      <c r="D1218" s="12" t="n">
        <v>44.92</v>
      </c>
    </row>
    <row r="1219" customFormat="false" ht="15" hidden="false" customHeight="false" outlineLevel="0" collapsed="false">
      <c r="A1219" s="10" t="s">
        <v>2017</v>
      </c>
      <c r="B1219" s="10" t="s">
        <v>236</v>
      </c>
      <c r="C1219" s="11" t="n">
        <v>45758</v>
      </c>
      <c r="D1219" s="12" t="n">
        <v>27.82</v>
      </c>
    </row>
    <row r="1220" customFormat="false" ht="15" hidden="false" customHeight="false" outlineLevel="0" collapsed="false">
      <c r="A1220" s="10" t="s">
        <v>2018</v>
      </c>
      <c r="B1220" s="10" t="s">
        <v>2019</v>
      </c>
      <c r="C1220" s="11" t="n">
        <v>45758</v>
      </c>
      <c r="D1220" s="12" t="n">
        <v>60.08</v>
      </c>
    </row>
    <row r="1221" customFormat="false" ht="15" hidden="false" customHeight="false" outlineLevel="0" collapsed="false">
      <c r="A1221" s="10" t="s">
        <v>2020</v>
      </c>
      <c r="B1221" s="10" t="s">
        <v>2021</v>
      </c>
      <c r="C1221" s="11" t="n">
        <v>45758</v>
      </c>
      <c r="D1221" s="12" t="n">
        <v>38.27</v>
      </c>
    </row>
    <row r="1222" customFormat="false" ht="15" hidden="false" customHeight="false" outlineLevel="0" collapsed="false">
      <c r="A1222" s="10" t="s">
        <v>2022</v>
      </c>
      <c r="B1222" s="10" t="s">
        <v>1448</v>
      </c>
      <c r="C1222" s="11" t="n">
        <v>45758</v>
      </c>
      <c r="D1222" s="12" t="n">
        <v>39.74</v>
      </c>
    </row>
    <row r="1223" customFormat="false" ht="15" hidden="false" customHeight="false" outlineLevel="0" collapsed="false">
      <c r="A1223" s="10" t="s">
        <v>2023</v>
      </c>
      <c r="B1223" s="10" t="s">
        <v>2024</v>
      </c>
      <c r="C1223" s="11" t="n">
        <v>45758</v>
      </c>
      <c r="D1223" s="12" t="n">
        <v>27.83</v>
      </c>
    </row>
    <row r="1224" customFormat="false" ht="15" hidden="false" customHeight="false" outlineLevel="0" collapsed="false">
      <c r="A1224" s="10" t="s">
        <v>2025</v>
      </c>
      <c r="B1224" s="10" t="s">
        <v>1641</v>
      </c>
      <c r="C1224" s="11" t="n">
        <v>45758</v>
      </c>
      <c r="D1224" s="12" t="n">
        <v>35.69</v>
      </c>
    </row>
    <row r="1225" customFormat="false" ht="15" hidden="false" customHeight="false" outlineLevel="0" collapsed="false">
      <c r="A1225" s="10" t="s">
        <v>2026</v>
      </c>
      <c r="B1225" s="10" t="s">
        <v>2027</v>
      </c>
      <c r="C1225" s="11" t="n">
        <v>45758</v>
      </c>
      <c r="D1225" s="12" t="n">
        <v>27.4</v>
      </c>
    </row>
    <row r="1226" customFormat="false" ht="15" hidden="false" customHeight="false" outlineLevel="0" collapsed="false">
      <c r="A1226" s="10" t="s">
        <v>2028</v>
      </c>
      <c r="B1226" s="10" t="s">
        <v>2029</v>
      </c>
      <c r="C1226" s="11" t="n">
        <v>45758</v>
      </c>
      <c r="D1226" s="12" t="n">
        <v>42.89</v>
      </c>
    </row>
    <row r="1227" customFormat="false" ht="15" hidden="false" customHeight="false" outlineLevel="0" collapsed="false">
      <c r="A1227" s="10" t="s">
        <v>2030</v>
      </c>
      <c r="B1227" s="10" t="s">
        <v>844</v>
      </c>
      <c r="C1227" s="11" t="n">
        <v>45759</v>
      </c>
      <c r="D1227" s="12" t="n">
        <v>28.16</v>
      </c>
    </row>
    <row r="1228" customFormat="false" ht="15" hidden="false" customHeight="false" outlineLevel="0" collapsed="false">
      <c r="A1228" s="10" t="s">
        <v>2031</v>
      </c>
      <c r="B1228" s="10" t="s">
        <v>2032</v>
      </c>
      <c r="C1228" s="11" t="n">
        <v>45759</v>
      </c>
      <c r="D1228" s="12" t="n">
        <v>23.48</v>
      </c>
    </row>
    <row r="1229" customFormat="false" ht="15" hidden="false" customHeight="false" outlineLevel="0" collapsed="false">
      <c r="A1229" s="10" t="s">
        <v>2033</v>
      </c>
      <c r="B1229" s="10" t="s">
        <v>620</v>
      </c>
      <c r="C1229" s="11" t="n">
        <v>45759</v>
      </c>
      <c r="D1229" s="12" t="n">
        <v>37.94</v>
      </c>
    </row>
    <row r="1230" customFormat="false" ht="15" hidden="false" customHeight="false" outlineLevel="0" collapsed="false">
      <c r="A1230" s="10" t="s">
        <v>2034</v>
      </c>
      <c r="B1230" s="10" t="s">
        <v>2035</v>
      </c>
      <c r="C1230" s="11" t="n">
        <v>45759</v>
      </c>
      <c r="D1230" s="12" t="n">
        <v>35.29</v>
      </c>
    </row>
    <row r="1231" customFormat="false" ht="15" hidden="false" customHeight="false" outlineLevel="0" collapsed="false">
      <c r="A1231" s="10" t="s">
        <v>2036</v>
      </c>
      <c r="B1231" s="10" t="s">
        <v>2037</v>
      </c>
      <c r="C1231" s="11" t="n">
        <v>45759</v>
      </c>
      <c r="D1231" s="12" t="n">
        <v>38.33</v>
      </c>
    </row>
    <row r="1232" customFormat="false" ht="15" hidden="false" customHeight="false" outlineLevel="0" collapsed="false">
      <c r="A1232" s="10" t="s">
        <v>2038</v>
      </c>
      <c r="B1232" s="10" t="s">
        <v>2039</v>
      </c>
      <c r="C1232" s="11" t="n">
        <v>45759</v>
      </c>
      <c r="D1232" s="12" t="n">
        <v>26.56</v>
      </c>
    </row>
    <row r="1233" customFormat="false" ht="15" hidden="false" customHeight="false" outlineLevel="0" collapsed="false">
      <c r="A1233" s="10" t="s">
        <v>2040</v>
      </c>
      <c r="B1233" s="10" t="s">
        <v>2041</v>
      </c>
      <c r="C1233" s="11" t="n">
        <v>45759</v>
      </c>
      <c r="D1233" s="12" t="n">
        <v>35.13</v>
      </c>
    </row>
    <row r="1234" customFormat="false" ht="15" hidden="false" customHeight="false" outlineLevel="0" collapsed="false">
      <c r="A1234" s="10" t="s">
        <v>2042</v>
      </c>
      <c r="B1234" s="10" t="s">
        <v>609</v>
      </c>
      <c r="C1234" s="11" t="n">
        <v>45759</v>
      </c>
      <c r="D1234" s="12" t="n">
        <v>26.86</v>
      </c>
    </row>
    <row r="1235" customFormat="false" ht="15" hidden="false" customHeight="false" outlineLevel="0" collapsed="false">
      <c r="A1235" s="10" t="s">
        <v>2043</v>
      </c>
      <c r="B1235" s="10" t="s">
        <v>1385</v>
      </c>
      <c r="C1235" s="11" t="n">
        <v>45759</v>
      </c>
      <c r="D1235" s="12" t="n">
        <v>44.69</v>
      </c>
    </row>
    <row r="1236" customFormat="false" ht="15" hidden="false" customHeight="false" outlineLevel="0" collapsed="false">
      <c r="A1236" s="10" t="s">
        <v>2044</v>
      </c>
      <c r="B1236" s="10" t="s">
        <v>481</v>
      </c>
      <c r="C1236" s="11" t="n">
        <v>45760</v>
      </c>
      <c r="D1236" s="12" t="n">
        <v>59.05</v>
      </c>
    </row>
    <row r="1237" customFormat="false" ht="15" hidden="false" customHeight="false" outlineLevel="0" collapsed="false">
      <c r="A1237" s="10" t="s">
        <v>2045</v>
      </c>
      <c r="B1237" s="10" t="s">
        <v>1586</v>
      </c>
      <c r="C1237" s="11" t="n">
        <v>45760</v>
      </c>
      <c r="D1237" s="12" t="n">
        <v>60.11</v>
      </c>
    </row>
    <row r="1238" customFormat="false" ht="15" hidden="false" customHeight="false" outlineLevel="0" collapsed="false">
      <c r="A1238" s="10" t="s">
        <v>2046</v>
      </c>
      <c r="B1238" s="10" t="s">
        <v>1018</v>
      </c>
      <c r="C1238" s="11" t="n">
        <v>45760</v>
      </c>
      <c r="D1238" s="12" t="n">
        <v>43.11</v>
      </c>
    </row>
    <row r="1239" customFormat="false" ht="15" hidden="false" customHeight="false" outlineLevel="0" collapsed="false">
      <c r="A1239" s="10" t="s">
        <v>2047</v>
      </c>
      <c r="B1239" s="10" t="s">
        <v>2048</v>
      </c>
      <c r="C1239" s="11" t="n">
        <v>45760</v>
      </c>
      <c r="D1239" s="12" t="n">
        <v>23.65</v>
      </c>
    </row>
    <row r="1240" customFormat="false" ht="15" hidden="false" customHeight="false" outlineLevel="0" collapsed="false">
      <c r="A1240" s="10" t="s">
        <v>2049</v>
      </c>
      <c r="B1240" s="10" t="s">
        <v>2050</v>
      </c>
      <c r="C1240" s="11" t="n">
        <v>45760</v>
      </c>
      <c r="D1240" s="12" t="n">
        <v>78.37</v>
      </c>
    </row>
    <row r="1241" customFormat="false" ht="15" hidden="false" customHeight="false" outlineLevel="0" collapsed="false">
      <c r="A1241" s="10" t="s">
        <v>2051</v>
      </c>
      <c r="B1241" s="10" t="s">
        <v>1091</v>
      </c>
      <c r="C1241" s="11" t="n">
        <v>45760</v>
      </c>
      <c r="D1241" s="12" t="n">
        <v>32.15</v>
      </c>
    </row>
    <row r="1242" customFormat="false" ht="15" hidden="false" customHeight="false" outlineLevel="0" collapsed="false">
      <c r="A1242" s="10" t="s">
        <v>2052</v>
      </c>
      <c r="B1242" s="10" t="s">
        <v>1014</v>
      </c>
      <c r="C1242" s="11" t="n">
        <v>45761</v>
      </c>
      <c r="D1242" s="12" t="n">
        <v>46.57</v>
      </c>
    </row>
    <row r="1243" customFormat="false" ht="15" hidden="false" customHeight="false" outlineLevel="0" collapsed="false">
      <c r="A1243" s="10" t="s">
        <v>2053</v>
      </c>
      <c r="B1243" s="10" t="s">
        <v>2054</v>
      </c>
      <c r="C1243" s="11" t="n">
        <v>45761</v>
      </c>
      <c r="D1243" s="12" t="n">
        <v>22.88</v>
      </c>
    </row>
    <row r="1244" customFormat="false" ht="15" hidden="false" customHeight="false" outlineLevel="0" collapsed="false">
      <c r="A1244" s="10" t="s">
        <v>2055</v>
      </c>
      <c r="B1244" s="10" t="s">
        <v>1184</v>
      </c>
      <c r="C1244" s="11" t="n">
        <v>45761</v>
      </c>
      <c r="D1244" s="12" t="n">
        <v>67.4</v>
      </c>
    </row>
    <row r="1245" customFormat="false" ht="15" hidden="false" customHeight="false" outlineLevel="0" collapsed="false">
      <c r="A1245" s="10" t="s">
        <v>2056</v>
      </c>
      <c r="B1245" s="10" t="s">
        <v>2057</v>
      </c>
      <c r="C1245" s="11" t="n">
        <v>45761</v>
      </c>
      <c r="D1245" s="12" t="n">
        <v>27.91</v>
      </c>
    </row>
    <row r="1246" customFormat="false" ht="15" hidden="false" customHeight="false" outlineLevel="0" collapsed="false">
      <c r="A1246" s="10" t="s">
        <v>2058</v>
      </c>
      <c r="B1246" s="10" t="s">
        <v>1075</v>
      </c>
      <c r="C1246" s="11" t="n">
        <v>45761</v>
      </c>
      <c r="D1246" s="12" t="n">
        <v>42.46</v>
      </c>
    </row>
    <row r="1247" customFormat="false" ht="15" hidden="false" customHeight="false" outlineLevel="0" collapsed="false">
      <c r="A1247" s="10" t="s">
        <v>2059</v>
      </c>
      <c r="B1247" s="10" t="s">
        <v>1303</v>
      </c>
      <c r="C1247" s="11" t="n">
        <v>45761</v>
      </c>
      <c r="D1247" s="12" t="n">
        <v>33.68</v>
      </c>
    </row>
    <row r="1248" customFormat="false" ht="15" hidden="false" customHeight="false" outlineLevel="0" collapsed="false">
      <c r="A1248" s="10" t="s">
        <v>2060</v>
      </c>
      <c r="B1248" s="10" t="s">
        <v>1305</v>
      </c>
      <c r="C1248" s="11" t="n">
        <v>45761</v>
      </c>
      <c r="D1248" s="12" t="n">
        <v>72.86</v>
      </c>
    </row>
    <row r="1249" customFormat="false" ht="15" hidden="false" customHeight="false" outlineLevel="0" collapsed="false">
      <c r="A1249" s="10" t="s">
        <v>2061</v>
      </c>
      <c r="B1249" s="10" t="s">
        <v>2062</v>
      </c>
      <c r="C1249" s="11" t="n">
        <v>45761</v>
      </c>
      <c r="D1249" s="12" t="n">
        <v>21.21</v>
      </c>
    </row>
    <row r="1250" customFormat="false" ht="15" hidden="false" customHeight="false" outlineLevel="0" collapsed="false">
      <c r="A1250" s="10" t="s">
        <v>2063</v>
      </c>
      <c r="B1250" s="10" t="s">
        <v>2064</v>
      </c>
      <c r="C1250" s="11" t="n">
        <v>45761</v>
      </c>
      <c r="D1250" s="12" t="n">
        <v>31.86</v>
      </c>
    </row>
    <row r="1251" customFormat="false" ht="15" hidden="false" customHeight="false" outlineLevel="0" collapsed="false">
      <c r="A1251" s="10" t="s">
        <v>2065</v>
      </c>
      <c r="B1251" s="10" t="s">
        <v>2066</v>
      </c>
      <c r="C1251" s="11" t="n">
        <v>45761</v>
      </c>
      <c r="D1251" s="12" t="n">
        <v>36.52</v>
      </c>
    </row>
    <row r="1252" customFormat="false" ht="15" hidden="false" customHeight="false" outlineLevel="0" collapsed="false">
      <c r="A1252" s="10" t="s">
        <v>2067</v>
      </c>
      <c r="B1252" s="10" t="s">
        <v>745</v>
      </c>
      <c r="C1252" s="11" t="n">
        <v>45761</v>
      </c>
      <c r="D1252" s="12" t="n">
        <v>27.2</v>
      </c>
    </row>
    <row r="1253" customFormat="false" ht="15" hidden="false" customHeight="false" outlineLevel="0" collapsed="false">
      <c r="A1253" s="10" t="s">
        <v>2068</v>
      </c>
      <c r="B1253" s="10" t="s">
        <v>61</v>
      </c>
      <c r="C1253" s="11" t="n">
        <v>45762</v>
      </c>
      <c r="D1253" s="12" t="n">
        <v>91.56</v>
      </c>
    </row>
    <row r="1254" customFormat="false" ht="15" hidden="false" customHeight="false" outlineLevel="0" collapsed="false">
      <c r="A1254" s="10" t="s">
        <v>2069</v>
      </c>
      <c r="B1254" s="10" t="s">
        <v>2070</v>
      </c>
      <c r="C1254" s="11" t="n">
        <v>45762</v>
      </c>
      <c r="D1254" s="12" t="n">
        <v>42.88</v>
      </c>
    </row>
    <row r="1255" customFormat="false" ht="15" hidden="false" customHeight="false" outlineLevel="0" collapsed="false">
      <c r="A1255" s="10" t="s">
        <v>2071</v>
      </c>
      <c r="B1255" s="10" t="s">
        <v>1329</v>
      </c>
      <c r="C1255" s="11" t="n">
        <v>45762</v>
      </c>
      <c r="D1255" s="12" t="n">
        <v>52.27</v>
      </c>
    </row>
    <row r="1256" customFormat="false" ht="15" hidden="false" customHeight="false" outlineLevel="0" collapsed="false">
      <c r="A1256" s="10" t="s">
        <v>2072</v>
      </c>
      <c r="B1256" s="10" t="s">
        <v>923</v>
      </c>
      <c r="C1256" s="11" t="n">
        <v>45762</v>
      </c>
      <c r="D1256" s="12" t="n">
        <v>45.18</v>
      </c>
    </row>
    <row r="1257" customFormat="false" ht="15" hidden="false" customHeight="false" outlineLevel="0" collapsed="false">
      <c r="A1257" s="10" t="s">
        <v>2073</v>
      </c>
      <c r="B1257" s="10" t="s">
        <v>1143</v>
      </c>
      <c r="C1257" s="11" t="n">
        <v>45762</v>
      </c>
      <c r="D1257" s="12" t="n">
        <v>50.3</v>
      </c>
    </row>
    <row r="1258" customFormat="false" ht="15" hidden="false" customHeight="false" outlineLevel="0" collapsed="false">
      <c r="A1258" s="10" t="s">
        <v>2074</v>
      </c>
      <c r="B1258" s="10" t="s">
        <v>2075</v>
      </c>
      <c r="C1258" s="11" t="n">
        <v>45762</v>
      </c>
      <c r="D1258" s="12" t="n">
        <v>29.08</v>
      </c>
    </row>
    <row r="1259" customFormat="false" ht="15" hidden="false" customHeight="false" outlineLevel="0" collapsed="false">
      <c r="A1259" s="10" t="s">
        <v>2076</v>
      </c>
      <c r="B1259" s="10" t="s">
        <v>512</v>
      </c>
      <c r="C1259" s="11" t="n">
        <v>45762</v>
      </c>
      <c r="D1259" s="12" t="n">
        <v>57.02</v>
      </c>
    </row>
    <row r="1260" customFormat="false" ht="15" hidden="false" customHeight="false" outlineLevel="0" collapsed="false">
      <c r="A1260" s="10" t="s">
        <v>2077</v>
      </c>
      <c r="B1260" s="10" t="s">
        <v>1372</v>
      </c>
      <c r="C1260" s="11" t="n">
        <v>45762</v>
      </c>
      <c r="D1260" s="12" t="n">
        <v>31.95</v>
      </c>
    </row>
    <row r="1261" customFormat="false" ht="15" hidden="false" customHeight="false" outlineLevel="0" collapsed="false">
      <c r="A1261" s="10" t="s">
        <v>2078</v>
      </c>
      <c r="B1261" s="10" t="s">
        <v>458</v>
      </c>
      <c r="C1261" s="11" t="n">
        <v>45762</v>
      </c>
      <c r="D1261" s="12" t="n">
        <v>41.71</v>
      </c>
    </row>
    <row r="1262" customFormat="false" ht="15" hidden="false" customHeight="false" outlineLevel="0" collapsed="false">
      <c r="A1262" s="10" t="s">
        <v>2079</v>
      </c>
      <c r="B1262" s="10" t="s">
        <v>2080</v>
      </c>
      <c r="C1262" s="11" t="n">
        <v>45762</v>
      </c>
      <c r="D1262" s="12" t="n">
        <v>42.54</v>
      </c>
    </row>
    <row r="1263" customFormat="false" ht="15" hidden="false" customHeight="false" outlineLevel="0" collapsed="false">
      <c r="A1263" s="10" t="s">
        <v>2081</v>
      </c>
      <c r="B1263" s="10" t="s">
        <v>2082</v>
      </c>
      <c r="C1263" s="11" t="n">
        <v>45762</v>
      </c>
      <c r="D1263" s="12" t="n">
        <v>32.75</v>
      </c>
    </row>
    <row r="1264" customFormat="false" ht="15" hidden="false" customHeight="false" outlineLevel="0" collapsed="false">
      <c r="A1264" s="10" t="s">
        <v>2083</v>
      </c>
      <c r="B1264" s="10" t="s">
        <v>1646</v>
      </c>
      <c r="C1264" s="11" t="n">
        <v>45762</v>
      </c>
      <c r="D1264" s="12" t="n">
        <v>36.12</v>
      </c>
    </row>
    <row r="1265" customFormat="false" ht="15" hidden="false" customHeight="false" outlineLevel="0" collapsed="false">
      <c r="A1265" s="10" t="s">
        <v>2084</v>
      </c>
      <c r="B1265" s="10" t="s">
        <v>1193</v>
      </c>
      <c r="C1265" s="11" t="n">
        <v>45762</v>
      </c>
      <c r="D1265" s="12" t="n">
        <v>45.28</v>
      </c>
    </row>
    <row r="1266" customFormat="false" ht="15" hidden="false" customHeight="false" outlineLevel="0" collapsed="false">
      <c r="A1266" s="10" t="s">
        <v>2085</v>
      </c>
      <c r="B1266" s="10" t="s">
        <v>2086</v>
      </c>
      <c r="C1266" s="11" t="n">
        <v>45763</v>
      </c>
      <c r="D1266" s="12" t="n">
        <v>49.86</v>
      </c>
    </row>
    <row r="1267" customFormat="false" ht="15" hidden="false" customHeight="false" outlineLevel="0" collapsed="false">
      <c r="A1267" s="10" t="s">
        <v>2087</v>
      </c>
      <c r="B1267" s="10" t="s">
        <v>626</v>
      </c>
      <c r="C1267" s="11" t="n">
        <v>45763</v>
      </c>
      <c r="D1267" s="12" t="n">
        <v>39.92</v>
      </c>
    </row>
    <row r="1268" customFormat="false" ht="15" hidden="false" customHeight="false" outlineLevel="0" collapsed="false">
      <c r="A1268" s="10" t="s">
        <v>2088</v>
      </c>
      <c r="B1268" s="10" t="s">
        <v>1270</v>
      </c>
      <c r="C1268" s="11" t="n">
        <v>45763</v>
      </c>
      <c r="D1268" s="12" t="n">
        <v>90.8</v>
      </c>
    </row>
    <row r="1269" customFormat="false" ht="15" hidden="false" customHeight="false" outlineLevel="0" collapsed="false">
      <c r="A1269" s="10" t="s">
        <v>2089</v>
      </c>
      <c r="B1269" s="10" t="s">
        <v>2090</v>
      </c>
      <c r="C1269" s="11" t="n">
        <v>45763</v>
      </c>
      <c r="D1269" s="12" t="n">
        <v>43.76</v>
      </c>
    </row>
    <row r="1270" customFormat="false" ht="15" hidden="false" customHeight="false" outlineLevel="0" collapsed="false">
      <c r="A1270" s="10" t="s">
        <v>2091</v>
      </c>
      <c r="B1270" s="10" t="s">
        <v>2092</v>
      </c>
      <c r="C1270" s="11" t="n">
        <v>45763</v>
      </c>
      <c r="D1270" s="12" t="n">
        <v>34.42</v>
      </c>
    </row>
    <row r="1271" customFormat="false" ht="15" hidden="false" customHeight="false" outlineLevel="0" collapsed="false">
      <c r="A1271" s="10" t="s">
        <v>2093</v>
      </c>
      <c r="B1271" s="10" t="s">
        <v>224</v>
      </c>
      <c r="C1271" s="11" t="n">
        <v>45763</v>
      </c>
      <c r="D1271" s="12" t="n">
        <v>51.16</v>
      </c>
    </row>
    <row r="1272" customFormat="false" ht="15" hidden="false" customHeight="false" outlineLevel="0" collapsed="false">
      <c r="A1272" s="10" t="s">
        <v>2094</v>
      </c>
      <c r="B1272" s="10" t="s">
        <v>2095</v>
      </c>
      <c r="C1272" s="11" t="n">
        <v>45763</v>
      </c>
      <c r="D1272" s="12" t="n">
        <v>58.01</v>
      </c>
    </row>
    <row r="1273" customFormat="false" ht="15" hidden="false" customHeight="false" outlineLevel="0" collapsed="false">
      <c r="A1273" s="10" t="s">
        <v>2096</v>
      </c>
      <c r="B1273" s="10" t="s">
        <v>1123</v>
      </c>
      <c r="C1273" s="11" t="n">
        <v>45763</v>
      </c>
      <c r="D1273" s="12" t="n">
        <v>23.51</v>
      </c>
    </row>
    <row r="1274" customFormat="false" ht="15" hidden="false" customHeight="false" outlineLevel="0" collapsed="false">
      <c r="A1274" s="10" t="s">
        <v>2097</v>
      </c>
      <c r="B1274" s="10" t="s">
        <v>2098</v>
      </c>
      <c r="C1274" s="11" t="n">
        <v>45763</v>
      </c>
      <c r="D1274" s="12" t="n">
        <v>28.57</v>
      </c>
    </row>
    <row r="1275" customFormat="false" ht="15" hidden="false" customHeight="false" outlineLevel="0" collapsed="false">
      <c r="A1275" s="10" t="s">
        <v>2099</v>
      </c>
      <c r="B1275" s="10" t="s">
        <v>737</v>
      </c>
      <c r="C1275" s="11" t="n">
        <v>45763</v>
      </c>
      <c r="D1275" s="12" t="n">
        <v>26.33</v>
      </c>
    </row>
    <row r="1276" customFormat="false" ht="15" hidden="false" customHeight="false" outlineLevel="0" collapsed="false">
      <c r="A1276" s="10" t="s">
        <v>2100</v>
      </c>
      <c r="B1276" s="10" t="s">
        <v>2101</v>
      </c>
      <c r="C1276" s="11" t="n">
        <v>45763</v>
      </c>
      <c r="D1276" s="12" t="n">
        <v>46.51</v>
      </c>
    </row>
    <row r="1277" customFormat="false" ht="15" hidden="false" customHeight="false" outlineLevel="0" collapsed="false">
      <c r="A1277" s="10" t="s">
        <v>2102</v>
      </c>
      <c r="B1277" s="10" t="s">
        <v>1065</v>
      </c>
      <c r="C1277" s="11" t="n">
        <v>45763</v>
      </c>
      <c r="D1277" s="12" t="n">
        <v>25.56</v>
      </c>
    </row>
    <row r="1278" customFormat="false" ht="15" hidden="false" customHeight="false" outlineLevel="0" collapsed="false">
      <c r="A1278" s="10" t="s">
        <v>2103</v>
      </c>
      <c r="B1278" s="10" t="s">
        <v>2104</v>
      </c>
      <c r="C1278" s="11" t="n">
        <v>45763</v>
      </c>
      <c r="D1278" s="12" t="n">
        <v>31.98</v>
      </c>
    </row>
    <row r="1279" customFormat="false" ht="15" hidden="false" customHeight="false" outlineLevel="0" collapsed="false">
      <c r="A1279" s="10" t="s">
        <v>2105</v>
      </c>
      <c r="B1279" s="10" t="s">
        <v>127</v>
      </c>
      <c r="C1279" s="11" t="n">
        <v>45764</v>
      </c>
      <c r="D1279" s="12" t="n">
        <v>42.46</v>
      </c>
    </row>
    <row r="1280" customFormat="false" ht="15" hidden="false" customHeight="false" outlineLevel="0" collapsed="false">
      <c r="A1280" s="10" t="s">
        <v>2106</v>
      </c>
      <c r="B1280" s="10" t="s">
        <v>447</v>
      </c>
      <c r="C1280" s="11" t="n">
        <v>45764</v>
      </c>
      <c r="D1280" s="12" t="n">
        <v>38.15</v>
      </c>
    </row>
    <row r="1281" customFormat="false" ht="15" hidden="false" customHeight="false" outlineLevel="0" collapsed="false">
      <c r="A1281" s="10" t="s">
        <v>2107</v>
      </c>
      <c r="B1281" s="10" t="s">
        <v>649</v>
      </c>
      <c r="C1281" s="11" t="n">
        <v>45764</v>
      </c>
      <c r="D1281" s="12" t="n">
        <v>55.99</v>
      </c>
    </row>
    <row r="1282" customFormat="false" ht="15" hidden="false" customHeight="false" outlineLevel="0" collapsed="false">
      <c r="A1282" s="10" t="s">
        <v>2108</v>
      </c>
      <c r="B1282" s="10" t="s">
        <v>2109</v>
      </c>
      <c r="C1282" s="11" t="n">
        <v>45764</v>
      </c>
      <c r="D1282" s="12" t="n">
        <v>21.66</v>
      </c>
    </row>
    <row r="1283" customFormat="false" ht="15" hidden="false" customHeight="false" outlineLevel="0" collapsed="false">
      <c r="A1283" s="10" t="s">
        <v>2110</v>
      </c>
      <c r="B1283" s="10" t="s">
        <v>2111</v>
      </c>
      <c r="C1283" s="11" t="n">
        <v>45764</v>
      </c>
      <c r="D1283" s="12" t="n">
        <v>35.47</v>
      </c>
    </row>
    <row r="1284" customFormat="false" ht="15" hidden="false" customHeight="false" outlineLevel="0" collapsed="false">
      <c r="A1284" s="10" t="s">
        <v>2112</v>
      </c>
      <c r="B1284" s="10" t="s">
        <v>2113</v>
      </c>
      <c r="C1284" s="11" t="n">
        <v>45765</v>
      </c>
      <c r="D1284" s="12" t="n">
        <v>37.22</v>
      </c>
    </row>
    <row r="1285" customFormat="false" ht="15" hidden="false" customHeight="false" outlineLevel="0" collapsed="false">
      <c r="A1285" s="10" t="s">
        <v>2114</v>
      </c>
      <c r="B1285" s="10" t="s">
        <v>2115</v>
      </c>
      <c r="C1285" s="11" t="n">
        <v>45765</v>
      </c>
      <c r="D1285" s="12" t="n">
        <v>13.16</v>
      </c>
    </row>
    <row r="1286" customFormat="false" ht="15" hidden="false" customHeight="false" outlineLevel="0" collapsed="false">
      <c r="A1286" s="10" t="s">
        <v>2116</v>
      </c>
      <c r="B1286" s="10" t="s">
        <v>2117</v>
      </c>
      <c r="C1286" s="11" t="n">
        <v>45765</v>
      </c>
      <c r="D1286" s="12" t="n">
        <v>31.6</v>
      </c>
    </row>
    <row r="1287" customFormat="false" ht="15" hidden="false" customHeight="false" outlineLevel="0" collapsed="false">
      <c r="A1287" s="10" t="s">
        <v>2118</v>
      </c>
      <c r="B1287" s="10" t="s">
        <v>2119</v>
      </c>
      <c r="C1287" s="11" t="n">
        <v>45765</v>
      </c>
      <c r="D1287" s="12" t="n">
        <v>74.9</v>
      </c>
    </row>
    <row r="1288" customFormat="false" ht="15" hidden="false" customHeight="false" outlineLevel="0" collapsed="false">
      <c r="A1288" s="10" t="s">
        <v>2120</v>
      </c>
      <c r="B1288" s="10" t="s">
        <v>222</v>
      </c>
      <c r="C1288" s="11" t="n">
        <v>45765</v>
      </c>
      <c r="D1288" s="12" t="n">
        <v>33.24</v>
      </c>
    </row>
    <row r="1289" customFormat="false" ht="15" hidden="false" customHeight="false" outlineLevel="0" collapsed="false">
      <c r="A1289" s="10" t="s">
        <v>2121</v>
      </c>
      <c r="B1289" s="10" t="s">
        <v>415</v>
      </c>
      <c r="C1289" s="11" t="n">
        <v>45765</v>
      </c>
      <c r="D1289" s="12" t="n">
        <v>34.08</v>
      </c>
    </row>
    <row r="1290" customFormat="false" ht="15" hidden="false" customHeight="false" outlineLevel="0" collapsed="false">
      <c r="A1290" s="10" t="s">
        <v>2122</v>
      </c>
      <c r="B1290" s="10" t="s">
        <v>699</v>
      </c>
      <c r="C1290" s="11" t="n">
        <v>45765</v>
      </c>
      <c r="D1290" s="12" t="n">
        <v>32.99</v>
      </c>
    </row>
    <row r="1291" customFormat="false" ht="15" hidden="false" customHeight="false" outlineLevel="0" collapsed="false">
      <c r="A1291" s="10" t="s">
        <v>2123</v>
      </c>
      <c r="B1291" s="10" t="s">
        <v>499</v>
      </c>
      <c r="C1291" s="11" t="n">
        <v>45765</v>
      </c>
      <c r="D1291" s="12" t="n">
        <v>39.88</v>
      </c>
    </row>
    <row r="1292" customFormat="false" ht="15" hidden="false" customHeight="false" outlineLevel="0" collapsed="false">
      <c r="A1292" s="10" t="s">
        <v>2124</v>
      </c>
      <c r="B1292" s="10" t="s">
        <v>307</v>
      </c>
      <c r="C1292" s="11" t="n">
        <v>45765</v>
      </c>
      <c r="D1292" s="12" t="n">
        <v>42.11</v>
      </c>
    </row>
    <row r="1293" customFormat="false" ht="15" hidden="false" customHeight="false" outlineLevel="0" collapsed="false">
      <c r="A1293" s="10" t="s">
        <v>2125</v>
      </c>
      <c r="B1293" s="10" t="s">
        <v>2126</v>
      </c>
      <c r="C1293" s="11" t="n">
        <v>45765</v>
      </c>
      <c r="D1293" s="12" t="n">
        <v>83.07</v>
      </c>
    </row>
    <row r="1294" customFormat="false" ht="15" hidden="false" customHeight="false" outlineLevel="0" collapsed="false">
      <c r="A1294" s="10" t="s">
        <v>2127</v>
      </c>
      <c r="B1294" s="10" t="s">
        <v>893</v>
      </c>
      <c r="C1294" s="11" t="n">
        <v>45765</v>
      </c>
      <c r="D1294" s="12" t="n">
        <v>64.29</v>
      </c>
    </row>
    <row r="1295" customFormat="false" ht="15" hidden="false" customHeight="false" outlineLevel="0" collapsed="false">
      <c r="A1295" s="10" t="s">
        <v>2128</v>
      </c>
      <c r="B1295" s="10" t="s">
        <v>2129</v>
      </c>
      <c r="C1295" s="11" t="n">
        <v>45765</v>
      </c>
      <c r="D1295" s="12" t="n">
        <v>33.58</v>
      </c>
    </row>
    <row r="1296" customFormat="false" ht="15" hidden="false" customHeight="false" outlineLevel="0" collapsed="false">
      <c r="A1296" s="10" t="s">
        <v>2130</v>
      </c>
      <c r="B1296" s="10" t="s">
        <v>2131</v>
      </c>
      <c r="C1296" s="11" t="n">
        <v>45765</v>
      </c>
      <c r="D1296" s="12" t="n">
        <v>30.91</v>
      </c>
    </row>
    <row r="1297" customFormat="false" ht="15" hidden="false" customHeight="false" outlineLevel="0" collapsed="false">
      <c r="A1297" s="10" t="s">
        <v>2132</v>
      </c>
      <c r="B1297" s="10" t="s">
        <v>2133</v>
      </c>
      <c r="C1297" s="11" t="n">
        <v>45766</v>
      </c>
      <c r="D1297" s="12" t="n">
        <v>19.3</v>
      </c>
    </row>
    <row r="1298" customFormat="false" ht="15" hidden="false" customHeight="false" outlineLevel="0" collapsed="false">
      <c r="A1298" s="10" t="s">
        <v>2134</v>
      </c>
      <c r="B1298" s="10" t="s">
        <v>117</v>
      </c>
      <c r="C1298" s="11" t="n">
        <v>45766</v>
      </c>
      <c r="D1298" s="12" t="n">
        <v>21.75</v>
      </c>
    </row>
    <row r="1299" customFormat="false" ht="15" hidden="false" customHeight="false" outlineLevel="0" collapsed="false">
      <c r="A1299" s="10" t="s">
        <v>2135</v>
      </c>
      <c r="B1299" s="10" t="s">
        <v>165</v>
      </c>
      <c r="C1299" s="11" t="n">
        <v>45766</v>
      </c>
      <c r="D1299" s="12" t="n">
        <v>32.68</v>
      </c>
    </row>
    <row r="1300" customFormat="false" ht="15" hidden="false" customHeight="false" outlineLevel="0" collapsed="false">
      <c r="A1300" s="10" t="s">
        <v>2136</v>
      </c>
      <c r="B1300" s="10" t="s">
        <v>652</v>
      </c>
      <c r="C1300" s="11" t="n">
        <v>45766</v>
      </c>
      <c r="D1300" s="12" t="n">
        <v>45.49</v>
      </c>
    </row>
    <row r="1301" customFormat="false" ht="15" hidden="false" customHeight="false" outlineLevel="0" collapsed="false">
      <c r="A1301" s="10" t="s">
        <v>2137</v>
      </c>
      <c r="B1301" s="10" t="s">
        <v>268</v>
      </c>
      <c r="C1301" s="11" t="n">
        <v>45766</v>
      </c>
      <c r="D1301" s="12" t="n">
        <v>21.97</v>
      </c>
    </row>
    <row r="1302" customFormat="false" ht="15" hidden="false" customHeight="false" outlineLevel="0" collapsed="false">
      <c r="A1302" s="10" t="s">
        <v>2138</v>
      </c>
      <c r="B1302" s="10" t="s">
        <v>510</v>
      </c>
      <c r="C1302" s="11" t="n">
        <v>45766</v>
      </c>
      <c r="D1302" s="12" t="n">
        <v>35.15</v>
      </c>
    </row>
    <row r="1303" customFormat="false" ht="15" hidden="false" customHeight="false" outlineLevel="0" collapsed="false">
      <c r="A1303" s="10" t="s">
        <v>2139</v>
      </c>
      <c r="B1303" s="10" t="s">
        <v>1212</v>
      </c>
      <c r="C1303" s="11" t="n">
        <v>45766</v>
      </c>
      <c r="D1303" s="12" t="n">
        <v>60.99</v>
      </c>
    </row>
    <row r="1304" customFormat="false" ht="15" hidden="false" customHeight="false" outlineLevel="0" collapsed="false">
      <c r="A1304" s="10" t="s">
        <v>2140</v>
      </c>
      <c r="B1304" s="10" t="s">
        <v>1530</v>
      </c>
      <c r="C1304" s="11" t="n">
        <v>45766</v>
      </c>
      <c r="D1304" s="12" t="n">
        <v>56.46</v>
      </c>
    </row>
    <row r="1305" customFormat="false" ht="15" hidden="false" customHeight="false" outlineLevel="0" collapsed="false">
      <c r="A1305" s="10" t="s">
        <v>2141</v>
      </c>
      <c r="B1305" s="10" t="s">
        <v>1417</v>
      </c>
      <c r="C1305" s="11" t="n">
        <v>45766</v>
      </c>
      <c r="D1305" s="12" t="n">
        <v>40.67</v>
      </c>
    </row>
    <row r="1306" customFormat="false" ht="15" hidden="false" customHeight="false" outlineLevel="0" collapsed="false">
      <c r="A1306" s="10" t="s">
        <v>2142</v>
      </c>
      <c r="B1306" s="10" t="s">
        <v>2143</v>
      </c>
      <c r="C1306" s="11" t="n">
        <v>45766</v>
      </c>
      <c r="D1306" s="12" t="n">
        <v>25.48</v>
      </c>
    </row>
    <row r="1307" customFormat="false" ht="15" hidden="false" customHeight="false" outlineLevel="0" collapsed="false">
      <c r="A1307" s="10" t="s">
        <v>2144</v>
      </c>
      <c r="B1307" s="10" t="s">
        <v>2145</v>
      </c>
      <c r="C1307" s="11" t="n">
        <v>45766</v>
      </c>
      <c r="D1307" s="12" t="n">
        <v>52.5</v>
      </c>
    </row>
    <row r="1308" customFormat="false" ht="15" hidden="false" customHeight="false" outlineLevel="0" collapsed="false">
      <c r="A1308" s="10" t="s">
        <v>2146</v>
      </c>
      <c r="B1308" s="10" t="s">
        <v>1684</v>
      </c>
      <c r="C1308" s="11" t="n">
        <v>45767</v>
      </c>
      <c r="D1308" s="12" t="n">
        <v>55.51</v>
      </c>
    </row>
    <row r="1309" customFormat="false" ht="15" hidden="false" customHeight="false" outlineLevel="0" collapsed="false">
      <c r="A1309" s="10" t="s">
        <v>2147</v>
      </c>
      <c r="B1309" s="10" t="s">
        <v>1152</v>
      </c>
      <c r="C1309" s="11" t="n">
        <v>45767</v>
      </c>
      <c r="D1309" s="12" t="n">
        <v>35.77</v>
      </c>
    </row>
    <row r="1310" customFormat="false" ht="15" hidden="false" customHeight="false" outlineLevel="0" collapsed="false">
      <c r="A1310" s="10" t="s">
        <v>2148</v>
      </c>
      <c r="B1310" s="10" t="s">
        <v>2149</v>
      </c>
      <c r="C1310" s="11" t="n">
        <v>45767</v>
      </c>
      <c r="D1310" s="12" t="n">
        <v>41.05</v>
      </c>
    </row>
    <row r="1311" customFormat="false" ht="15" hidden="false" customHeight="false" outlineLevel="0" collapsed="false">
      <c r="A1311" s="10" t="s">
        <v>2150</v>
      </c>
      <c r="B1311" s="10" t="s">
        <v>381</v>
      </c>
      <c r="C1311" s="11" t="n">
        <v>45767</v>
      </c>
      <c r="D1311" s="12" t="n">
        <v>52.74</v>
      </c>
    </row>
    <row r="1312" customFormat="false" ht="15" hidden="false" customHeight="false" outlineLevel="0" collapsed="false">
      <c r="A1312" s="10" t="s">
        <v>2151</v>
      </c>
      <c r="B1312" s="10" t="s">
        <v>2152</v>
      </c>
      <c r="C1312" s="11" t="n">
        <v>45767</v>
      </c>
      <c r="D1312" s="12" t="n">
        <v>57.66</v>
      </c>
    </row>
    <row r="1313" customFormat="false" ht="15" hidden="false" customHeight="false" outlineLevel="0" collapsed="false">
      <c r="A1313" s="10" t="s">
        <v>2153</v>
      </c>
      <c r="B1313" s="10" t="s">
        <v>1032</v>
      </c>
      <c r="C1313" s="11" t="n">
        <v>45767</v>
      </c>
      <c r="D1313" s="12" t="n">
        <v>31.49</v>
      </c>
    </row>
    <row r="1314" customFormat="false" ht="15" hidden="false" customHeight="false" outlineLevel="0" collapsed="false">
      <c r="A1314" s="10" t="s">
        <v>2154</v>
      </c>
      <c r="B1314" s="10" t="s">
        <v>2155</v>
      </c>
      <c r="C1314" s="11" t="n">
        <v>45768</v>
      </c>
      <c r="D1314" s="12" t="n">
        <v>32.32</v>
      </c>
    </row>
    <row r="1315" customFormat="false" ht="15" hidden="false" customHeight="false" outlineLevel="0" collapsed="false">
      <c r="A1315" s="10" t="s">
        <v>2156</v>
      </c>
      <c r="B1315" s="10" t="s">
        <v>947</v>
      </c>
      <c r="C1315" s="11" t="n">
        <v>45768</v>
      </c>
      <c r="D1315" s="12" t="n">
        <v>68.17</v>
      </c>
    </row>
    <row r="1316" customFormat="false" ht="15" hidden="false" customHeight="false" outlineLevel="0" collapsed="false">
      <c r="A1316" s="10" t="s">
        <v>2157</v>
      </c>
      <c r="B1316" s="10" t="s">
        <v>2158</v>
      </c>
      <c r="C1316" s="11" t="n">
        <v>45768</v>
      </c>
      <c r="D1316" s="12" t="n">
        <v>51.25</v>
      </c>
    </row>
    <row r="1317" customFormat="false" ht="15" hidden="false" customHeight="false" outlineLevel="0" collapsed="false">
      <c r="A1317" s="10" t="s">
        <v>2159</v>
      </c>
      <c r="B1317" s="10" t="s">
        <v>1073</v>
      </c>
      <c r="C1317" s="11" t="n">
        <v>45768</v>
      </c>
      <c r="D1317" s="12" t="n">
        <v>50.52</v>
      </c>
    </row>
    <row r="1318" customFormat="false" ht="15" hidden="false" customHeight="false" outlineLevel="0" collapsed="false">
      <c r="A1318" s="10" t="s">
        <v>2160</v>
      </c>
      <c r="B1318" s="10" t="s">
        <v>2161</v>
      </c>
      <c r="C1318" s="11" t="n">
        <v>45768</v>
      </c>
      <c r="D1318" s="12" t="n">
        <v>34.51</v>
      </c>
    </row>
    <row r="1319" customFormat="false" ht="15" hidden="false" customHeight="false" outlineLevel="0" collapsed="false">
      <c r="A1319" s="10" t="s">
        <v>2162</v>
      </c>
      <c r="B1319" s="10" t="s">
        <v>1671</v>
      </c>
      <c r="C1319" s="11" t="n">
        <v>45768</v>
      </c>
      <c r="D1319" s="12" t="n">
        <v>39.34</v>
      </c>
    </row>
    <row r="1320" customFormat="false" ht="15" hidden="false" customHeight="false" outlineLevel="0" collapsed="false">
      <c r="A1320" s="10" t="s">
        <v>2163</v>
      </c>
      <c r="B1320" s="10" t="s">
        <v>867</v>
      </c>
      <c r="C1320" s="11" t="n">
        <v>45768</v>
      </c>
      <c r="D1320" s="12" t="n">
        <v>61.21</v>
      </c>
    </row>
    <row r="1321" customFormat="false" ht="15" hidden="false" customHeight="false" outlineLevel="0" collapsed="false">
      <c r="A1321" s="10" t="s">
        <v>2164</v>
      </c>
      <c r="B1321" s="10" t="s">
        <v>799</v>
      </c>
      <c r="C1321" s="11" t="n">
        <v>45768</v>
      </c>
      <c r="D1321" s="12" t="n">
        <v>52.63</v>
      </c>
    </row>
    <row r="1322" customFormat="false" ht="15" hidden="false" customHeight="false" outlineLevel="0" collapsed="false">
      <c r="A1322" s="10" t="s">
        <v>2165</v>
      </c>
      <c r="B1322" s="10" t="s">
        <v>2166</v>
      </c>
      <c r="C1322" s="11" t="n">
        <v>45768</v>
      </c>
      <c r="D1322" s="12" t="n">
        <v>27.99</v>
      </c>
    </row>
    <row r="1323" customFormat="false" ht="15" hidden="false" customHeight="false" outlineLevel="0" collapsed="false">
      <c r="A1323" s="10" t="s">
        <v>2167</v>
      </c>
      <c r="B1323" s="10" t="s">
        <v>2168</v>
      </c>
      <c r="C1323" s="11" t="n">
        <v>45768</v>
      </c>
      <c r="D1323" s="12" t="n">
        <v>42.6</v>
      </c>
    </row>
    <row r="1324" customFormat="false" ht="15" hidden="false" customHeight="false" outlineLevel="0" collapsed="false">
      <c r="A1324" s="10" t="s">
        <v>2169</v>
      </c>
      <c r="B1324" s="10" t="s">
        <v>1871</v>
      </c>
      <c r="C1324" s="11" t="n">
        <v>45769</v>
      </c>
      <c r="D1324" s="12" t="n">
        <v>30.06</v>
      </c>
    </row>
    <row r="1325" customFormat="false" ht="15" hidden="false" customHeight="false" outlineLevel="0" collapsed="false">
      <c r="A1325" s="10" t="s">
        <v>2170</v>
      </c>
      <c r="B1325" s="10" t="s">
        <v>2171</v>
      </c>
      <c r="C1325" s="11" t="n">
        <v>45769</v>
      </c>
      <c r="D1325" s="12" t="n">
        <v>32.8</v>
      </c>
    </row>
    <row r="1326" customFormat="false" ht="15" hidden="false" customHeight="false" outlineLevel="0" collapsed="false">
      <c r="A1326" s="10" t="s">
        <v>2172</v>
      </c>
      <c r="B1326" s="10" t="s">
        <v>463</v>
      </c>
      <c r="C1326" s="11" t="n">
        <v>45769</v>
      </c>
      <c r="D1326" s="12" t="n">
        <v>26.16</v>
      </c>
    </row>
    <row r="1327" customFormat="false" ht="15" hidden="false" customHeight="false" outlineLevel="0" collapsed="false">
      <c r="A1327" s="10" t="s">
        <v>2173</v>
      </c>
      <c r="B1327" s="10" t="s">
        <v>526</v>
      </c>
      <c r="C1327" s="11" t="n">
        <v>45769</v>
      </c>
      <c r="D1327" s="12" t="n">
        <v>70.84</v>
      </c>
    </row>
    <row r="1328" customFormat="false" ht="15" hidden="false" customHeight="false" outlineLevel="0" collapsed="false">
      <c r="A1328" s="10" t="s">
        <v>2174</v>
      </c>
      <c r="B1328" s="10" t="s">
        <v>2175</v>
      </c>
      <c r="C1328" s="11" t="n">
        <v>45769</v>
      </c>
      <c r="D1328" s="12" t="n">
        <v>36.88</v>
      </c>
    </row>
    <row r="1329" customFormat="false" ht="15" hidden="false" customHeight="false" outlineLevel="0" collapsed="false">
      <c r="A1329" s="10" t="s">
        <v>2176</v>
      </c>
      <c r="B1329" s="10" t="s">
        <v>155</v>
      </c>
      <c r="C1329" s="11" t="n">
        <v>45769</v>
      </c>
      <c r="D1329" s="12" t="n">
        <v>39.52</v>
      </c>
    </row>
    <row r="1330" customFormat="false" ht="15" hidden="false" customHeight="false" outlineLevel="0" collapsed="false">
      <c r="A1330" s="10" t="s">
        <v>2177</v>
      </c>
      <c r="B1330" s="10" t="s">
        <v>1773</v>
      </c>
      <c r="C1330" s="11" t="n">
        <v>45769</v>
      </c>
      <c r="D1330" s="12" t="n">
        <v>49.94</v>
      </c>
    </row>
    <row r="1331" customFormat="false" ht="15" hidden="false" customHeight="false" outlineLevel="0" collapsed="false">
      <c r="A1331" s="10" t="s">
        <v>2178</v>
      </c>
      <c r="B1331" s="10" t="s">
        <v>195</v>
      </c>
      <c r="C1331" s="11" t="n">
        <v>45769</v>
      </c>
      <c r="D1331" s="12" t="n">
        <v>35.62</v>
      </c>
    </row>
    <row r="1332" customFormat="false" ht="15" hidden="false" customHeight="false" outlineLevel="0" collapsed="false">
      <c r="A1332" s="10" t="s">
        <v>2179</v>
      </c>
      <c r="B1332" s="10" t="s">
        <v>503</v>
      </c>
      <c r="C1332" s="11" t="n">
        <v>45769</v>
      </c>
      <c r="D1332" s="12" t="n">
        <v>57.76</v>
      </c>
    </row>
    <row r="1333" customFormat="false" ht="15" hidden="false" customHeight="false" outlineLevel="0" collapsed="false">
      <c r="A1333" s="10" t="s">
        <v>2180</v>
      </c>
      <c r="B1333" s="10" t="s">
        <v>2181</v>
      </c>
      <c r="C1333" s="11" t="n">
        <v>45769</v>
      </c>
      <c r="D1333" s="12" t="n">
        <v>46.28</v>
      </c>
    </row>
    <row r="1334" customFormat="false" ht="15" hidden="false" customHeight="false" outlineLevel="0" collapsed="false">
      <c r="A1334" s="10" t="s">
        <v>2182</v>
      </c>
      <c r="B1334" s="10" t="s">
        <v>1978</v>
      </c>
      <c r="C1334" s="11" t="n">
        <v>45770</v>
      </c>
      <c r="D1334" s="12" t="n">
        <v>47.01</v>
      </c>
    </row>
    <row r="1335" customFormat="false" ht="15" hidden="false" customHeight="false" outlineLevel="0" collapsed="false">
      <c r="A1335" s="10" t="s">
        <v>2183</v>
      </c>
      <c r="B1335" s="10" t="s">
        <v>189</v>
      </c>
      <c r="C1335" s="11" t="n">
        <v>45770</v>
      </c>
      <c r="D1335" s="12" t="n">
        <v>36.65</v>
      </c>
    </row>
    <row r="1336" customFormat="false" ht="15" hidden="false" customHeight="false" outlineLevel="0" collapsed="false">
      <c r="A1336" s="10" t="s">
        <v>2184</v>
      </c>
      <c r="B1336" s="10" t="s">
        <v>1247</v>
      </c>
      <c r="C1336" s="11" t="n">
        <v>45770</v>
      </c>
      <c r="D1336" s="12" t="n">
        <v>38.98</v>
      </c>
    </row>
    <row r="1337" customFormat="false" ht="15" hidden="false" customHeight="false" outlineLevel="0" collapsed="false">
      <c r="A1337" s="10" t="s">
        <v>2185</v>
      </c>
      <c r="B1337" s="10" t="s">
        <v>1040</v>
      </c>
      <c r="C1337" s="11" t="n">
        <v>45770</v>
      </c>
      <c r="D1337" s="12" t="n">
        <v>34.55</v>
      </c>
    </row>
    <row r="1338" customFormat="false" ht="15" hidden="false" customHeight="false" outlineLevel="0" collapsed="false">
      <c r="A1338" s="10" t="s">
        <v>2186</v>
      </c>
      <c r="B1338" s="10" t="s">
        <v>370</v>
      </c>
      <c r="C1338" s="11" t="n">
        <v>45770</v>
      </c>
      <c r="D1338" s="12" t="n">
        <v>76.44</v>
      </c>
    </row>
    <row r="1339" customFormat="false" ht="15" hidden="false" customHeight="false" outlineLevel="0" collapsed="false">
      <c r="A1339" s="10" t="s">
        <v>2187</v>
      </c>
      <c r="B1339" s="10" t="s">
        <v>2188</v>
      </c>
      <c r="C1339" s="11" t="n">
        <v>45770</v>
      </c>
      <c r="D1339" s="12" t="n">
        <v>32.65</v>
      </c>
    </row>
    <row r="1340" customFormat="false" ht="15" hidden="false" customHeight="false" outlineLevel="0" collapsed="false">
      <c r="A1340" s="10" t="s">
        <v>2189</v>
      </c>
      <c r="B1340" s="10" t="s">
        <v>2190</v>
      </c>
      <c r="C1340" s="11" t="n">
        <v>45770</v>
      </c>
      <c r="D1340" s="12" t="n">
        <v>26.9</v>
      </c>
    </row>
    <row r="1341" customFormat="false" ht="15" hidden="false" customHeight="false" outlineLevel="0" collapsed="false">
      <c r="A1341" s="10" t="s">
        <v>2191</v>
      </c>
      <c r="B1341" s="10" t="s">
        <v>1429</v>
      </c>
      <c r="C1341" s="11" t="n">
        <v>45770</v>
      </c>
      <c r="D1341" s="12" t="n">
        <v>54.73</v>
      </c>
    </row>
    <row r="1342" customFormat="false" ht="15" hidden="false" customHeight="false" outlineLevel="0" collapsed="false">
      <c r="A1342" s="10" t="s">
        <v>2192</v>
      </c>
      <c r="B1342" s="10" t="s">
        <v>2193</v>
      </c>
      <c r="C1342" s="11" t="n">
        <v>45770</v>
      </c>
      <c r="D1342" s="12" t="n">
        <v>44.08</v>
      </c>
    </row>
    <row r="1343" customFormat="false" ht="15" hidden="false" customHeight="false" outlineLevel="0" collapsed="false">
      <c r="A1343" s="10" t="s">
        <v>2194</v>
      </c>
      <c r="B1343" s="10" t="s">
        <v>2195</v>
      </c>
      <c r="C1343" s="11" t="n">
        <v>45770</v>
      </c>
      <c r="D1343" s="12" t="n">
        <v>18.17</v>
      </c>
    </row>
    <row r="1344" customFormat="false" ht="15" hidden="false" customHeight="false" outlineLevel="0" collapsed="false">
      <c r="A1344" s="10" t="s">
        <v>2196</v>
      </c>
      <c r="B1344" s="10" t="s">
        <v>1163</v>
      </c>
      <c r="C1344" s="11" t="n">
        <v>45770</v>
      </c>
      <c r="D1344" s="12" t="n">
        <v>44.34</v>
      </c>
    </row>
    <row r="1345" customFormat="false" ht="15" hidden="false" customHeight="false" outlineLevel="0" collapsed="false">
      <c r="A1345" s="10" t="s">
        <v>2197</v>
      </c>
      <c r="B1345" s="10" t="s">
        <v>925</v>
      </c>
      <c r="C1345" s="11" t="n">
        <v>45770</v>
      </c>
      <c r="D1345" s="12" t="n">
        <v>20.64</v>
      </c>
    </row>
    <row r="1346" customFormat="false" ht="15" hidden="false" customHeight="false" outlineLevel="0" collapsed="false">
      <c r="A1346" s="10" t="s">
        <v>2198</v>
      </c>
      <c r="B1346" s="10" t="s">
        <v>1519</v>
      </c>
      <c r="C1346" s="11" t="n">
        <v>45771</v>
      </c>
      <c r="D1346" s="12" t="n">
        <v>38.69</v>
      </c>
    </row>
    <row r="1347" customFormat="false" ht="15" hidden="false" customHeight="false" outlineLevel="0" collapsed="false">
      <c r="A1347" s="10" t="s">
        <v>2199</v>
      </c>
      <c r="B1347" s="10" t="s">
        <v>673</v>
      </c>
      <c r="C1347" s="11" t="n">
        <v>45771</v>
      </c>
      <c r="D1347" s="12" t="n">
        <v>46.29</v>
      </c>
    </row>
    <row r="1348" customFormat="false" ht="15" hidden="false" customHeight="false" outlineLevel="0" collapsed="false">
      <c r="A1348" s="10" t="s">
        <v>2200</v>
      </c>
      <c r="B1348" s="10" t="s">
        <v>2201</v>
      </c>
      <c r="C1348" s="11" t="n">
        <v>45771</v>
      </c>
      <c r="D1348" s="12" t="n">
        <v>16.48</v>
      </c>
    </row>
    <row r="1349" customFormat="false" ht="15" hidden="false" customHeight="false" outlineLevel="0" collapsed="false">
      <c r="A1349" s="10" t="s">
        <v>2202</v>
      </c>
      <c r="B1349" s="10" t="s">
        <v>451</v>
      </c>
      <c r="C1349" s="11" t="n">
        <v>45771</v>
      </c>
      <c r="D1349" s="12" t="n">
        <v>33.38</v>
      </c>
    </row>
    <row r="1350" customFormat="false" ht="15" hidden="false" customHeight="false" outlineLevel="0" collapsed="false">
      <c r="A1350" s="10" t="s">
        <v>2203</v>
      </c>
      <c r="B1350" s="10" t="s">
        <v>628</v>
      </c>
      <c r="C1350" s="11" t="n">
        <v>45771</v>
      </c>
      <c r="D1350" s="12" t="n">
        <v>62.01</v>
      </c>
    </row>
    <row r="1351" customFormat="false" ht="15" hidden="false" customHeight="false" outlineLevel="0" collapsed="false">
      <c r="A1351" s="10" t="s">
        <v>2204</v>
      </c>
      <c r="B1351" s="10" t="s">
        <v>179</v>
      </c>
      <c r="C1351" s="11" t="n">
        <v>45771</v>
      </c>
      <c r="D1351" s="12" t="n">
        <v>73.88</v>
      </c>
    </row>
    <row r="1352" customFormat="false" ht="15" hidden="false" customHeight="false" outlineLevel="0" collapsed="false">
      <c r="A1352" s="10" t="s">
        <v>2205</v>
      </c>
      <c r="B1352" s="10" t="s">
        <v>2206</v>
      </c>
      <c r="C1352" s="11" t="n">
        <v>45771</v>
      </c>
      <c r="D1352" s="12" t="n">
        <v>32.53</v>
      </c>
    </row>
    <row r="1353" customFormat="false" ht="15" hidden="false" customHeight="false" outlineLevel="0" collapsed="false">
      <c r="A1353" s="10" t="s">
        <v>2207</v>
      </c>
      <c r="B1353" s="10" t="s">
        <v>107</v>
      </c>
      <c r="C1353" s="11" t="n">
        <v>45771</v>
      </c>
      <c r="D1353" s="12" t="n">
        <v>39.8</v>
      </c>
    </row>
    <row r="1354" customFormat="false" ht="15" hidden="false" customHeight="false" outlineLevel="0" collapsed="false">
      <c r="A1354" s="10" t="s">
        <v>2208</v>
      </c>
      <c r="B1354" s="10" t="s">
        <v>2209</v>
      </c>
      <c r="C1354" s="11" t="n">
        <v>45771</v>
      </c>
      <c r="D1354" s="12" t="n">
        <v>44.19</v>
      </c>
    </row>
    <row r="1355" customFormat="false" ht="15" hidden="false" customHeight="false" outlineLevel="0" collapsed="false">
      <c r="A1355" s="10" t="s">
        <v>2210</v>
      </c>
      <c r="B1355" s="10" t="s">
        <v>489</v>
      </c>
      <c r="C1355" s="11" t="n">
        <v>45771</v>
      </c>
      <c r="D1355" s="12" t="n">
        <v>61.79</v>
      </c>
    </row>
    <row r="1356" customFormat="false" ht="15" hidden="false" customHeight="false" outlineLevel="0" collapsed="false">
      <c r="A1356" s="10" t="s">
        <v>2211</v>
      </c>
      <c r="B1356" s="10" t="s">
        <v>445</v>
      </c>
      <c r="C1356" s="11" t="n">
        <v>45771</v>
      </c>
      <c r="D1356" s="12" t="n">
        <v>23.15</v>
      </c>
    </row>
    <row r="1357" customFormat="false" ht="15" hidden="false" customHeight="false" outlineLevel="0" collapsed="false">
      <c r="A1357" s="10" t="s">
        <v>2212</v>
      </c>
      <c r="B1357" s="10" t="s">
        <v>980</v>
      </c>
      <c r="C1357" s="11" t="n">
        <v>45772</v>
      </c>
      <c r="D1357" s="12" t="n">
        <v>27.52</v>
      </c>
    </row>
    <row r="1358" customFormat="false" ht="15" hidden="false" customHeight="false" outlineLevel="0" collapsed="false">
      <c r="A1358" s="10" t="s">
        <v>2213</v>
      </c>
      <c r="B1358" s="10" t="s">
        <v>201</v>
      </c>
      <c r="C1358" s="11" t="n">
        <v>45772</v>
      </c>
      <c r="D1358" s="12" t="n">
        <v>17.18</v>
      </c>
    </row>
    <row r="1359" customFormat="false" ht="15" hidden="false" customHeight="false" outlineLevel="0" collapsed="false">
      <c r="A1359" s="10" t="s">
        <v>2214</v>
      </c>
      <c r="B1359" s="10" t="s">
        <v>556</v>
      </c>
      <c r="C1359" s="11" t="n">
        <v>45772</v>
      </c>
      <c r="D1359" s="12" t="n">
        <v>65.49</v>
      </c>
    </row>
    <row r="1360" customFormat="false" ht="15" hidden="false" customHeight="false" outlineLevel="0" collapsed="false">
      <c r="A1360" s="10" t="s">
        <v>2215</v>
      </c>
      <c r="B1360" s="10" t="s">
        <v>2216</v>
      </c>
      <c r="C1360" s="11" t="n">
        <v>45772</v>
      </c>
      <c r="D1360" s="12" t="n">
        <v>19.47</v>
      </c>
    </row>
    <row r="1361" customFormat="false" ht="15" hidden="false" customHeight="false" outlineLevel="0" collapsed="false">
      <c r="A1361" s="10" t="s">
        <v>2217</v>
      </c>
      <c r="B1361" s="10" t="s">
        <v>2218</v>
      </c>
      <c r="C1361" s="11" t="n">
        <v>45772</v>
      </c>
      <c r="D1361" s="12" t="n">
        <v>38.11</v>
      </c>
    </row>
    <row r="1362" customFormat="false" ht="15" hidden="false" customHeight="false" outlineLevel="0" collapsed="false">
      <c r="A1362" s="10" t="s">
        <v>2219</v>
      </c>
      <c r="B1362" s="10" t="s">
        <v>1003</v>
      </c>
      <c r="C1362" s="11" t="n">
        <v>45772</v>
      </c>
      <c r="D1362" s="12" t="n">
        <v>25.69</v>
      </c>
    </row>
    <row r="1363" customFormat="false" ht="15" hidden="false" customHeight="false" outlineLevel="0" collapsed="false">
      <c r="A1363" s="10" t="s">
        <v>2220</v>
      </c>
      <c r="B1363" s="10" t="s">
        <v>2221</v>
      </c>
      <c r="C1363" s="11" t="n">
        <v>45772</v>
      </c>
      <c r="D1363" s="12" t="n">
        <v>26.36</v>
      </c>
    </row>
    <row r="1364" customFormat="false" ht="15" hidden="false" customHeight="false" outlineLevel="0" collapsed="false">
      <c r="A1364" s="10" t="s">
        <v>2222</v>
      </c>
      <c r="B1364" s="10" t="s">
        <v>2223</v>
      </c>
      <c r="C1364" s="11" t="n">
        <v>45773</v>
      </c>
      <c r="D1364" s="12" t="n">
        <v>38.3</v>
      </c>
    </row>
    <row r="1365" customFormat="false" ht="15" hidden="false" customHeight="false" outlineLevel="0" collapsed="false">
      <c r="A1365" s="10" t="s">
        <v>2224</v>
      </c>
      <c r="B1365" s="10" t="s">
        <v>2225</v>
      </c>
      <c r="C1365" s="11" t="n">
        <v>45773</v>
      </c>
      <c r="D1365" s="12" t="n">
        <v>22.8</v>
      </c>
    </row>
    <row r="1366" customFormat="false" ht="15" hidden="false" customHeight="false" outlineLevel="0" collapsed="false">
      <c r="A1366" s="10" t="s">
        <v>2226</v>
      </c>
      <c r="B1366" s="10" t="s">
        <v>2227</v>
      </c>
      <c r="C1366" s="11" t="n">
        <v>45773</v>
      </c>
      <c r="D1366" s="12" t="n">
        <v>20.61</v>
      </c>
    </row>
    <row r="1367" customFormat="false" ht="15" hidden="false" customHeight="false" outlineLevel="0" collapsed="false">
      <c r="A1367" s="10" t="s">
        <v>2228</v>
      </c>
      <c r="B1367" s="10" t="s">
        <v>752</v>
      </c>
      <c r="C1367" s="11" t="n">
        <v>45773</v>
      </c>
      <c r="D1367" s="12" t="n">
        <v>38.89</v>
      </c>
    </row>
    <row r="1368" customFormat="false" ht="15" hidden="false" customHeight="false" outlineLevel="0" collapsed="false">
      <c r="A1368" s="10" t="s">
        <v>2229</v>
      </c>
      <c r="B1368" s="10" t="s">
        <v>2230</v>
      </c>
      <c r="C1368" s="11" t="n">
        <v>45773</v>
      </c>
      <c r="D1368" s="12" t="n">
        <v>29.61</v>
      </c>
    </row>
    <row r="1369" customFormat="false" ht="15" hidden="false" customHeight="false" outlineLevel="0" collapsed="false">
      <c r="A1369" s="10" t="s">
        <v>2231</v>
      </c>
      <c r="B1369" s="10" t="s">
        <v>2232</v>
      </c>
      <c r="C1369" s="11" t="n">
        <v>45773</v>
      </c>
      <c r="D1369" s="12" t="n">
        <v>31.73</v>
      </c>
    </row>
    <row r="1370" customFormat="false" ht="15" hidden="false" customHeight="false" outlineLevel="0" collapsed="false">
      <c r="A1370" s="10" t="s">
        <v>2233</v>
      </c>
      <c r="B1370" s="10" t="s">
        <v>2234</v>
      </c>
      <c r="C1370" s="11" t="n">
        <v>45773</v>
      </c>
      <c r="D1370" s="12" t="n">
        <v>36.74</v>
      </c>
    </row>
    <row r="1371" customFormat="false" ht="15" hidden="false" customHeight="false" outlineLevel="0" collapsed="false">
      <c r="A1371" s="10" t="s">
        <v>2235</v>
      </c>
      <c r="B1371" s="10" t="s">
        <v>1311</v>
      </c>
      <c r="C1371" s="11" t="n">
        <v>45773</v>
      </c>
      <c r="D1371" s="12" t="n">
        <v>47.02</v>
      </c>
    </row>
    <row r="1372" customFormat="false" ht="15" hidden="false" customHeight="false" outlineLevel="0" collapsed="false">
      <c r="A1372" s="10" t="s">
        <v>2236</v>
      </c>
      <c r="B1372" s="10" t="s">
        <v>2237</v>
      </c>
      <c r="C1372" s="11" t="n">
        <v>45774</v>
      </c>
      <c r="D1372" s="12" t="n">
        <v>41.95</v>
      </c>
    </row>
    <row r="1373" customFormat="false" ht="15" hidden="false" customHeight="false" outlineLevel="0" collapsed="false">
      <c r="A1373" s="10" t="s">
        <v>2238</v>
      </c>
      <c r="B1373" s="10" t="s">
        <v>2239</v>
      </c>
      <c r="C1373" s="11" t="n">
        <v>45774</v>
      </c>
      <c r="D1373" s="12" t="n">
        <v>39.72</v>
      </c>
    </row>
    <row r="1374" customFormat="false" ht="15" hidden="false" customHeight="false" outlineLevel="0" collapsed="false">
      <c r="A1374" s="10" t="s">
        <v>2240</v>
      </c>
      <c r="B1374" s="10" t="s">
        <v>815</v>
      </c>
      <c r="C1374" s="11" t="n">
        <v>45774</v>
      </c>
      <c r="D1374" s="12" t="n">
        <v>39.76</v>
      </c>
    </row>
    <row r="1375" customFormat="false" ht="15" hidden="false" customHeight="false" outlineLevel="0" collapsed="false">
      <c r="A1375" s="10" t="s">
        <v>2241</v>
      </c>
      <c r="B1375" s="10" t="s">
        <v>579</v>
      </c>
      <c r="C1375" s="11" t="n">
        <v>45774</v>
      </c>
      <c r="D1375" s="12" t="n">
        <v>37.22</v>
      </c>
    </row>
    <row r="1376" customFormat="false" ht="15" hidden="false" customHeight="false" outlineLevel="0" collapsed="false">
      <c r="A1376" s="10" t="s">
        <v>2242</v>
      </c>
      <c r="B1376" s="10" t="s">
        <v>1299</v>
      </c>
      <c r="C1376" s="11" t="n">
        <v>45774</v>
      </c>
      <c r="D1376" s="12" t="n">
        <v>61.13</v>
      </c>
    </row>
    <row r="1377" customFormat="false" ht="15" hidden="false" customHeight="false" outlineLevel="0" collapsed="false">
      <c r="A1377" s="10" t="s">
        <v>2243</v>
      </c>
      <c r="B1377" s="10" t="s">
        <v>479</v>
      </c>
      <c r="C1377" s="11" t="n">
        <v>45774</v>
      </c>
      <c r="D1377" s="12" t="n">
        <v>29.9</v>
      </c>
    </row>
    <row r="1378" customFormat="false" ht="15" hidden="false" customHeight="false" outlineLevel="0" collapsed="false">
      <c r="A1378" s="10" t="s">
        <v>2244</v>
      </c>
      <c r="B1378" s="10" t="s">
        <v>2245</v>
      </c>
      <c r="C1378" s="11" t="n">
        <v>45774</v>
      </c>
      <c r="D1378" s="12" t="n">
        <v>47.97</v>
      </c>
    </row>
    <row r="1379" customFormat="false" ht="15" hidden="false" customHeight="false" outlineLevel="0" collapsed="false">
      <c r="A1379" s="10" t="s">
        <v>2246</v>
      </c>
      <c r="B1379" s="10" t="s">
        <v>2247</v>
      </c>
      <c r="C1379" s="11" t="n">
        <v>45774</v>
      </c>
      <c r="D1379" s="12" t="n">
        <v>22.65</v>
      </c>
    </row>
    <row r="1380" customFormat="false" ht="15" hidden="false" customHeight="false" outlineLevel="0" collapsed="false">
      <c r="A1380" s="10" t="s">
        <v>2248</v>
      </c>
      <c r="B1380" s="10" t="s">
        <v>913</v>
      </c>
      <c r="C1380" s="11" t="n">
        <v>45774</v>
      </c>
      <c r="D1380" s="12" t="n">
        <v>41.67</v>
      </c>
    </row>
    <row r="1381" customFormat="false" ht="15" hidden="false" customHeight="false" outlineLevel="0" collapsed="false">
      <c r="A1381" s="10" t="s">
        <v>2249</v>
      </c>
      <c r="B1381" s="10" t="s">
        <v>1355</v>
      </c>
      <c r="C1381" s="11" t="n">
        <v>45774</v>
      </c>
      <c r="D1381" s="12" t="n">
        <v>28.53</v>
      </c>
    </row>
    <row r="1382" customFormat="false" ht="15" hidden="false" customHeight="false" outlineLevel="0" collapsed="false">
      <c r="A1382" s="10" t="s">
        <v>2250</v>
      </c>
      <c r="B1382" s="10" t="s">
        <v>2251</v>
      </c>
      <c r="C1382" s="11" t="n">
        <v>45774</v>
      </c>
      <c r="D1382" s="12" t="n">
        <v>36.2</v>
      </c>
    </row>
    <row r="1383" customFormat="false" ht="15" hidden="false" customHeight="false" outlineLevel="0" collapsed="false">
      <c r="A1383" s="10" t="s">
        <v>2252</v>
      </c>
      <c r="B1383" s="10" t="s">
        <v>1757</v>
      </c>
      <c r="C1383" s="11" t="n">
        <v>45775</v>
      </c>
      <c r="D1383" s="12" t="n">
        <v>50.72</v>
      </c>
    </row>
    <row r="1384" customFormat="false" ht="15" hidden="false" customHeight="false" outlineLevel="0" collapsed="false">
      <c r="A1384" s="10" t="s">
        <v>2253</v>
      </c>
      <c r="B1384" s="10" t="s">
        <v>2254</v>
      </c>
      <c r="C1384" s="11" t="n">
        <v>45775</v>
      </c>
      <c r="D1384" s="12" t="n">
        <v>16.29</v>
      </c>
    </row>
    <row r="1385" customFormat="false" ht="15" hidden="false" customHeight="false" outlineLevel="0" collapsed="false">
      <c r="A1385" s="10" t="s">
        <v>2255</v>
      </c>
      <c r="B1385" s="10" t="s">
        <v>1327</v>
      </c>
      <c r="C1385" s="11" t="n">
        <v>45775</v>
      </c>
      <c r="D1385" s="12" t="n">
        <v>64.56</v>
      </c>
    </row>
    <row r="1386" customFormat="false" ht="15" hidden="false" customHeight="false" outlineLevel="0" collapsed="false">
      <c r="A1386" s="10" t="s">
        <v>2256</v>
      </c>
      <c r="B1386" s="10" t="s">
        <v>1845</v>
      </c>
      <c r="C1386" s="11" t="n">
        <v>45775</v>
      </c>
      <c r="D1386" s="12" t="n">
        <v>65.21</v>
      </c>
    </row>
    <row r="1387" customFormat="false" ht="15" hidden="false" customHeight="false" outlineLevel="0" collapsed="false">
      <c r="A1387" s="10" t="s">
        <v>2257</v>
      </c>
      <c r="B1387" s="10" t="s">
        <v>692</v>
      </c>
      <c r="C1387" s="11" t="n">
        <v>45775</v>
      </c>
      <c r="D1387" s="12" t="n">
        <v>18.31</v>
      </c>
    </row>
    <row r="1388" customFormat="false" ht="15" hidden="false" customHeight="false" outlineLevel="0" collapsed="false">
      <c r="A1388" s="10" t="s">
        <v>2258</v>
      </c>
      <c r="B1388" s="10" t="s">
        <v>2259</v>
      </c>
      <c r="C1388" s="11" t="n">
        <v>45775</v>
      </c>
      <c r="D1388" s="12" t="n">
        <v>20.2</v>
      </c>
    </row>
    <row r="1389" customFormat="false" ht="15" hidden="false" customHeight="false" outlineLevel="0" collapsed="false">
      <c r="A1389" s="10" t="s">
        <v>2260</v>
      </c>
      <c r="B1389" s="10" t="s">
        <v>326</v>
      </c>
      <c r="C1389" s="11" t="n">
        <v>45775</v>
      </c>
      <c r="D1389" s="12" t="n">
        <v>37.16</v>
      </c>
    </row>
    <row r="1390" customFormat="false" ht="15" hidden="false" customHeight="false" outlineLevel="0" collapsed="false">
      <c r="A1390" s="10" t="s">
        <v>2261</v>
      </c>
      <c r="B1390" s="10" t="s">
        <v>137</v>
      </c>
      <c r="C1390" s="11" t="n">
        <v>45775</v>
      </c>
      <c r="D1390" s="12" t="n">
        <v>41.73</v>
      </c>
    </row>
    <row r="1391" customFormat="false" ht="15" hidden="false" customHeight="false" outlineLevel="0" collapsed="false">
      <c r="A1391" s="10" t="s">
        <v>2262</v>
      </c>
      <c r="B1391" s="10" t="s">
        <v>99</v>
      </c>
      <c r="C1391" s="11" t="n">
        <v>45775</v>
      </c>
      <c r="D1391" s="12" t="n">
        <v>36.33</v>
      </c>
    </row>
    <row r="1392" customFormat="false" ht="15" hidden="false" customHeight="false" outlineLevel="0" collapsed="false">
      <c r="A1392" s="10" t="s">
        <v>2263</v>
      </c>
      <c r="B1392" s="10" t="s">
        <v>2264</v>
      </c>
      <c r="C1392" s="11" t="n">
        <v>45776</v>
      </c>
      <c r="D1392" s="12" t="n">
        <v>32.68</v>
      </c>
    </row>
    <row r="1393" customFormat="false" ht="15" hidden="false" customHeight="false" outlineLevel="0" collapsed="false">
      <c r="A1393" s="10" t="s">
        <v>2265</v>
      </c>
      <c r="B1393" s="10" t="s">
        <v>1688</v>
      </c>
      <c r="C1393" s="11" t="n">
        <v>45776</v>
      </c>
      <c r="D1393" s="12" t="n">
        <v>30.5</v>
      </c>
    </row>
    <row r="1394" customFormat="false" ht="15" hidden="false" customHeight="false" outlineLevel="0" collapsed="false">
      <c r="A1394" s="10" t="s">
        <v>2266</v>
      </c>
      <c r="B1394" s="10" t="s">
        <v>762</v>
      </c>
      <c r="C1394" s="11" t="n">
        <v>45776</v>
      </c>
      <c r="D1394" s="12" t="n">
        <v>39.75</v>
      </c>
    </row>
    <row r="1395" customFormat="false" ht="15" hidden="false" customHeight="false" outlineLevel="0" collapsed="false">
      <c r="A1395" s="10" t="s">
        <v>2267</v>
      </c>
      <c r="B1395" s="10" t="s">
        <v>2268</v>
      </c>
      <c r="C1395" s="11" t="n">
        <v>45776</v>
      </c>
      <c r="D1395" s="12" t="n">
        <v>30.5</v>
      </c>
    </row>
    <row r="1396" customFormat="false" ht="15" hidden="false" customHeight="false" outlineLevel="0" collapsed="false">
      <c r="A1396" s="10" t="s">
        <v>2269</v>
      </c>
      <c r="B1396" s="10" t="s">
        <v>2270</v>
      </c>
      <c r="C1396" s="11" t="n">
        <v>45776</v>
      </c>
      <c r="D1396" s="12" t="n">
        <v>13.83</v>
      </c>
    </row>
    <row r="1397" customFormat="false" ht="15" hidden="false" customHeight="false" outlineLevel="0" collapsed="false">
      <c r="A1397" s="10" t="s">
        <v>2271</v>
      </c>
      <c r="B1397" s="10" t="s">
        <v>2272</v>
      </c>
      <c r="C1397" s="11" t="n">
        <v>45776</v>
      </c>
      <c r="D1397" s="12" t="n">
        <v>29.51</v>
      </c>
    </row>
    <row r="1398" customFormat="false" ht="15" hidden="false" customHeight="false" outlineLevel="0" collapsed="false">
      <c r="A1398" s="10" t="s">
        <v>2273</v>
      </c>
      <c r="B1398" s="10" t="s">
        <v>471</v>
      </c>
      <c r="C1398" s="11" t="n">
        <v>45776</v>
      </c>
      <c r="D1398" s="12" t="n">
        <v>38.88</v>
      </c>
    </row>
    <row r="1399" customFormat="false" ht="15" hidden="false" customHeight="false" outlineLevel="0" collapsed="false">
      <c r="A1399" s="10" t="s">
        <v>2274</v>
      </c>
      <c r="B1399" s="10" t="s">
        <v>2275</v>
      </c>
      <c r="C1399" s="11" t="n">
        <v>45776</v>
      </c>
      <c r="D1399" s="12" t="n">
        <v>22.64</v>
      </c>
    </row>
    <row r="1400" customFormat="false" ht="15" hidden="false" customHeight="false" outlineLevel="0" collapsed="false">
      <c r="A1400" s="10" t="s">
        <v>2276</v>
      </c>
      <c r="B1400" s="10" t="s">
        <v>441</v>
      </c>
      <c r="C1400" s="11" t="n">
        <v>45776</v>
      </c>
      <c r="D1400" s="12" t="n">
        <v>50.49</v>
      </c>
    </row>
    <row r="1401" customFormat="false" ht="15" hidden="false" customHeight="false" outlineLevel="0" collapsed="false">
      <c r="A1401" s="10" t="s">
        <v>2277</v>
      </c>
      <c r="B1401" s="10" t="s">
        <v>2278</v>
      </c>
      <c r="C1401" s="11" t="n">
        <v>45776</v>
      </c>
      <c r="D1401" s="12" t="n">
        <v>78.15</v>
      </c>
    </row>
    <row r="1402" customFormat="false" ht="15" hidden="false" customHeight="false" outlineLevel="0" collapsed="false">
      <c r="A1402" s="10" t="s">
        <v>2279</v>
      </c>
      <c r="B1402" s="10" t="s">
        <v>2280</v>
      </c>
      <c r="C1402" s="11" t="n">
        <v>45776</v>
      </c>
      <c r="D1402" s="12" t="n">
        <v>26.43</v>
      </c>
    </row>
    <row r="1403" customFormat="false" ht="15" hidden="false" customHeight="false" outlineLevel="0" collapsed="false">
      <c r="A1403" s="10" t="s">
        <v>2281</v>
      </c>
      <c r="B1403" s="10" t="s">
        <v>1560</v>
      </c>
      <c r="C1403" s="11" t="n">
        <v>45777</v>
      </c>
      <c r="D1403" s="12" t="n">
        <v>24.26</v>
      </c>
    </row>
    <row r="1404" customFormat="false" ht="15" hidden="false" customHeight="false" outlineLevel="0" collapsed="false">
      <c r="A1404" s="10" t="s">
        <v>2282</v>
      </c>
      <c r="B1404" s="10" t="s">
        <v>449</v>
      </c>
      <c r="C1404" s="11" t="n">
        <v>45777</v>
      </c>
      <c r="D1404" s="12" t="n">
        <v>41.96</v>
      </c>
    </row>
    <row r="1405" customFormat="false" ht="15" hidden="false" customHeight="false" outlineLevel="0" collapsed="false">
      <c r="A1405" s="10" t="s">
        <v>2283</v>
      </c>
      <c r="B1405" s="10" t="s">
        <v>274</v>
      </c>
      <c r="C1405" s="11" t="n">
        <v>45777</v>
      </c>
      <c r="D1405" s="12" t="n">
        <v>49.81</v>
      </c>
    </row>
    <row r="1406" customFormat="false" ht="15" hidden="false" customHeight="false" outlineLevel="0" collapsed="false">
      <c r="A1406" s="10" t="s">
        <v>2284</v>
      </c>
      <c r="B1406" s="10" t="s">
        <v>508</v>
      </c>
      <c r="C1406" s="11" t="n">
        <v>45777</v>
      </c>
      <c r="D1406" s="12" t="n">
        <v>49.67</v>
      </c>
    </row>
    <row r="1407" customFormat="false" ht="15" hidden="false" customHeight="false" outlineLevel="0" collapsed="false">
      <c r="A1407" s="10" t="s">
        <v>2285</v>
      </c>
      <c r="B1407" s="10" t="s">
        <v>401</v>
      </c>
      <c r="C1407" s="11" t="n">
        <v>45777</v>
      </c>
      <c r="D1407" s="12" t="n">
        <v>36.82</v>
      </c>
    </row>
    <row r="1408" customFormat="false" ht="15" hidden="false" customHeight="false" outlineLevel="0" collapsed="false">
      <c r="A1408" s="10" t="s">
        <v>2286</v>
      </c>
      <c r="B1408" s="10" t="s">
        <v>664</v>
      </c>
      <c r="C1408" s="11" t="n">
        <v>45777</v>
      </c>
      <c r="D1408" s="12" t="n">
        <v>32.67</v>
      </c>
    </row>
    <row r="1409" customFormat="false" ht="15" hidden="false" customHeight="false" outlineLevel="0" collapsed="false">
      <c r="A1409" s="10" t="s">
        <v>2287</v>
      </c>
      <c r="B1409" s="10" t="s">
        <v>865</v>
      </c>
      <c r="C1409" s="11" t="n">
        <v>45777</v>
      </c>
      <c r="D1409" s="12" t="n">
        <v>38.99</v>
      </c>
    </row>
    <row r="1410" customFormat="false" ht="15" hidden="false" customHeight="false" outlineLevel="0" collapsed="false">
      <c r="A1410" s="10" t="s">
        <v>2288</v>
      </c>
      <c r="B1410" s="10" t="s">
        <v>501</v>
      </c>
      <c r="C1410" s="11" t="n">
        <v>45777</v>
      </c>
      <c r="D1410" s="12" t="n">
        <v>46.49</v>
      </c>
    </row>
    <row r="1411" customFormat="false" ht="15" hidden="false" customHeight="false" outlineLevel="0" collapsed="false">
      <c r="A1411" s="10" t="s">
        <v>2289</v>
      </c>
      <c r="B1411" s="10" t="s">
        <v>2290</v>
      </c>
      <c r="C1411" s="11" t="n">
        <v>45777</v>
      </c>
      <c r="D1411" s="12" t="n">
        <v>13.81</v>
      </c>
    </row>
    <row r="1412" customFormat="false" ht="15" hidden="false" customHeight="false" outlineLevel="0" collapsed="false">
      <c r="A1412" s="10" t="s">
        <v>2291</v>
      </c>
      <c r="B1412" s="10" t="s">
        <v>1477</v>
      </c>
      <c r="C1412" s="11" t="n">
        <v>45777</v>
      </c>
      <c r="D1412" s="12" t="n">
        <v>66.01</v>
      </c>
    </row>
    <row r="1413" customFormat="false" ht="15" hidden="false" customHeight="false" outlineLevel="0" collapsed="false">
      <c r="A1413" s="10" t="s">
        <v>2292</v>
      </c>
      <c r="B1413" s="10" t="s">
        <v>2293</v>
      </c>
      <c r="C1413" s="11" t="n">
        <v>45777</v>
      </c>
      <c r="D1413" s="12" t="n">
        <v>27.18</v>
      </c>
    </row>
    <row r="1414" customFormat="false" ht="15" hidden="false" customHeight="false" outlineLevel="0" collapsed="false">
      <c r="A1414" s="10" t="s">
        <v>2294</v>
      </c>
      <c r="B1414" s="10" t="s">
        <v>2295</v>
      </c>
      <c r="C1414" s="11" t="n">
        <v>45778</v>
      </c>
      <c r="D1414" s="12" t="n">
        <v>23.57</v>
      </c>
    </row>
    <row r="1415" customFormat="false" ht="15" hidden="false" customHeight="false" outlineLevel="0" collapsed="false">
      <c r="A1415" s="10" t="s">
        <v>2296</v>
      </c>
      <c r="B1415" s="10" t="s">
        <v>549</v>
      </c>
      <c r="C1415" s="11" t="n">
        <v>45778</v>
      </c>
      <c r="D1415" s="12" t="n">
        <v>46.04</v>
      </c>
    </row>
    <row r="1416" customFormat="false" ht="15" hidden="false" customHeight="false" outlineLevel="0" collapsed="false">
      <c r="A1416" s="10" t="s">
        <v>2297</v>
      </c>
      <c r="B1416" s="10" t="s">
        <v>1761</v>
      </c>
      <c r="C1416" s="11" t="n">
        <v>45778</v>
      </c>
      <c r="D1416" s="12" t="n">
        <v>52.13</v>
      </c>
    </row>
    <row r="1417" customFormat="false" ht="15" hidden="false" customHeight="false" outlineLevel="0" collapsed="false">
      <c r="A1417" s="10" t="s">
        <v>2298</v>
      </c>
      <c r="B1417" s="10" t="s">
        <v>2299</v>
      </c>
      <c r="C1417" s="11" t="n">
        <v>45778</v>
      </c>
      <c r="D1417" s="12" t="n">
        <v>35.84</v>
      </c>
    </row>
    <row r="1418" customFormat="false" ht="15" hidden="false" customHeight="false" outlineLevel="0" collapsed="false">
      <c r="A1418" s="10" t="s">
        <v>2300</v>
      </c>
      <c r="B1418" s="10" t="s">
        <v>2301</v>
      </c>
      <c r="C1418" s="11" t="n">
        <v>45778</v>
      </c>
      <c r="D1418" s="12" t="n">
        <v>54.65</v>
      </c>
    </row>
    <row r="1419" customFormat="false" ht="15" hidden="false" customHeight="false" outlineLevel="0" collapsed="false">
      <c r="A1419" s="10" t="s">
        <v>2302</v>
      </c>
      <c r="B1419" s="10" t="s">
        <v>2303</v>
      </c>
      <c r="C1419" s="11" t="n">
        <v>45778</v>
      </c>
      <c r="D1419" s="12" t="n">
        <v>37.28</v>
      </c>
    </row>
    <row r="1420" customFormat="false" ht="15" hidden="false" customHeight="false" outlineLevel="0" collapsed="false">
      <c r="A1420" s="10" t="s">
        <v>2304</v>
      </c>
      <c r="B1420" s="10" t="s">
        <v>1586</v>
      </c>
      <c r="C1420" s="11" t="n">
        <v>45778</v>
      </c>
      <c r="D1420" s="12" t="n">
        <v>51</v>
      </c>
    </row>
    <row r="1421" customFormat="false" ht="15" hidden="false" customHeight="false" outlineLevel="0" collapsed="false">
      <c r="A1421" s="10" t="s">
        <v>2305</v>
      </c>
      <c r="B1421" s="10" t="s">
        <v>1510</v>
      </c>
      <c r="C1421" s="11" t="n">
        <v>45778</v>
      </c>
      <c r="D1421" s="12" t="n">
        <v>14.51</v>
      </c>
    </row>
    <row r="1422" customFormat="false" ht="15" hidden="false" customHeight="false" outlineLevel="0" collapsed="false">
      <c r="A1422" s="10" t="s">
        <v>2306</v>
      </c>
      <c r="B1422" s="10" t="s">
        <v>833</v>
      </c>
      <c r="C1422" s="11" t="n">
        <v>45778</v>
      </c>
      <c r="D1422" s="12" t="n">
        <v>29.39</v>
      </c>
    </row>
    <row r="1423" customFormat="false" ht="15" hidden="false" customHeight="false" outlineLevel="0" collapsed="false">
      <c r="A1423" s="10" t="s">
        <v>2307</v>
      </c>
      <c r="B1423" s="10" t="s">
        <v>1288</v>
      </c>
      <c r="C1423" s="11" t="n">
        <v>45778</v>
      </c>
      <c r="D1423" s="12" t="n">
        <v>34.87</v>
      </c>
    </row>
    <row r="1424" customFormat="false" ht="15" hidden="false" customHeight="false" outlineLevel="0" collapsed="false">
      <c r="A1424" s="10" t="s">
        <v>2308</v>
      </c>
      <c r="B1424" s="10" t="s">
        <v>244</v>
      </c>
      <c r="C1424" s="11" t="n">
        <v>45778</v>
      </c>
      <c r="D1424" s="12" t="n">
        <v>53.9</v>
      </c>
    </row>
    <row r="1425" customFormat="false" ht="15" hidden="false" customHeight="false" outlineLevel="0" collapsed="false">
      <c r="A1425" s="10" t="s">
        <v>2309</v>
      </c>
      <c r="B1425" s="10" t="s">
        <v>2133</v>
      </c>
      <c r="C1425" s="11" t="n">
        <v>45779</v>
      </c>
      <c r="D1425" s="12" t="n">
        <v>28.44</v>
      </c>
    </row>
    <row r="1426" customFormat="false" ht="15" hidden="false" customHeight="false" outlineLevel="0" collapsed="false">
      <c r="A1426" s="10" t="s">
        <v>2310</v>
      </c>
      <c r="B1426" s="10" t="s">
        <v>2311</v>
      </c>
      <c r="C1426" s="11" t="n">
        <v>45779</v>
      </c>
      <c r="D1426" s="12" t="n">
        <v>71.48</v>
      </c>
    </row>
    <row r="1427" customFormat="false" ht="15" hidden="false" customHeight="false" outlineLevel="0" collapsed="false">
      <c r="A1427" s="10" t="s">
        <v>2312</v>
      </c>
      <c r="B1427" s="10" t="s">
        <v>1316</v>
      </c>
      <c r="C1427" s="11" t="n">
        <v>45779</v>
      </c>
      <c r="D1427" s="12" t="n">
        <v>25.84</v>
      </c>
    </row>
    <row r="1428" customFormat="false" ht="15" hidden="false" customHeight="false" outlineLevel="0" collapsed="false">
      <c r="A1428" s="10" t="s">
        <v>2313</v>
      </c>
      <c r="B1428" s="10" t="s">
        <v>1123</v>
      </c>
      <c r="C1428" s="11" t="n">
        <v>45779</v>
      </c>
      <c r="D1428" s="12" t="n">
        <v>57.93</v>
      </c>
    </row>
    <row r="1429" customFormat="false" ht="15" hidden="false" customHeight="false" outlineLevel="0" collapsed="false">
      <c r="A1429" s="10" t="s">
        <v>2314</v>
      </c>
      <c r="B1429" s="10" t="s">
        <v>529</v>
      </c>
      <c r="C1429" s="11" t="n">
        <v>45779</v>
      </c>
      <c r="D1429" s="12" t="n">
        <v>83.87</v>
      </c>
    </row>
    <row r="1430" customFormat="false" ht="15" hidden="false" customHeight="false" outlineLevel="0" collapsed="false">
      <c r="A1430" s="10" t="s">
        <v>2315</v>
      </c>
      <c r="B1430" s="10" t="s">
        <v>1353</v>
      </c>
      <c r="C1430" s="11" t="n">
        <v>45779</v>
      </c>
      <c r="D1430" s="12" t="n">
        <v>28.69</v>
      </c>
    </row>
    <row r="1431" customFormat="false" ht="15" hidden="false" customHeight="false" outlineLevel="0" collapsed="false">
      <c r="A1431" s="10" t="s">
        <v>2316</v>
      </c>
      <c r="B1431" s="10" t="s">
        <v>1843</v>
      </c>
      <c r="C1431" s="11" t="n">
        <v>45779</v>
      </c>
      <c r="D1431" s="12" t="n">
        <v>35.96</v>
      </c>
    </row>
    <row r="1432" customFormat="false" ht="15" hidden="false" customHeight="false" outlineLevel="0" collapsed="false">
      <c r="A1432" s="10" t="s">
        <v>2317</v>
      </c>
      <c r="B1432" s="10" t="s">
        <v>2318</v>
      </c>
      <c r="C1432" s="11" t="n">
        <v>45779</v>
      </c>
      <c r="D1432" s="12" t="n">
        <v>26.65</v>
      </c>
    </row>
    <row r="1433" customFormat="false" ht="15" hidden="false" customHeight="false" outlineLevel="0" collapsed="false">
      <c r="A1433" s="10" t="s">
        <v>2319</v>
      </c>
      <c r="B1433" s="10" t="s">
        <v>2320</v>
      </c>
      <c r="C1433" s="11" t="n">
        <v>45780</v>
      </c>
      <c r="D1433" s="12" t="n">
        <v>52.97</v>
      </c>
    </row>
    <row r="1434" customFormat="false" ht="15" hidden="false" customHeight="false" outlineLevel="0" collapsed="false">
      <c r="A1434" s="10" t="s">
        <v>2321</v>
      </c>
      <c r="B1434" s="10" t="s">
        <v>1853</v>
      </c>
      <c r="C1434" s="11" t="n">
        <v>45780</v>
      </c>
      <c r="D1434" s="12" t="n">
        <v>47.39</v>
      </c>
    </row>
    <row r="1435" customFormat="false" ht="15" hidden="false" customHeight="false" outlineLevel="0" collapsed="false">
      <c r="A1435" s="10" t="s">
        <v>2322</v>
      </c>
      <c r="B1435" s="10" t="s">
        <v>2190</v>
      </c>
      <c r="C1435" s="11" t="n">
        <v>45780</v>
      </c>
      <c r="D1435" s="12" t="n">
        <v>55.55</v>
      </c>
    </row>
    <row r="1436" customFormat="false" ht="15" hidden="false" customHeight="false" outlineLevel="0" collapsed="false">
      <c r="A1436" s="10" t="s">
        <v>2323</v>
      </c>
      <c r="B1436" s="10" t="s">
        <v>950</v>
      </c>
      <c r="C1436" s="11" t="n">
        <v>45780</v>
      </c>
      <c r="D1436" s="12" t="n">
        <v>57.66</v>
      </c>
    </row>
    <row r="1437" customFormat="false" ht="15" hidden="false" customHeight="false" outlineLevel="0" collapsed="false">
      <c r="A1437" s="10" t="s">
        <v>2324</v>
      </c>
      <c r="B1437" s="10" t="s">
        <v>2325</v>
      </c>
      <c r="C1437" s="11" t="n">
        <v>45780</v>
      </c>
      <c r="D1437" s="12" t="n">
        <v>25.23</v>
      </c>
    </row>
    <row r="1438" customFormat="false" ht="15" hidden="false" customHeight="false" outlineLevel="0" collapsed="false">
      <c r="A1438" s="10" t="s">
        <v>2326</v>
      </c>
      <c r="B1438" s="10" t="s">
        <v>2327</v>
      </c>
      <c r="C1438" s="11" t="n">
        <v>45780</v>
      </c>
      <c r="D1438" s="12" t="n">
        <v>23.31</v>
      </c>
    </row>
    <row r="1439" customFormat="false" ht="15" hidden="false" customHeight="false" outlineLevel="0" collapsed="false">
      <c r="A1439" s="10" t="s">
        <v>2328</v>
      </c>
      <c r="B1439" s="10" t="s">
        <v>2329</v>
      </c>
      <c r="C1439" s="11" t="n">
        <v>45780</v>
      </c>
      <c r="D1439" s="12" t="n">
        <v>22.33</v>
      </c>
    </row>
    <row r="1440" customFormat="false" ht="15" hidden="false" customHeight="false" outlineLevel="0" collapsed="false">
      <c r="A1440" s="10" t="s">
        <v>2330</v>
      </c>
      <c r="B1440" s="10" t="s">
        <v>633</v>
      </c>
      <c r="C1440" s="11" t="n">
        <v>45780</v>
      </c>
      <c r="D1440" s="12" t="n">
        <v>31.26</v>
      </c>
    </row>
    <row r="1441" customFormat="false" ht="15" hidden="false" customHeight="false" outlineLevel="0" collapsed="false">
      <c r="A1441" s="10" t="s">
        <v>2331</v>
      </c>
      <c r="B1441" s="10" t="s">
        <v>2332</v>
      </c>
      <c r="C1441" s="11" t="n">
        <v>45780</v>
      </c>
      <c r="D1441" s="12" t="n">
        <v>23.2</v>
      </c>
    </row>
    <row r="1442" customFormat="false" ht="15" hidden="false" customHeight="false" outlineLevel="0" collapsed="false">
      <c r="A1442" s="10" t="s">
        <v>2333</v>
      </c>
      <c r="B1442" s="10" t="s">
        <v>611</v>
      </c>
      <c r="C1442" s="11" t="n">
        <v>45780</v>
      </c>
      <c r="D1442" s="12" t="n">
        <v>23.13</v>
      </c>
    </row>
    <row r="1443" customFormat="false" ht="15" hidden="false" customHeight="false" outlineLevel="0" collapsed="false">
      <c r="A1443" s="10" t="s">
        <v>2334</v>
      </c>
      <c r="B1443" s="10" t="s">
        <v>2335</v>
      </c>
      <c r="C1443" s="11" t="n">
        <v>45780</v>
      </c>
      <c r="D1443" s="12" t="n">
        <v>41.4</v>
      </c>
    </row>
    <row r="1444" customFormat="false" ht="15" hidden="false" customHeight="false" outlineLevel="0" collapsed="false">
      <c r="A1444" s="10" t="s">
        <v>2336</v>
      </c>
      <c r="B1444" s="10" t="s">
        <v>1392</v>
      </c>
      <c r="C1444" s="11" t="n">
        <v>45781</v>
      </c>
      <c r="D1444" s="12" t="n">
        <v>30.85</v>
      </c>
    </row>
    <row r="1445" customFormat="false" ht="15" hidden="false" customHeight="false" outlineLevel="0" collapsed="false">
      <c r="A1445" s="10" t="s">
        <v>2337</v>
      </c>
      <c r="B1445" s="10" t="s">
        <v>2338</v>
      </c>
      <c r="C1445" s="11" t="n">
        <v>45781</v>
      </c>
      <c r="D1445" s="12" t="n">
        <v>25.4</v>
      </c>
    </row>
    <row r="1446" customFormat="false" ht="15" hidden="false" customHeight="false" outlineLevel="0" collapsed="false">
      <c r="A1446" s="10" t="s">
        <v>2339</v>
      </c>
      <c r="B1446" s="10" t="s">
        <v>2340</v>
      </c>
      <c r="C1446" s="11" t="n">
        <v>45781</v>
      </c>
      <c r="D1446" s="12" t="n">
        <v>30.75</v>
      </c>
    </row>
    <row r="1447" customFormat="false" ht="15" hidden="false" customHeight="false" outlineLevel="0" collapsed="false">
      <c r="A1447" s="10" t="s">
        <v>2341</v>
      </c>
      <c r="B1447" s="10" t="s">
        <v>2342</v>
      </c>
      <c r="C1447" s="11" t="n">
        <v>45781</v>
      </c>
      <c r="D1447" s="12" t="n">
        <v>61.38</v>
      </c>
    </row>
    <row r="1448" customFormat="false" ht="15" hidden="false" customHeight="false" outlineLevel="0" collapsed="false">
      <c r="A1448" s="10" t="s">
        <v>2343</v>
      </c>
      <c r="B1448" s="10" t="s">
        <v>2344</v>
      </c>
      <c r="C1448" s="11" t="n">
        <v>45781</v>
      </c>
      <c r="D1448" s="12" t="n">
        <v>55.87</v>
      </c>
    </row>
    <row r="1449" customFormat="false" ht="15" hidden="false" customHeight="false" outlineLevel="0" collapsed="false">
      <c r="A1449" s="10" t="s">
        <v>2345</v>
      </c>
      <c r="B1449" s="10" t="s">
        <v>159</v>
      </c>
      <c r="C1449" s="11" t="n">
        <v>45781</v>
      </c>
      <c r="D1449" s="12" t="n">
        <v>42.49</v>
      </c>
    </row>
    <row r="1450" customFormat="false" ht="15" hidden="false" customHeight="false" outlineLevel="0" collapsed="false">
      <c r="A1450" s="10" t="s">
        <v>2346</v>
      </c>
      <c r="B1450" s="10" t="s">
        <v>516</v>
      </c>
      <c r="C1450" s="11" t="n">
        <v>45781</v>
      </c>
      <c r="D1450" s="12" t="n">
        <v>19.03</v>
      </c>
    </row>
    <row r="1451" customFormat="false" ht="15" hidden="false" customHeight="false" outlineLevel="0" collapsed="false">
      <c r="A1451" s="10" t="s">
        <v>2347</v>
      </c>
      <c r="B1451" s="10" t="s">
        <v>1217</v>
      </c>
      <c r="C1451" s="11" t="n">
        <v>45781</v>
      </c>
      <c r="D1451" s="12" t="n">
        <v>39.82</v>
      </c>
    </row>
    <row r="1452" customFormat="false" ht="15" hidden="false" customHeight="false" outlineLevel="0" collapsed="false">
      <c r="A1452" s="10" t="s">
        <v>2348</v>
      </c>
      <c r="B1452" s="10" t="s">
        <v>2349</v>
      </c>
      <c r="C1452" s="11" t="n">
        <v>45782</v>
      </c>
      <c r="D1452" s="12" t="n">
        <v>10.51</v>
      </c>
    </row>
    <row r="1453" customFormat="false" ht="15" hidden="false" customHeight="false" outlineLevel="0" collapsed="false">
      <c r="A1453" s="10" t="s">
        <v>2350</v>
      </c>
      <c r="B1453" s="10" t="s">
        <v>141</v>
      </c>
      <c r="C1453" s="11" t="n">
        <v>45782</v>
      </c>
      <c r="D1453" s="12" t="n">
        <v>46.19</v>
      </c>
    </row>
    <row r="1454" customFormat="false" ht="15" hidden="false" customHeight="false" outlineLevel="0" collapsed="false">
      <c r="A1454" s="10" t="s">
        <v>2351</v>
      </c>
      <c r="B1454" s="10" t="s">
        <v>1666</v>
      </c>
      <c r="C1454" s="11" t="n">
        <v>45782</v>
      </c>
      <c r="D1454" s="12" t="n">
        <v>23.78</v>
      </c>
    </row>
    <row r="1455" customFormat="false" ht="15" hidden="false" customHeight="false" outlineLevel="0" collapsed="false">
      <c r="A1455" s="10" t="s">
        <v>2352</v>
      </c>
      <c r="B1455" s="10" t="s">
        <v>1460</v>
      </c>
      <c r="C1455" s="11" t="n">
        <v>45782</v>
      </c>
      <c r="D1455" s="12" t="n">
        <v>57.69</v>
      </c>
    </row>
    <row r="1456" customFormat="false" ht="15" hidden="false" customHeight="false" outlineLevel="0" collapsed="false">
      <c r="A1456" s="10" t="s">
        <v>2353</v>
      </c>
      <c r="B1456" s="10" t="s">
        <v>1847</v>
      </c>
      <c r="C1456" s="11" t="n">
        <v>45782</v>
      </c>
      <c r="D1456" s="12" t="n">
        <v>31.63</v>
      </c>
    </row>
    <row r="1457" customFormat="false" ht="15" hidden="false" customHeight="false" outlineLevel="0" collapsed="false">
      <c r="A1457" s="10" t="s">
        <v>2354</v>
      </c>
      <c r="B1457" s="10" t="s">
        <v>2355</v>
      </c>
      <c r="C1457" s="11" t="n">
        <v>45783</v>
      </c>
      <c r="D1457" s="12" t="n">
        <v>23.74</v>
      </c>
    </row>
    <row r="1458" customFormat="false" ht="15" hidden="false" customHeight="false" outlineLevel="0" collapsed="false">
      <c r="A1458" s="10" t="s">
        <v>2356</v>
      </c>
      <c r="B1458" s="10" t="s">
        <v>2357</v>
      </c>
      <c r="C1458" s="11" t="n">
        <v>45783</v>
      </c>
      <c r="D1458" s="12" t="n">
        <v>37.89</v>
      </c>
    </row>
    <row r="1459" customFormat="false" ht="15" hidden="false" customHeight="false" outlineLevel="0" collapsed="false">
      <c r="A1459" s="10" t="s">
        <v>2358</v>
      </c>
      <c r="B1459" s="10" t="s">
        <v>218</v>
      </c>
      <c r="C1459" s="11" t="n">
        <v>45783</v>
      </c>
      <c r="D1459" s="12" t="n">
        <v>32.55</v>
      </c>
    </row>
    <row r="1460" customFormat="false" ht="15" hidden="false" customHeight="false" outlineLevel="0" collapsed="false">
      <c r="A1460" s="10" t="s">
        <v>2359</v>
      </c>
      <c r="B1460" s="10" t="s">
        <v>1833</v>
      </c>
      <c r="C1460" s="11" t="n">
        <v>45783</v>
      </c>
      <c r="D1460" s="12" t="n">
        <v>27.01</v>
      </c>
    </row>
    <row r="1461" customFormat="false" ht="15" hidden="false" customHeight="false" outlineLevel="0" collapsed="false">
      <c r="A1461" s="10" t="s">
        <v>2360</v>
      </c>
      <c r="B1461" s="10" t="s">
        <v>2361</v>
      </c>
      <c r="C1461" s="11" t="n">
        <v>45783</v>
      </c>
      <c r="D1461" s="12" t="n">
        <v>46.69</v>
      </c>
    </row>
    <row r="1462" customFormat="false" ht="15" hidden="false" customHeight="false" outlineLevel="0" collapsed="false">
      <c r="A1462" s="10" t="s">
        <v>2362</v>
      </c>
      <c r="B1462" s="10" t="s">
        <v>129</v>
      </c>
      <c r="C1462" s="11" t="n">
        <v>45783</v>
      </c>
      <c r="D1462" s="12" t="n">
        <v>65.27</v>
      </c>
    </row>
    <row r="1463" customFormat="false" ht="15" hidden="false" customHeight="false" outlineLevel="0" collapsed="false">
      <c r="A1463" s="10" t="s">
        <v>2363</v>
      </c>
      <c r="B1463" s="10" t="s">
        <v>179</v>
      </c>
      <c r="C1463" s="11" t="n">
        <v>45783</v>
      </c>
      <c r="D1463" s="12" t="n">
        <v>24.61</v>
      </c>
    </row>
    <row r="1464" customFormat="false" ht="15" hidden="false" customHeight="false" outlineLevel="0" collapsed="false">
      <c r="A1464" s="10" t="s">
        <v>2364</v>
      </c>
      <c r="B1464" s="10" t="s">
        <v>286</v>
      </c>
      <c r="C1464" s="11" t="n">
        <v>45783</v>
      </c>
      <c r="D1464" s="12" t="n">
        <v>41.67</v>
      </c>
    </row>
    <row r="1465" customFormat="false" ht="15" hidden="false" customHeight="false" outlineLevel="0" collapsed="false">
      <c r="A1465" s="10" t="s">
        <v>2365</v>
      </c>
      <c r="B1465" s="10" t="s">
        <v>2366</v>
      </c>
      <c r="C1465" s="11" t="n">
        <v>45783</v>
      </c>
      <c r="D1465" s="12" t="n">
        <v>31.76</v>
      </c>
    </row>
    <row r="1466" customFormat="false" ht="15" hidden="false" customHeight="false" outlineLevel="0" collapsed="false">
      <c r="A1466" s="10" t="s">
        <v>2367</v>
      </c>
      <c r="B1466" s="10" t="s">
        <v>1093</v>
      </c>
      <c r="C1466" s="11" t="n">
        <v>45784</v>
      </c>
      <c r="D1466" s="12" t="n">
        <v>26.97</v>
      </c>
    </row>
    <row r="1467" customFormat="false" ht="15" hidden="false" customHeight="false" outlineLevel="0" collapsed="false">
      <c r="A1467" s="10" t="s">
        <v>2368</v>
      </c>
      <c r="B1467" s="10" t="s">
        <v>1546</v>
      </c>
      <c r="C1467" s="11" t="n">
        <v>45784</v>
      </c>
      <c r="D1467" s="12" t="n">
        <v>35.81</v>
      </c>
    </row>
    <row r="1468" customFormat="false" ht="15" hidden="false" customHeight="false" outlineLevel="0" collapsed="false">
      <c r="A1468" s="10" t="s">
        <v>2369</v>
      </c>
      <c r="B1468" s="10" t="s">
        <v>357</v>
      </c>
      <c r="C1468" s="11" t="n">
        <v>45784</v>
      </c>
      <c r="D1468" s="12" t="n">
        <v>39.96</v>
      </c>
    </row>
    <row r="1469" customFormat="false" ht="15" hidden="false" customHeight="false" outlineLevel="0" collapsed="false">
      <c r="A1469" s="10" t="s">
        <v>2370</v>
      </c>
      <c r="B1469" s="10" t="s">
        <v>2371</v>
      </c>
      <c r="C1469" s="11" t="n">
        <v>45784</v>
      </c>
      <c r="D1469" s="12" t="n">
        <v>23.55</v>
      </c>
    </row>
    <row r="1470" customFormat="false" ht="15" hidden="false" customHeight="false" outlineLevel="0" collapsed="false">
      <c r="A1470" s="10" t="s">
        <v>2372</v>
      </c>
      <c r="B1470" s="10" t="s">
        <v>1360</v>
      </c>
      <c r="C1470" s="11" t="n">
        <v>45784</v>
      </c>
      <c r="D1470" s="12" t="n">
        <v>28.27</v>
      </c>
    </row>
    <row r="1471" customFormat="false" ht="15" hidden="false" customHeight="false" outlineLevel="0" collapsed="false">
      <c r="A1471" s="10" t="s">
        <v>2373</v>
      </c>
      <c r="B1471" s="10" t="s">
        <v>2374</v>
      </c>
      <c r="C1471" s="11" t="n">
        <v>45784</v>
      </c>
      <c r="D1471" s="12" t="n">
        <v>45.28</v>
      </c>
    </row>
    <row r="1472" customFormat="false" ht="15" hidden="false" customHeight="false" outlineLevel="0" collapsed="false">
      <c r="A1472" s="10" t="s">
        <v>2375</v>
      </c>
      <c r="B1472" s="10" t="s">
        <v>581</v>
      </c>
      <c r="C1472" s="11" t="n">
        <v>45784</v>
      </c>
      <c r="D1472" s="12" t="n">
        <v>25.9</v>
      </c>
    </row>
    <row r="1473" customFormat="false" ht="15" hidden="false" customHeight="false" outlineLevel="0" collapsed="false">
      <c r="A1473" s="10" t="s">
        <v>2376</v>
      </c>
      <c r="B1473" s="10" t="s">
        <v>2377</v>
      </c>
      <c r="C1473" s="11" t="n">
        <v>45784</v>
      </c>
      <c r="D1473" s="12" t="n">
        <v>38.52</v>
      </c>
    </row>
    <row r="1474" customFormat="false" ht="15" hidden="false" customHeight="false" outlineLevel="0" collapsed="false">
      <c r="A1474" s="10" t="s">
        <v>2378</v>
      </c>
      <c r="B1474" s="10" t="s">
        <v>631</v>
      </c>
      <c r="C1474" s="11" t="n">
        <v>45784</v>
      </c>
      <c r="D1474" s="12" t="n">
        <v>35.6</v>
      </c>
    </row>
    <row r="1475" customFormat="false" ht="15" hidden="false" customHeight="false" outlineLevel="0" collapsed="false">
      <c r="A1475" s="10" t="s">
        <v>2379</v>
      </c>
      <c r="B1475" s="10" t="s">
        <v>2380</v>
      </c>
      <c r="C1475" s="11" t="n">
        <v>45784</v>
      </c>
      <c r="D1475" s="12" t="n">
        <v>25.01</v>
      </c>
    </row>
    <row r="1476" customFormat="false" ht="15" hidden="false" customHeight="false" outlineLevel="0" collapsed="false">
      <c r="A1476" s="10" t="s">
        <v>2381</v>
      </c>
      <c r="B1476" s="10" t="s">
        <v>2382</v>
      </c>
      <c r="C1476" s="11" t="n">
        <v>45784</v>
      </c>
      <c r="D1476" s="12" t="n">
        <v>27.56</v>
      </c>
    </row>
    <row r="1477" customFormat="false" ht="15" hidden="false" customHeight="false" outlineLevel="0" collapsed="false">
      <c r="A1477" s="10" t="s">
        <v>2383</v>
      </c>
      <c r="B1477" s="10" t="s">
        <v>694</v>
      </c>
      <c r="C1477" s="11" t="n">
        <v>45784</v>
      </c>
      <c r="D1477" s="12" t="n">
        <v>59.26</v>
      </c>
    </row>
    <row r="1478" customFormat="false" ht="15" hidden="false" customHeight="false" outlineLevel="0" collapsed="false">
      <c r="A1478" s="10" t="s">
        <v>2384</v>
      </c>
      <c r="B1478" s="10" t="s">
        <v>314</v>
      </c>
      <c r="C1478" s="11" t="n">
        <v>45784</v>
      </c>
      <c r="D1478" s="12" t="n">
        <v>34.62</v>
      </c>
    </row>
    <row r="1479" customFormat="false" ht="15" hidden="false" customHeight="false" outlineLevel="0" collapsed="false">
      <c r="A1479" s="10" t="s">
        <v>2385</v>
      </c>
      <c r="B1479" s="10" t="s">
        <v>2386</v>
      </c>
      <c r="C1479" s="11" t="n">
        <v>45784</v>
      </c>
      <c r="D1479" s="12" t="n">
        <v>59.95</v>
      </c>
    </row>
    <row r="1480" customFormat="false" ht="15" hidden="false" customHeight="false" outlineLevel="0" collapsed="false">
      <c r="A1480" s="10" t="s">
        <v>2387</v>
      </c>
      <c r="B1480" s="10" t="s">
        <v>1948</v>
      </c>
      <c r="C1480" s="11" t="n">
        <v>45784</v>
      </c>
      <c r="D1480" s="12" t="n">
        <v>39.96</v>
      </c>
    </row>
    <row r="1481" customFormat="false" ht="15" hidden="false" customHeight="false" outlineLevel="0" collapsed="false">
      <c r="A1481" s="10" t="s">
        <v>2388</v>
      </c>
      <c r="B1481" s="10" t="s">
        <v>2389</v>
      </c>
      <c r="C1481" s="11" t="n">
        <v>45785</v>
      </c>
      <c r="D1481" s="12" t="n">
        <v>10.43</v>
      </c>
    </row>
    <row r="1482" customFormat="false" ht="15" hidden="false" customHeight="false" outlineLevel="0" collapsed="false">
      <c r="A1482" s="10" t="s">
        <v>2390</v>
      </c>
      <c r="B1482" s="10" t="s">
        <v>1261</v>
      </c>
      <c r="C1482" s="11" t="n">
        <v>45785</v>
      </c>
      <c r="D1482" s="12" t="n">
        <v>21.98</v>
      </c>
    </row>
    <row r="1483" customFormat="false" ht="15" hidden="false" customHeight="false" outlineLevel="0" collapsed="false">
      <c r="A1483" s="10" t="s">
        <v>2391</v>
      </c>
      <c r="B1483" s="10" t="s">
        <v>1924</v>
      </c>
      <c r="C1483" s="11" t="n">
        <v>45785</v>
      </c>
      <c r="D1483" s="12" t="n">
        <v>52.94</v>
      </c>
    </row>
    <row r="1484" customFormat="false" ht="15" hidden="false" customHeight="false" outlineLevel="0" collapsed="false">
      <c r="A1484" s="10" t="s">
        <v>2392</v>
      </c>
      <c r="B1484" s="10" t="s">
        <v>2393</v>
      </c>
      <c r="C1484" s="11" t="n">
        <v>45785</v>
      </c>
      <c r="D1484" s="12" t="n">
        <v>38.28</v>
      </c>
    </row>
    <row r="1485" customFormat="false" ht="15" hidden="false" customHeight="false" outlineLevel="0" collapsed="false">
      <c r="A1485" s="10" t="s">
        <v>2394</v>
      </c>
      <c r="B1485" s="10" t="s">
        <v>1588</v>
      </c>
      <c r="C1485" s="11" t="n">
        <v>45785</v>
      </c>
      <c r="D1485" s="12" t="n">
        <v>41.47</v>
      </c>
    </row>
    <row r="1486" customFormat="false" ht="15" hidden="false" customHeight="false" outlineLevel="0" collapsed="false">
      <c r="A1486" s="10" t="s">
        <v>2395</v>
      </c>
      <c r="B1486" s="10" t="s">
        <v>1421</v>
      </c>
      <c r="C1486" s="11" t="n">
        <v>45785</v>
      </c>
      <c r="D1486" s="12" t="n">
        <v>57.77</v>
      </c>
    </row>
    <row r="1487" customFormat="false" ht="15" hidden="false" customHeight="false" outlineLevel="0" collapsed="false">
      <c r="A1487" s="10" t="s">
        <v>2396</v>
      </c>
      <c r="B1487" s="10" t="s">
        <v>2397</v>
      </c>
      <c r="C1487" s="11" t="n">
        <v>45785</v>
      </c>
      <c r="D1487" s="12" t="n">
        <v>19.48</v>
      </c>
    </row>
    <row r="1488" customFormat="false" ht="15" hidden="false" customHeight="false" outlineLevel="0" collapsed="false">
      <c r="A1488" s="10" t="s">
        <v>2398</v>
      </c>
      <c r="B1488" s="10" t="s">
        <v>1690</v>
      </c>
      <c r="C1488" s="11" t="n">
        <v>45786</v>
      </c>
      <c r="D1488" s="12" t="n">
        <v>86.94</v>
      </c>
    </row>
    <row r="1489" customFormat="false" ht="15" hidden="false" customHeight="false" outlineLevel="0" collapsed="false">
      <c r="A1489" s="10" t="s">
        <v>2399</v>
      </c>
      <c r="B1489" s="10" t="s">
        <v>1811</v>
      </c>
      <c r="C1489" s="11" t="n">
        <v>45786</v>
      </c>
      <c r="D1489" s="12" t="n">
        <v>23.71</v>
      </c>
    </row>
    <row r="1490" customFormat="false" ht="15" hidden="false" customHeight="false" outlineLevel="0" collapsed="false">
      <c r="A1490" s="10" t="s">
        <v>2400</v>
      </c>
      <c r="B1490" s="10" t="s">
        <v>2401</v>
      </c>
      <c r="C1490" s="11" t="n">
        <v>45786</v>
      </c>
      <c r="D1490" s="12" t="n">
        <v>29.77</v>
      </c>
    </row>
    <row r="1491" customFormat="false" ht="15" hidden="false" customHeight="false" outlineLevel="0" collapsed="false">
      <c r="A1491" s="10" t="s">
        <v>2402</v>
      </c>
      <c r="B1491" s="10" t="s">
        <v>2403</v>
      </c>
      <c r="C1491" s="11" t="n">
        <v>45786</v>
      </c>
      <c r="D1491" s="12" t="n">
        <v>32.95</v>
      </c>
    </row>
    <row r="1492" customFormat="false" ht="15" hidden="false" customHeight="false" outlineLevel="0" collapsed="false">
      <c r="A1492" s="10" t="s">
        <v>2404</v>
      </c>
      <c r="B1492" s="10" t="s">
        <v>893</v>
      </c>
      <c r="C1492" s="11" t="n">
        <v>45786</v>
      </c>
      <c r="D1492" s="12" t="n">
        <v>34.47</v>
      </c>
    </row>
    <row r="1493" customFormat="false" ht="15" hidden="false" customHeight="false" outlineLevel="0" collapsed="false">
      <c r="A1493" s="10" t="s">
        <v>2405</v>
      </c>
      <c r="B1493" s="10" t="s">
        <v>1128</v>
      </c>
      <c r="C1493" s="11" t="n">
        <v>45786</v>
      </c>
      <c r="D1493" s="12" t="n">
        <v>19.13</v>
      </c>
    </row>
    <row r="1494" customFormat="false" ht="15" hidden="false" customHeight="false" outlineLevel="0" collapsed="false">
      <c r="A1494" s="10" t="s">
        <v>2406</v>
      </c>
      <c r="B1494" s="10" t="s">
        <v>1223</v>
      </c>
      <c r="C1494" s="11" t="n">
        <v>45786</v>
      </c>
      <c r="D1494" s="12" t="n">
        <v>56.54</v>
      </c>
    </row>
    <row r="1495" customFormat="false" ht="15" hidden="false" customHeight="false" outlineLevel="0" collapsed="false">
      <c r="A1495" s="10" t="s">
        <v>2407</v>
      </c>
      <c r="B1495" s="10" t="s">
        <v>2408</v>
      </c>
      <c r="C1495" s="11" t="n">
        <v>45786</v>
      </c>
      <c r="D1495" s="12" t="n">
        <v>52.35</v>
      </c>
    </row>
    <row r="1496" customFormat="false" ht="15" hidden="false" customHeight="false" outlineLevel="0" collapsed="false">
      <c r="A1496" s="10" t="s">
        <v>2409</v>
      </c>
      <c r="B1496" s="10" t="s">
        <v>276</v>
      </c>
      <c r="C1496" s="11" t="n">
        <v>45787</v>
      </c>
      <c r="D1496" s="12" t="n">
        <v>43.87</v>
      </c>
    </row>
    <row r="1497" customFormat="false" ht="15" hidden="false" customHeight="false" outlineLevel="0" collapsed="false">
      <c r="A1497" s="10" t="s">
        <v>2410</v>
      </c>
      <c r="B1497" s="10" t="s">
        <v>2411</v>
      </c>
      <c r="C1497" s="11" t="n">
        <v>45787</v>
      </c>
      <c r="D1497" s="12" t="n">
        <v>16.87</v>
      </c>
    </row>
    <row r="1498" customFormat="false" ht="15" hidden="false" customHeight="false" outlineLevel="0" collapsed="false">
      <c r="A1498" s="10" t="s">
        <v>2412</v>
      </c>
      <c r="B1498" s="10" t="s">
        <v>1804</v>
      </c>
      <c r="C1498" s="11" t="n">
        <v>45787</v>
      </c>
      <c r="D1498" s="12" t="n">
        <v>57.51</v>
      </c>
    </row>
    <row r="1499" customFormat="false" ht="15" hidden="false" customHeight="false" outlineLevel="0" collapsed="false">
      <c r="A1499" s="10" t="s">
        <v>2413</v>
      </c>
      <c r="B1499" s="10" t="s">
        <v>1107</v>
      </c>
      <c r="C1499" s="11" t="n">
        <v>45787</v>
      </c>
      <c r="D1499" s="12" t="n">
        <v>69.85</v>
      </c>
    </row>
    <row r="1500" customFormat="false" ht="15" hidden="false" customHeight="false" outlineLevel="0" collapsed="false">
      <c r="A1500" s="10" t="s">
        <v>2414</v>
      </c>
      <c r="B1500" s="10" t="s">
        <v>2415</v>
      </c>
      <c r="C1500" s="11" t="n">
        <v>45787</v>
      </c>
      <c r="D1500" s="12" t="n">
        <v>32.42</v>
      </c>
    </row>
    <row r="1501" customFormat="false" ht="15" hidden="false" customHeight="false" outlineLevel="0" collapsed="false">
      <c r="A1501" s="10" t="s">
        <v>2416</v>
      </c>
      <c r="B1501" s="10" t="s">
        <v>1453</v>
      </c>
      <c r="C1501" s="11" t="n">
        <v>45787</v>
      </c>
      <c r="D1501" s="12" t="n">
        <v>16.69</v>
      </c>
    </row>
    <row r="1502" customFormat="false" ht="15" hidden="false" customHeight="false" outlineLevel="0" collapsed="false">
      <c r="A1502" s="10" t="s">
        <v>2417</v>
      </c>
      <c r="B1502" s="10" t="s">
        <v>1730</v>
      </c>
      <c r="C1502" s="11" t="n">
        <v>45787</v>
      </c>
      <c r="D1502" s="12" t="n">
        <v>33.17</v>
      </c>
    </row>
    <row r="1503" customFormat="false" ht="15" hidden="false" customHeight="false" outlineLevel="0" collapsed="false">
      <c r="A1503" s="10" t="s">
        <v>2418</v>
      </c>
      <c r="B1503" s="10" t="s">
        <v>661</v>
      </c>
      <c r="C1503" s="11" t="n">
        <v>45788</v>
      </c>
      <c r="D1503" s="12" t="n">
        <v>25.31</v>
      </c>
    </row>
    <row r="1504" customFormat="false" ht="15" hidden="false" customHeight="false" outlineLevel="0" collapsed="false">
      <c r="A1504" s="10" t="s">
        <v>2419</v>
      </c>
      <c r="B1504" s="10" t="s">
        <v>2013</v>
      </c>
      <c r="C1504" s="11" t="n">
        <v>45788</v>
      </c>
      <c r="D1504" s="12" t="n">
        <v>53.65</v>
      </c>
    </row>
    <row r="1505" customFormat="false" ht="15" hidden="false" customHeight="false" outlineLevel="0" collapsed="false">
      <c r="A1505" s="10" t="s">
        <v>2420</v>
      </c>
      <c r="B1505" s="10" t="s">
        <v>815</v>
      </c>
      <c r="C1505" s="11" t="n">
        <v>45788</v>
      </c>
      <c r="D1505" s="12" t="n">
        <v>51.08</v>
      </c>
    </row>
    <row r="1506" customFormat="false" ht="15" hidden="false" customHeight="false" outlineLevel="0" collapsed="false">
      <c r="A1506" s="10" t="s">
        <v>2421</v>
      </c>
      <c r="B1506" s="10" t="s">
        <v>626</v>
      </c>
      <c r="C1506" s="11" t="n">
        <v>45788</v>
      </c>
      <c r="D1506" s="12" t="n">
        <v>34.46</v>
      </c>
    </row>
    <row r="1507" customFormat="false" ht="15" hidden="false" customHeight="false" outlineLevel="0" collapsed="false">
      <c r="A1507" s="10" t="s">
        <v>2422</v>
      </c>
      <c r="B1507" s="10" t="s">
        <v>383</v>
      </c>
      <c r="C1507" s="11" t="n">
        <v>45788</v>
      </c>
      <c r="D1507" s="12" t="n">
        <v>19.81</v>
      </c>
    </row>
    <row r="1508" customFormat="false" ht="15" hidden="false" customHeight="false" outlineLevel="0" collapsed="false">
      <c r="A1508" s="10" t="s">
        <v>2423</v>
      </c>
      <c r="B1508" s="10" t="s">
        <v>2424</v>
      </c>
      <c r="C1508" s="11" t="n">
        <v>45788</v>
      </c>
      <c r="D1508" s="12" t="n">
        <v>20.69</v>
      </c>
    </row>
    <row r="1509" customFormat="false" ht="15" hidden="false" customHeight="false" outlineLevel="0" collapsed="false">
      <c r="A1509" s="10" t="s">
        <v>2425</v>
      </c>
      <c r="B1509" s="10" t="s">
        <v>1468</v>
      </c>
      <c r="C1509" s="11" t="n">
        <v>45788</v>
      </c>
      <c r="D1509" s="12" t="n">
        <v>36.58</v>
      </c>
    </row>
    <row r="1510" customFormat="false" ht="15" hidden="false" customHeight="false" outlineLevel="0" collapsed="false">
      <c r="A1510" s="10" t="s">
        <v>2426</v>
      </c>
      <c r="B1510" s="10" t="s">
        <v>2427</v>
      </c>
      <c r="C1510" s="11" t="n">
        <v>45788</v>
      </c>
      <c r="D1510" s="12" t="n">
        <v>18.14</v>
      </c>
    </row>
    <row r="1511" customFormat="false" ht="15" hidden="false" customHeight="false" outlineLevel="0" collapsed="false">
      <c r="A1511" s="10" t="s">
        <v>2428</v>
      </c>
      <c r="B1511" s="10" t="s">
        <v>2429</v>
      </c>
      <c r="C1511" s="11" t="n">
        <v>45788</v>
      </c>
      <c r="D1511" s="12" t="n">
        <v>21.71</v>
      </c>
    </row>
    <row r="1512" customFormat="false" ht="15" hidden="false" customHeight="false" outlineLevel="0" collapsed="false">
      <c r="A1512" s="10" t="s">
        <v>2430</v>
      </c>
      <c r="B1512" s="10" t="s">
        <v>495</v>
      </c>
      <c r="C1512" s="11" t="n">
        <v>45788</v>
      </c>
      <c r="D1512" s="12" t="n">
        <v>39.03</v>
      </c>
    </row>
    <row r="1513" customFormat="false" ht="15" hidden="false" customHeight="false" outlineLevel="0" collapsed="false">
      <c r="A1513" s="10" t="s">
        <v>2431</v>
      </c>
      <c r="B1513" s="10" t="s">
        <v>2432</v>
      </c>
      <c r="C1513" s="11" t="n">
        <v>45788</v>
      </c>
      <c r="D1513" s="12" t="n">
        <v>44.13</v>
      </c>
    </row>
    <row r="1514" customFormat="false" ht="15" hidden="false" customHeight="false" outlineLevel="0" collapsed="false">
      <c r="A1514" s="10" t="s">
        <v>2433</v>
      </c>
      <c r="B1514" s="10" t="s">
        <v>2126</v>
      </c>
      <c r="C1514" s="11" t="n">
        <v>45788</v>
      </c>
      <c r="D1514" s="12" t="n">
        <v>39.34</v>
      </c>
    </row>
    <row r="1515" customFormat="false" ht="15" hidden="false" customHeight="false" outlineLevel="0" collapsed="false">
      <c r="A1515" s="10" t="s">
        <v>2434</v>
      </c>
      <c r="B1515" s="10" t="s">
        <v>1145</v>
      </c>
      <c r="C1515" s="11" t="n">
        <v>45788</v>
      </c>
      <c r="D1515" s="12" t="n">
        <v>65</v>
      </c>
    </row>
    <row r="1516" customFormat="false" ht="15" hidden="false" customHeight="false" outlineLevel="0" collapsed="false">
      <c r="A1516" s="10" t="s">
        <v>2435</v>
      </c>
      <c r="B1516" s="10" t="s">
        <v>2436</v>
      </c>
      <c r="C1516" s="11" t="n">
        <v>45788</v>
      </c>
      <c r="D1516" s="12" t="n">
        <v>44.87</v>
      </c>
    </row>
    <row r="1517" customFormat="false" ht="15" hidden="false" customHeight="false" outlineLevel="0" collapsed="false">
      <c r="A1517" s="10" t="s">
        <v>2437</v>
      </c>
      <c r="B1517" s="10" t="s">
        <v>2438</v>
      </c>
      <c r="C1517" s="11" t="n">
        <v>45788</v>
      </c>
      <c r="D1517" s="12" t="n">
        <v>31.78</v>
      </c>
    </row>
    <row r="1518" customFormat="false" ht="15" hidden="false" customHeight="false" outlineLevel="0" collapsed="false">
      <c r="A1518" s="10" t="s">
        <v>2439</v>
      </c>
      <c r="B1518" s="10" t="s">
        <v>1014</v>
      </c>
      <c r="C1518" s="11" t="n">
        <v>45789</v>
      </c>
      <c r="D1518" s="12" t="n">
        <v>86.28</v>
      </c>
    </row>
    <row r="1519" customFormat="false" ht="15" hidden="false" customHeight="false" outlineLevel="0" collapsed="false">
      <c r="A1519" s="10" t="s">
        <v>2440</v>
      </c>
      <c r="B1519" s="10" t="s">
        <v>1167</v>
      </c>
      <c r="C1519" s="11" t="n">
        <v>45789</v>
      </c>
      <c r="D1519" s="12" t="n">
        <v>25.83</v>
      </c>
    </row>
    <row r="1520" customFormat="false" ht="15" hidden="false" customHeight="false" outlineLevel="0" collapsed="false">
      <c r="A1520" s="10" t="s">
        <v>2441</v>
      </c>
      <c r="B1520" s="10" t="s">
        <v>475</v>
      </c>
      <c r="C1520" s="11" t="n">
        <v>45789</v>
      </c>
      <c r="D1520" s="12" t="n">
        <v>25.35</v>
      </c>
    </row>
    <row r="1521" customFormat="false" ht="15" hidden="false" customHeight="false" outlineLevel="0" collapsed="false">
      <c r="A1521" s="10" t="s">
        <v>2442</v>
      </c>
      <c r="B1521" s="10" t="s">
        <v>2443</v>
      </c>
      <c r="C1521" s="11" t="n">
        <v>45789</v>
      </c>
      <c r="D1521" s="12" t="n">
        <v>28.81</v>
      </c>
    </row>
    <row r="1522" customFormat="false" ht="15" hidden="false" customHeight="false" outlineLevel="0" collapsed="false">
      <c r="A1522" s="10" t="s">
        <v>2444</v>
      </c>
      <c r="B1522" s="10" t="s">
        <v>936</v>
      </c>
      <c r="C1522" s="11" t="n">
        <v>45789</v>
      </c>
      <c r="D1522" s="12" t="n">
        <v>12.3</v>
      </c>
    </row>
    <row r="1523" customFormat="false" ht="15" hidden="false" customHeight="false" outlineLevel="0" collapsed="false">
      <c r="A1523" s="10" t="s">
        <v>2445</v>
      </c>
      <c r="B1523" s="10" t="s">
        <v>1641</v>
      </c>
      <c r="C1523" s="11" t="n">
        <v>45789</v>
      </c>
      <c r="D1523" s="12" t="n">
        <v>24.55</v>
      </c>
    </row>
    <row r="1524" customFormat="false" ht="15" hidden="false" customHeight="false" outlineLevel="0" collapsed="false">
      <c r="A1524" s="10" t="s">
        <v>2446</v>
      </c>
      <c r="B1524" s="10" t="s">
        <v>43</v>
      </c>
      <c r="C1524" s="11" t="n">
        <v>45789</v>
      </c>
      <c r="D1524" s="12" t="n">
        <v>43.9</v>
      </c>
    </row>
    <row r="1525" customFormat="false" ht="15" hidden="false" customHeight="false" outlineLevel="0" collapsed="false">
      <c r="A1525" s="10" t="s">
        <v>2447</v>
      </c>
      <c r="B1525" s="10" t="s">
        <v>2448</v>
      </c>
      <c r="C1525" s="11" t="n">
        <v>45789</v>
      </c>
      <c r="D1525" s="12" t="n">
        <v>28.84</v>
      </c>
    </row>
    <row r="1526" customFormat="false" ht="15" hidden="false" customHeight="false" outlineLevel="0" collapsed="false">
      <c r="A1526" s="10" t="s">
        <v>2449</v>
      </c>
      <c r="B1526" s="10" t="s">
        <v>2450</v>
      </c>
      <c r="C1526" s="11" t="n">
        <v>45790</v>
      </c>
      <c r="D1526" s="12" t="n">
        <v>46.13</v>
      </c>
    </row>
    <row r="1527" customFormat="false" ht="15" hidden="false" customHeight="false" outlineLevel="0" collapsed="false">
      <c r="A1527" s="10" t="s">
        <v>2451</v>
      </c>
      <c r="B1527" s="10" t="s">
        <v>1522</v>
      </c>
      <c r="C1527" s="11" t="n">
        <v>45790</v>
      </c>
      <c r="D1527" s="12" t="n">
        <v>44.5</v>
      </c>
    </row>
    <row r="1528" customFormat="false" ht="15" hidden="false" customHeight="false" outlineLevel="0" collapsed="false">
      <c r="A1528" s="10" t="s">
        <v>2452</v>
      </c>
      <c r="B1528" s="10" t="s">
        <v>1929</v>
      </c>
      <c r="C1528" s="11" t="n">
        <v>45790</v>
      </c>
      <c r="D1528" s="12" t="n">
        <v>37.53</v>
      </c>
    </row>
    <row r="1529" customFormat="false" ht="15" hidden="false" customHeight="false" outlineLevel="0" collapsed="false">
      <c r="A1529" s="10" t="s">
        <v>2453</v>
      </c>
      <c r="B1529" s="10" t="s">
        <v>53</v>
      </c>
      <c r="C1529" s="11" t="n">
        <v>45790</v>
      </c>
      <c r="D1529" s="12" t="n">
        <v>25.44</v>
      </c>
    </row>
    <row r="1530" customFormat="false" ht="15" hidden="false" customHeight="false" outlineLevel="0" collapsed="false">
      <c r="A1530" s="10" t="s">
        <v>2454</v>
      </c>
      <c r="B1530" s="10" t="s">
        <v>119</v>
      </c>
      <c r="C1530" s="11" t="n">
        <v>45790</v>
      </c>
      <c r="D1530" s="12" t="n">
        <v>20.22</v>
      </c>
    </row>
    <row r="1531" customFormat="false" ht="15" hidden="false" customHeight="false" outlineLevel="0" collapsed="false">
      <c r="A1531" s="10" t="s">
        <v>2455</v>
      </c>
      <c r="B1531" s="10" t="s">
        <v>828</v>
      </c>
      <c r="C1531" s="11" t="n">
        <v>45790</v>
      </c>
      <c r="D1531" s="12" t="n">
        <v>19.83</v>
      </c>
    </row>
    <row r="1532" customFormat="false" ht="15" hidden="false" customHeight="false" outlineLevel="0" collapsed="false">
      <c r="A1532" s="10" t="s">
        <v>2456</v>
      </c>
      <c r="B1532" s="10" t="s">
        <v>897</v>
      </c>
      <c r="C1532" s="11" t="n">
        <v>45790</v>
      </c>
      <c r="D1532" s="12" t="n">
        <v>25.19</v>
      </c>
    </row>
    <row r="1533" customFormat="false" ht="15" hidden="false" customHeight="false" outlineLevel="0" collapsed="false">
      <c r="A1533" s="10" t="s">
        <v>2457</v>
      </c>
      <c r="B1533" s="10" t="s">
        <v>1535</v>
      </c>
      <c r="C1533" s="11" t="n">
        <v>45790</v>
      </c>
      <c r="D1533" s="12" t="n">
        <v>51.84</v>
      </c>
    </row>
    <row r="1534" customFormat="false" ht="15" hidden="false" customHeight="false" outlineLevel="0" collapsed="false">
      <c r="A1534" s="10" t="s">
        <v>2458</v>
      </c>
      <c r="B1534" s="10" t="s">
        <v>2190</v>
      </c>
      <c r="C1534" s="11" t="n">
        <v>45790</v>
      </c>
      <c r="D1534" s="12" t="n">
        <v>37.66</v>
      </c>
    </row>
    <row r="1535" customFormat="false" ht="15" hidden="false" customHeight="false" outlineLevel="0" collapsed="false">
      <c r="A1535" s="10" t="s">
        <v>2459</v>
      </c>
      <c r="B1535" s="10" t="s">
        <v>1554</v>
      </c>
      <c r="C1535" s="11" t="n">
        <v>45790</v>
      </c>
      <c r="D1535" s="12" t="n">
        <v>40.09</v>
      </c>
    </row>
    <row r="1536" customFormat="false" ht="15" hidden="false" customHeight="false" outlineLevel="0" collapsed="false">
      <c r="A1536" s="10" t="s">
        <v>2460</v>
      </c>
      <c r="B1536" s="10" t="s">
        <v>2461</v>
      </c>
      <c r="C1536" s="11" t="n">
        <v>45790</v>
      </c>
      <c r="D1536" s="12" t="n">
        <v>26.46</v>
      </c>
    </row>
    <row r="1537" customFormat="false" ht="15" hidden="false" customHeight="false" outlineLevel="0" collapsed="false">
      <c r="A1537" s="10" t="s">
        <v>2462</v>
      </c>
      <c r="B1537" s="10" t="s">
        <v>1372</v>
      </c>
      <c r="C1537" s="11" t="n">
        <v>45790</v>
      </c>
      <c r="D1537" s="12" t="n">
        <v>30.32</v>
      </c>
    </row>
    <row r="1538" customFormat="false" ht="15" hidden="false" customHeight="false" outlineLevel="0" collapsed="false">
      <c r="A1538" s="10" t="s">
        <v>2463</v>
      </c>
      <c r="B1538" s="10" t="s">
        <v>2464</v>
      </c>
      <c r="C1538" s="11" t="n">
        <v>45790</v>
      </c>
      <c r="D1538" s="12" t="n">
        <v>34.09</v>
      </c>
    </row>
    <row r="1539" customFormat="false" ht="15" hidden="false" customHeight="false" outlineLevel="0" collapsed="false">
      <c r="A1539" s="10" t="s">
        <v>2465</v>
      </c>
      <c r="B1539" s="10" t="s">
        <v>2466</v>
      </c>
      <c r="C1539" s="11" t="n">
        <v>45790</v>
      </c>
      <c r="D1539" s="12" t="n">
        <v>43.2</v>
      </c>
    </row>
    <row r="1540" customFormat="false" ht="15" hidden="false" customHeight="false" outlineLevel="0" collapsed="false">
      <c r="A1540" s="10" t="s">
        <v>2467</v>
      </c>
      <c r="B1540" s="10" t="s">
        <v>1111</v>
      </c>
      <c r="C1540" s="11" t="n">
        <v>45791</v>
      </c>
      <c r="D1540" s="12" t="n">
        <v>25.38</v>
      </c>
    </row>
    <row r="1541" customFormat="false" ht="15" hidden="false" customHeight="false" outlineLevel="0" collapsed="false">
      <c r="A1541" s="10" t="s">
        <v>2468</v>
      </c>
      <c r="B1541" s="10" t="s">
        <v>2469</v>
      </c>
      <c r="C1541" s="11" t="n">
        <v>45791</v>
      </c>
      <c r="D1541" s="12" t="n">
        <v>48.62</v>
      </c>
    </row>
    <row r="1542" customFormat="false" ht="15" hidden="false" customHeight="false" outlineLevel="0" collapsed="false">
      <c r="A1542" s="10" t="s">
        <v>2470</v>
      </c>
      <c r="B1542" s="10" t="s">
        <v>1301</v>
      </c>
      <c r="C1542" s="11" t="n">
        <v>45791</v>
      </c>
      <c r="D1542" s="12" t="n">
        <v>49.43</v>
      </c>
    </row>
    <row r="1543" customFormat="false" ht="15" hidden="false" customHeight="false" outlineLevel="0" collapsed="false">
      <c r="A1543" s="10" t="s">
        <v>2471</v>
      </c>
      <c r="B1543" s="10" t="s">
        <v>932</v>
      </c>
      <c r="C1543" s="11" t="n">
        <v>45791</v>
      </c>
      <c r="D1543" s="12" t="n">
        <v>37.08</v>
      </c>
    </row>
    <row r="1544" customFormat="false" ht="15" hidden="false" customHeight="false" outlineLevel="0" collapsed="false">
      <c r="A1544" s="10" t="s">
        <v>2472</v>
      </c>
      <c r="B1544" s="10" t="s">
        <v>1305</v>
      </c>
      <c r="C1544" s="11" t="n">
        <v>45791</v>
      </c>
      <c r="D1544" s="12" t="n">
        <v>51.51</v>
      </c>
    </row>
    <row r="1545" customFormat="false" ht="15" hidden="false" customHeight="false" outlineLevel="0" collapsed="false">
      <c r="A1545" s="10" t="s">
        <v>2473</v>
      </c>
      <c r="B1545" s="10" t="s">
        <v>2474</v>
      </c>
      <c r="C1545" s="11" t="n">
        <v>45791</v>
      </c>
      <c r="D1545" s="12" t="n">
        <v>25.61</v>
      </c>
    </row>
    <row r="1546" customFormat="false" ht="15" hidden="false" customHeight="false" outlineLevel="0" collapsed="false">
      <c r="A1546" s="10" t="s">
        <v>2475</v>
      </c>
      <c r="B1546" s="10" t="s">
        <v>300</v>
      </c>
      <c r="C1546" s="11" t="n">
        <v>45791</v>
      </c>
      <c r="D1546" s="12" t="n">
        <v>66.32</v>
      </c>
    </row>
    <row r="1547" customFormat="false" ht="15" hidden="false" customHeight="false" outlineLevel="0" collapsed="false">
      <c r="A1547" s="10" t="s">
        <v>2476</v>
      </c>
      <c r="B1547" s="10" t="s">
        <v>2477</v>
      </c>
      <c r="C1547" s="11" t="n">
        <v>45791</v>
      </c>
      <c r="D1547" s="12" t="n">
        <v>25.16</v>
      </c>
    </row>
    <row r="1548" customFormat="false" ht="15" hidden="false" customHeight="false" outlineLevel="0" collapsed="false">
      <c r="A1548" s="10" t="s">
        <v>2478</v>
      </c>
      <c r="B1548" s="10" t="s">
        <v>2479</v>
      </c>
      <c r="C1548" s="11" t="n">
        <v>45791</v>
      </c>
      <c r="D1548" s="12" t="n">
        <v>88.31</v>
      </c>
    </row>
    <row r="1549" customFormat="false" ht="15" hidden="false" customHeight="false" outlineLevel="0" collapsed="false">
      <c r="A1549" s="10" t="s">
        <v>2480</v>
      </c>
      <c r="B1549" s="10" t="s">
        <v>2481</v>
      </c>
      <c r="C1549" s="11" t="n">
        <v>45791</v>
      </c>
      <c r="D1549" s="12" t="n">
        <v>32.36</v>
      </c>
    </row>
    <row r="1550" customFormat="false" ht="15" hidden="false" customHeight="false" outlineLevel="0" collapsed="false">
      <c r="A1550" s="10" t="s">
        <v>2482</v>
      </c>
      <c r="B1550" s="10" t="s">
        <v>1005</v>
      </c>
      <c r="C1550" s="11" t="n">
        <v>45791</v>
      </c>
      <c r="D1550" s="12" t="n">
        <v>56.32</v>
      </c>
    </row>
    <row r="1551" customFormat="false" ht="15" hidden="false" customHeight="false" outlineLevel="0" collapsed="false">
      <c r="A1551" s="10" t="s">
        <v>2483</v>
      </c>
      <c r="B1551" s="10" t="s">
        <v>189</v>
      </c>
      <c r="C1551" s="11" t="n">
        <v>45792</v>
      </c>
      <c r="D1551" s="12" t="n">
        <v>36.25</v>
      </c>
    </row>
    <row r="1552" customFormat="false" ht="15" hidden="false" customHeight="false" outlineLevel="0" collapsed="false">
      <c r="A1552" s="10" t="s">
        <v>2484</v>
      </c>
      <c r="B1552" s="10" t="s">
        <v>1981</v>
      </c>
      <c r="C1552" s="11" t="n">
        <v>45792</v>
      </c>
      <c r="D1552" s="12" t="n">
        <v>39.73</v>
      </c>
    </row>
    <row r="1553" customFormat="false" ht="15" hidden="false" customHeight="false" outlineLevel="0" collapsed="false">
      <c r="A1553" s="10" t="s">
        <v>2485</v>
      </c>
      <c r="B1553" s="10" t="s">
        <v>91</v>
      </c>
      <c r="C1553" s="11" t="n">
        <v>45792</v>
      </c>
      <c r="D1553" s="12" t="n">
        <v>36.3</v>
      </c>
    </row>
    <row r="1554" customFormat="false" ht="15" hidden="false" customHeight="false" outlineLevel="0" collapsed="false">
      <c r="A1554" s="10" t="s">
        <v>2486</v>
      </c>
      <c r="B1554" s="10" t="s">
        <v>961</v>
      </c>
      <c r="C1554" s="11" t="n">
        <v>45792</v>
      </c>
      <c r="D1554" s="12" t="n">
        <v>38.09</v>
      </c>
    </row>
    <row r="1555" customFormat="false" ht="15" hidden="false" customHeight="false" outlineLevel="0" collapsed="false">
      <c r="A1555" s="10" t="s">
        <v>2487</v>
      </c>
      <c r="B1555" s="10" t="s">
        <v>45</v>
      </c>
      <c r="C1555" s="11" t="n">
        <v>45792</v>
      </c>
      <c r="D1555" s="12" t="n">
        <v>47.84</v>
      </c>
    </row>
    <row r="1556" customFormat="false" ht="15" hidden="false" customHeight="false" outlineLevel="0" collapsed="false">
      <c r="A1556" s="10" t="s">
        <v>2488</v>
      </c>
      <c r="B1556" s="10" t="s">
        <v>1431</v>
      </c>
      <c r="C1556" s="11" t="n">
        <v>45792</v>
      </c>
      <c r="D1556" s="12" t="n">
        <v>83.47</v>
      </c>
    </row>
    <row r="1557" customFormat="false" ht="15" hidden="false" customHeight="false" outlineLevel="0" collapsed="false">
      <c r="A1557" s="10" t="s">
        <v>2489</v>
      </c>
      <c r="B1557" s="10" t="s">
        <v>737</v>
      </c>
      <c r="C1557" s="11" t="n">
        <v>45792</v>
      </c>
      <c r="D1557" s="12" t="n">
        <v>46.97</v>
      </c>
    </row>
    <row r="1558" customFormat="false" ht="15" hidden="false" customHeight="false" outlineLevel="0" collapsed="false">
      <c r="A1558" s="10" t="s">
        <v>2490</v>
      </c>
      <c r="B1558" s="10" t="s">
        <v>1711</v>
      </c>
      <c r="C1558" s="11" t="n">
        <v>45793</v>
      </c>
      <c r="D1558" s="12" t="n">
        <v>34.61</v>
      </c>
    </row>
    <row r="1559" customFormat="false" ht="15" hidden="false" customHeight="false" outlineLevel="0" collapsed="false">
      <c r="A1559" s="10" t="s">
        <v>2491</v>
      </c>
      <c r="B1559" s="10" t="s">
        <v>2492</v>
      </c>
      <c r="C1559" s="11" t="n">
        <v>45793</v>
      </c>
      <c r="D1559" s="12" t="n">
        <v>25.79</v>
      </c>
    </row>
    <row r="1560" customFormat="false" ht="15" hidden="false" customHeight="false" outlineLevel="0" collapsed="false">
      <c r="A1560" s="10" t="s">
        <v>2493</v>
      </c>
      <c r="B1560" s="10" t="s">
        <v>647</v>
      </c>
      <c r="C1560" s="11" t="n">
        <v>45793</v>
      </c>
      <c r="D1560" s="12" t="n">
        <v>56.76</v>
      </c>
    </row>
    <row r="1561" customFormat="false" ht="15" hidden="false" customHeight="false" outlineLevel="0" collapsed="false">
      <c r="A1561" s="10" t="s">
        <v>2494</v>
      </c>
      <c r="B1561" s="10" t="s">
        <v>1182</v>
      </c>
      <c r="C1561" s="11" t="n">
        <v>45793</v>
      </c>
      <c r="D1561" s="12" t="n">
        <v>61.24</v>
      </c>
    </row>
    <row r="1562" customFormat="false" ht="15" hidden="false" customHeight="false" outlineLevel="0" collapsed="false">
      <c r="A1562" s="10" t="s">
        <v>2495</v>
      </c>
      <c r="B1562" s="10" t="s">
        <v>673</v>
      </c>
      <c r="C1562" s="11" t="n">
        <v>45793</v>
      </c>
      <c r="D1562" s="12" t="n">
        <v>59</v>
      </c>
    </row>
    <row r="1563" customFormat="false" ht="15" hidden="false" customHeight="false" outlineLevel="0" collapsed="false">
      <c r="A1563" s="10" t="s">
        <v>2496</v>
      </c>
      <c r="B1563" s="10" t="s">
        <v>1833</v>
      </c>
      <c r="C1563" s="11" t="n">
        <v>45793</v>
      </c>
      <c r="D1563" s="12" t="n">
        <v>49.56</v>
      </c>
    </row>
    <row r="1564" customFormat="false" ht="15" hidden="false" customHeight="false" outlineLevel="0" collapsed="false">
      <c r="A1564" s="10" t="s">
        <v>2497</v>
      </c>
      <c r="B1564" s="10" t="s">
        <v>888</v>
      </c>
      <c r="C1564" s="11" t="n">
        <v>45793</v>
      </c>
      <c r="D1564" s="12" t="n">
        <v>27.22</v>
      </c>
    </row>
    <row r="1565" customFormat="false" ht="15" hidden="false" customHeight="false" outlineLevel="0" collapsed="false">
      <c r="A1565" s="10" t="s">
        <v>2498</v>
      </c>
      <c r="B1565" s="10" t="s">
        <v>2499</v>
      </c>
      <c r="C1565" s="11" t="n">
        <v>45793</v>
      </c>
      <c r="D1565" s="12" t="n">
        <v>33.9</v>
      </c>
    </row>
    <row r="1566" customFormat="false" ht="15" hidden="false" customHeight="false" outlineLevel="0" collapsed="false">
      <c r="A1566" s="10" t="s">
        <v>2500</v>
      </c>
      <c r="B1566" s="10" t="s">
        <v>2501</v>
      </c>
      <c r="C1566" s="11" t="n">
        <v>45793</v>
      </c>
      <c r="D1566" s="12" t="n">
        <v>47.81</v>
      </c>
    </row>
    <row r="1567" customFormat="false" ht="15" hidden="false" customHeight="false" outlineLevel="0" collapsed="false">
      <c r="A1567" s="10" t="s">
        <v>2502</v>
      </c>
      <c r="B1567" s="10" t="s">
        <v>636</v>
      </c>
      <c r="C1567" s="11" t="n">
        <v>45793</v>
      </c>
      <c r="D1567" s="12" t="n">
        <v>80.12</v>
      </c>
    </row>
    <row r="1568" customFormat="false" ht="15" hidden="false" customHeight="false" outlineLevel="0" collapsed="false">
      <c r="A1568" s="10" t="s">
        <v>2503</v>
      </c>
      <c r="B1568" s="10" t="s">
        <v>1644</v>
      </c>
      <c r="C1568" s="11" t="n">
        <v>45793</v>
      </c>
      <c r="D1568" s="12" t="n">
        <v>44.64</v>
      </c>
    </row>
    <row r="1569" customFormat="false" ht="15" hidden="false" customHeight="false" outlineLevel="0" collapsed="false">
      <c r="A1569" s="10" t="s">
        <v>2504</v>
      </c>
      <c r="B1569" s="10" t="s">
        <v>2505</v>
      </c>
      <c r="C1569" s="11" t="n">
        <v>45794</v>
      </c>
      <c r="D1569" s="12" t="n">
        <v>45.32</v>
      </c>
    </row>
    <row r="1570" customFormat="false" ht="15" hidden="false" customHeight="false" outlineLevel="0" collapsed="false">
      <c r="A1570" s="10" t="s">
        <v>2506</v>
      </c>
      <c r="B1570" s="10" t="s">
        <v>1270</v>
      </c>
      <c r="C1570" s="11" t="n">
        <v>45794</v>
      </c>
      <c r="D1570" s="12" t="n">
        <v>101.37</v>
      </c>
    </row>
    <row r="1571" customFormat="false" ht="15" hidden="false" customHeight="false" outlineLevel="0" collapsed="false">
      <c r="A1571" s="10" t="s">
        <v>2507</v>
      </c>
      <c r="B1571" s="10" t="s">
        <v>1472</v>
      </c>
      <c r="C1571" s="11" t="n">
        <v>45794</v>
      </c>
      <c r="D1571" s="12" t="n">
        <v>37.18</v>
      </c>
    </row>
    <row r="1572" customFormat="false" ht="15" hidden="false" customHeight="false" outlineLevel="0" collapsed="false">
      <c r="A1572" s="10" t="s">
        <v>2508</v>
      </c>
      <c r="B1572" s="10" t="s">
        <v>2509</v>
      </c>
      <c r="C1572" s="11" t="n">
        <v>45794</v>
      </c>
      <c r="D1572" s="12" t="n">
        <v>21.08</v>
      </c>
    </row>
    <row r="1573" customFormat="false" ht="15" hidden="false" customHeight="false" outlineLevel="0" collapsed="false">
      <c r="A1573" s="10" t="s">
        <v>2510</v>
      </c>
      <c r="B1573" s="10" t="s">
        <v>2206</v>
      </c>
      <c r="C1573" s="11" t="n">
        <v>45794</v>
      </c>
      <c r="D1573" s="12" t="n">
        <v>34.48</v>
      </c>
    </row>
    <row r="1574" customFormat="false" ht="15" hidden="false" customHeight="false" outlineLevel="0" collapsed="false">
      <c r="A1574" s="10" t="s">
        <v>2511</v>
      </c>
      <c r="B1574" s="10" t="s">
        <v>471</v>
      </c>
      <c r="C1574" s="11" t="n">
        <v>45794</v>
      </c>
      <c r="D1574" s="12" t="n">
        <v>55.88</v>
      </c>
    </row>
    <row r="1575" customFormat="false" ht="15" hidden="false" customHeight="false" outlineLevel="0" collapsed="false">
      <c r="A1575" s="10" t="s">
        <v>2512</v>
      </c>
      <c r="B1575" s="10" t="s">
        <v>355</v>
      </c>
      <c r="C1575" s="11" t="n">
        <v>45794</v>
      </c>
      <c r="D1575" s="12" t="n">
        <v>20.45</v>
      </c>
    </row>
    <row r="1576" customFormat="false" ht="15" hidden="false" customHeight="false" outlineLevel="0" collapsed="false">
      <c r="A1576" s="10" t="s">
        <v>2513</v>
      </c>
      <c r="B1576" s="10" t="s">
        <v>441</v>
      </c>
      <c r="C1576" s="11" t="n">
        <v>45794</v>
      </c>
      <c r="D1576" s="12" t="n">
        <v>56.11</v>
      </c>
    </row>
    <row r="1577" customFormat="false" ht="15" hidden="false" customHeight="false" outlineLevel="0" collapsed="false">
      <c r="A1577" s="10" t="s">
        <v>2514</v>
      </c>
      <c r="B1577" s="10" t="s">
        <v>1556</v>
      </c>
      <c r="C1577" s="11" t="n">
        <v>45794</v>
      </c>
      <c r="D1577" s="12" t="n">
        <v>69.71</v>
      </c>
    </row>
    <row r="1578" customFormat="false" ht="15" hidden="false" customHeight="false" outlineLevel="0" collapsed="false">
      <c r="A1578" s="10" t="s">
        <v>2515</v>
      </c>
      <c r="B1578" s="10" t="s">
        <v>2027</v>
      </c>
      <c r="C1578" s="11" t="n">
        <v>45794</v>
      </c>
      <c r="D1578" s="12" t="n">
        <v>112.44</v>
      </c>
    </row>
    <row r="1579" customFormat="false" ht="15" hidden="false" customHeight="false" outlineLevel="0" collapsed="false">
      <c r="A1579" s="10" t="s">
        <v>2516</v>
      </c>
      <c r="B1579" s="10" t="s">
        <v>1558</v>
      </c>
      <c r="C1579" s="11" t="n">
        <v>45794</v>
      </c>
      <c r="D1579" s="12" t="n">
        <v>42.47</v>
      </c>
    </row>
    <row r="1580" customFormat="false" ht="15" hidden="false" customHeight="false" outlineLevel="0" collapsed="false">
      <c r="A1580" s="10" t="s">
        <v>2517</v>
      </c>
      <c r="B1580" s="10" t="s">
        <v>927</v>
      </c>
      <c r="C1580" s="11" t="n">
        <v>45795</v>
      </c>
      <c r="D1580" s="12" t="n">
        <v>36.69</v>
      </c>
    </row>
    <row r="1581" customFormat="false" ht="15" hidden="false" customHeight="false" outlineLevel="0" collapsed="false">
      <c r="A1581" s="10" t="s">
        <v>2518</v>
      </c>
      <c r="B1581" s="10" t="s">
        <v>1184</v>
      </c>
      <c r="C1581" s="11" t="n">
        <v>45795</v>
      </c>
      <c r="D1581" s="12" t="n">
        <v>28.46</v>
      </c>
    </row>
    <row r="1582" customFormat="false" ht="15" hidden="false" customHeight="false" outlineLevel="0" collapsed="false">
      <c r="A1582" s="10" t="s">
        <v>2519</v>
      </c>
      <c r="B1582" s="10" t="s">
        <v>2520</v>
      </c>
      <c r="C1582" s="11" t="n">
        <v>45795</v>
      </c>
      <c r="D1582" s="12" t="n">
        <v>38.12</v>
      </c>
    </row>
    <row r="1583" customFormat="false" ht="15" hidden="false" customHeight="false" outlineLevel="0" collapsed="false">
      <c r="A1583" s="10" t="s">
        <v>2521</v>
      </c>
      <c r="B1583" s="10" t="s">
        <v>699</v>
      </c>
      <c r="C1583" s="11" t="n">
        <v>45795</v>
      </c>
      <c r="D1583" s="12" t="n">
        <v>108.1</v>
      </c>
    </row>
    <row r="1584" customFormat="false" ht="15" hidden="false" customHeight="false" outlineLevel="0" collapsed="false">
      <c r="A1584" s="10" t="s">
        <v>2522</v>
      </c>
      <c r="B1584" s="10" t="s">
        <v>512</v>
      </c>
      <c r="C1584" s="11" t="n">
        <v>45795</v>
      </c>
      <c r="D1584" s="12" t="n">
        <v>45.55</v>
      </c>
    </row>
    <row r="1585" customFormat="false" ht="15" hidden="false" customHeight="false" outlineLevel="0" collapsed="false">
      <c r="A1585" s="10" t="s">
        <v>2523</v>
      </c>
      <c r="B1585" s="10" t="s">
        <v>2524</v>
      </c>
      <c r="C1585" s="11" t="n">
        <v>45795</v>
      </c>
      <c r="D1585" s="12" t="n">
        <v>35.19</v>
      </c>
    </row>
    <row r="1586" customFormat="false" ht="15" hidden="false" customHeight="false" outlineLevel="0" collapsed="false">
      <c r="A1586" s="10" t="s">
        <v>2525</v>
      </c>
      <c r="B1586" s="10" t="s">
        <v>302</v>
      </c>
      <c r="C1586" s="11" t="n">
        <v>45795</v>
      </c>
      <c r="D1586" s="12" t="n">
        <v>103.03</v>
      </c>
    </row>
    <row r="1587" customFormat="false" ht="15" hidden="false" customHeight="false" outlineLevel="0" collapsed="false">
      <c r="A1587" s="10" t="s">
        <v>2526</v>
      </c>
      <c r="B1587" s="10" t="s">
        <v>2527</v>
      </c>
      <c r="C1587" s="11" t="n">
        <v>45795</v>
      </c>
      <c r="D1587" s="12" t="n">
        <v>21.92</v>
      </c>
    </row>
    <row r="1588" customFormat="false" ht="15" hidden="false" customHeight="false" outlineLevel="0" collapsed="false">
      <c r="A1588" s="10" t="s">
        <v>2528</v>
      </c>
      <c r="B1588" s="10" t="s">
        <v>443</v>
      </c>
      <c r="C1588" s="11" t="n">
        <v>45795</v>
      </c>
      <c r="D1588" s="12" t="n">
        <v>47.39</v>
      </c>
    </row>
    <row r="1589" customFormat="false" ht="15" hidden="false" customHeight="false" outlineLevel="0" collapsed="false">
      <c r="A1589" s="10" t="s">
        <v>2529</v>
      </c>
      <c r="B1589" s="10" t="s">
        <v>117</v>
      </c>
      <c r="C1589" s="11" t="n">
        <v>45796</v>
      </c>
      <c r="D1589" s="12" t="n">
        <v>38.34</v>
      </c>
    </row>
    <row r="1590" customFormat="false" ht="15" hidden="false" customHeight="false" outlineLevel="0" collapsed="false">
      <c r="A1590" s="10" t="s">
        <v>2530</v>
      </c>
      <c r="B1590" s="10" t="s">
        <v>391</v>
      </c>
      <c r="C1590" s="11" t="n">
        <v>45796</v>
      </c>
      <c r="D1590" s="12" t="n">
        <v>27.38</v>
      </c>
    </row>
    <row r="1591" customFormat="false" ht="15" hidden="false" customHeight="false" outlineLevel="0" collapsed="false">
      <c r="A1591" s="10" t="s">
        <v>2531</v>
      </c>
      <c r="B1591" s="10" t="s">
        <v>620</v>
      </c>
      <c r="C1591" s="11" t="n">
        <v>45796</v>
      </c>
      <c r="D1591" s="12" t="n">
        <v>43.13</v>
      </c>
    </row>
    <row r="1592" customFormat="false" ht="15" hidden="false" customHeight="false" outlineLevel="0" collapsed="false">
      <c r="A1592" s="10" t="s">
        <v>2532</v>
      </c>
      <c r="B1592" s="10" t="s">
        <v>2095</v>
      </c>
      <c r="C1592" s="11" t="n">
        <v>45796</v>
      </c>
      <c r="D1592" s="12" t="n">
        <v>37.93</v>
      </c>
    </row>
    <row r="1593" customFormat="false" ht="15" hidden="false" customHeight="false" outlineLevel="0" collapsed="false">
      <c r="A1593" s="10" t="s">
        <v>2533</v>
      </c>
      <c r="B1593" s="10" t="s">
        <v>609</v>
      </c>
      <c r="C1593" s="11" t="n">
        <v>45796</v>
      </c>
      <c r="D1593" s="12" t="n">
        <v>39.17</v>
      </c>
    </row>
    <row r="1594" customFormat="false" ht="15" hidden="false" customHeight="false" outlineLevel="0" collapsed="false">
      <c r="A1594" s="10" t="s">
        <v>2534</v>
      </c>
      <c r="B1594" s="10" t="s">
        <v>2535</v>
      </c>
      <c r="C1594" s="11" t="n">
        <v>45796</v>
      </c>
      <c r="D1594" s="12" t="n">
        <v>42.8</v>
      </c>
    </row>
    <row r="1595" customFormat="false" ht="15" hidden="false" customHeight="false" outlineLevel="0" collapsed="false">
      <c r="A1595" s="10" t="s">
        <v>2536</v>
      </c>
      <c r="B1595" s="10" t="s">
        <v>2537</v>
      </c>
      <c r="C1595" s="11" t="n">
        <v>45796</v>
      </c>
      <c r="D1595" s="12" t="n">
        <v>94.08</v>
      </c>
    </row>
    <row r="1596" customFormat="false" ht="15" hidden="false" customHeight="false" outlineLevel="0" collapsed="false">
      <c r="A1596" s="10" t="s">
        <v>2538</v>
      </c>
      <c r="B1596" s="10" t="s">
        <v>713</v>
      </c>
      <c r="C1596" s="11" t="n">
        <v>45796</v>
      </c>
      <c r="D1596" s="12" t="n">
        <v>27.1</v>
      </c>
    </row>
    <row r="1597" customFormat="false" ht="15" hidden="false" customHeight="false" outlineLevel="0" collapsed="false">
      <c r="A1597" s="10" t="s">
        <v>2539</v>
      </c>
      <c r="B1597" s="10" t="s">
        <v>1646</v>
      </c>
      <c r="C1597" s="11" t="n">
        <v>45796</v>
      </c>
      <c r="D1597" s="12" t="n">
        <v>22.23</v>
      </c>
    </row>
    <row r="1598" customFormat="false" ht="15" hidden="false" customHeight="false" outlineLevel="0" collapsed="false">
      <c r="A1598" s="10" t="s">
        <v>2540</v>
      </c>
      <c r="B1598" s="10" t="s">
        <v>1718</v>
      </c>
      <c r="C1598" s="11" t="n">
        <v>45797</v>
      </c>
      <c r="D1598" s="12" t="n">
        <v>39.53</v>
      </c>
    </row>
    <row r="1599" customFormat="false" ht="15" hidden="false" customHeight="false" outlineLevel="0" collapsed="false">
      <c r="A1599" s="10" t="s">
        <v>2541</v>
      </c>
      <c r="B1599" s="10" t="s">
        <v>214</v>
      </c>
      <c r="C1599" s="11" t="n">
        <v>45797</v>
      </c>
      <c r="D1599" s="12" t="n">
        <v>35.21</v>
      </c>
    </row>
    <row r="1600" customFormat="false" ht="15" hidden="false" customHeight="false" outlineLevel="0" collapsed="false">
      <c r="A1600" s="10" t="s">
        <v>2542</v>
      </c>
      <c r="B1600" s="10" t="s">
        <v>2543</v>
      </c>
      <c r="C1600" s="11" t="n">
        <v>45797</v>
      </c>
      <c r="D1600" s="12" t="n">
        <v>15.24</v>
      </c>
    </row>
    <row r="1601" customFormat="false" ht="15" hidden="false" customHeight="false" outlineLevel="0" collapsed="false">
      <c r="A1601" s="10" t="s">
        <v>2544</v>
      </c>
      <c r="B1601" s="10" t="s">
        <v>2545</v>
      </c>
      <c r="C1601" s="11" t="n">
        <v>45797</v>
      </c>
      <c r="D1601" s="12" t="n">
        <v>16.5</v>
      </c>
    </row>
    <row r="1602" customFormat="false" ht="15" hidden="false" customHeight="false" outlineLevel="0" collapsed="false">
      <c r="A1602" s="10" t="s">
        <v>2546</v>
      </c>
      <c r="B1602" s="10" t="s">
        <v>2547</v>
      </c>
      <c r="C1602" s="11" t="n">
        <v>45797</v>
      </c>
      <c r="D1602" s="12" t="n">
        <v>34.91</v>
      </c>
    </row>
    <row r="1603" customFormat="false" ht="15" hidden="false" customHeight="false" outlineLevel="0" collapsed="false">
      <c r="A1603" s="10" t="s">
        <v>2548</v>
      </c>
      <c r="B1603" s="10" t="s">
        <v>1815</v>
      </c>
      <c r="C1603" s="11" t="n">
        <v>45797</v>
      </c>
      <c r="D1603" s="12" t="n">
        <v>51.84</v>
      </c>
    </row>
    <row r="1604" customFormat="false" ht="15" hidden="false" customHeight="false" outlineLevel="0" collapsed="false">
      <c r="A1604" s="10" t="s">
        <v>2549</v>
      </c>
      <c r="B1604" s="10" t="s">
        <v>1660</v>
      </c>
      <c r="C1604" s="11" t="n">
        <v>45797</v>
      </c>
      <c r="D1604" s="12" t="n">
        <v>52.47</v>
      </c>
    </row>
    <row r="1605" customFormat="false" ht="15" hidden="false" customHeight="false" outlineLevel="0" collapsed="false">
      <c r="A1605" s="10" t="s">
        <v>2550</v>
      </c>
      <c r="B1605" s="10" t="s">
        <v>1530</v>
      </c>
      <c r="C1605" s="11" t="n">
        <v>45797</v>
      </c>
      <c r="D1605" s="12" t="n">
        <v>41.72</v>
      </c>
    </row>
    <row r="1606" customFormat="false" ht="15" hidden="false" customHeight="false" outlineLevel="0" collapsed="false">
      <c r="A1606" s="10" t="s">
        <v>2551</v>
      </c>
      <c r="B1606" s="10" t="s">
        <v>458</v>
      </c>
      <c r="C1606" s="11" t="n">
        <v>45797</v>
      </c>
      <c r="D1606" s="12" t="n">
        <v>30.6</v>
      </c>
    </row>
    <row r="1607" customFormat="false" ht="15" hidden="false" customHeight="false" outlineLevel="0" collapsed="false">
      <c r="A1607" s="10" t="s">
        <v>2552</v>
      </c>
      <c r="B1607" s="10" t="s">
        <v>2181</v>
      </c>
      <c r="C1607" s="11" t="n">
        <v>45797</v>
      </c>
      <c r="D1607" s="12" t="n">
        <v>27.29</v>
      </c>
    </row>
    <row r="1608" customFormat="false" ht="15" hidden="false" customHeight="false" outlineLevel="0" collapsed="false">
      <c r="A1608" s="10" t="s">
        <v>2553</v>
      </c>
      <c r="B1608" s="10" t="s">
        <v>2554</v>
      </c>
      <c r="C1608" s="11" t="n">
        <v>45798</v>
      </c>
      <c r="D1608" s="12" t="n">
        <v>21.27</v>
      </c>
    </row>
    <row r="1609" customFormat="false" ht="15" hidden="false" customHeight="false" outlineLevel="0" collapsed="false">
      <c r="A1609" s="10" t="s">
        <v>2555</v>
      </c>
      <c r="B1609" s="10" t="s">
        <v>995</v>
      </c>
      <c r="C1609" s="11" t="n">
        <v>45798</v>
      </c>
      <c r="D1609" s="12" t="n">
        <v>37.8</v>
      </c>
    </row>
    <row r="1610" customFormat="false" ht="15" hidden="false" customHeight="false" outlineLevel="0" collapsed="false">
      <c r="A1610" s="10" t="s">
        <v>2556</v>
      </c>
      <c r="B1610" s="10" t="s">
        <v>2557</v>
      </c>
      <c r="C1610" s="11" t="n">
        <v>45798</v>
      </c>
      <c r="D1610" s="12" t="n">
        <v>27.44</v>
      </c>
    </row>
    <row r="1611" customFormat="false" ht="15" hidden="false" customHeight="false" outlineLevel="0" collapsed="false">
      <c r="A1611" s="10" t="s">
        <v>2558</v>
      </c>
      <c r="B1611" s="10" t="s">
        <v>1210</v>
      </c>
      <c r="C1611" s="11" t="n">
        <v>45798</v>
      </c>
      <c r="D1611" s="12" t="n">
        <v>13.94</v>
      </c>
    </row>
    <row r="1612" customFormat="false" ht="15" hidden="false" customHeight="false" outlineLevel="0" collapsed="false">
      <c r="A1612" s="10" t="s">
        <v>2559</v>
      </c>
      <c r="B1612" s="10" t="s">
        <v>1448</v>
      </c>
      <c r="C1612" s="11" t="n">
        <v>45798</v>
      </c>
      <c r="D1612" s="12" t="n">
        <v>38.38</v>
      </c>
    </row>
    <row r="1613" customFormat="false" ht="15" hidden="false" customHeight="false" outlineLevel="0" collapsed="false">
      <c r="A1613" s="10" t="s">
        <v>2560</v>
      </c>
      <c r="B1613" s="10" t="s">
        <v>1675</v>
      </c>
      <c r="C1613" s="11" t="n">
        <v>45798</v>
      </c>
      <c r="D1613" s="12" t="n">
        <v>21.84</v>
      </c>
    </row>
    <row r="1614" customFormat="false" ht="15" hidden="false" customHeight="false" outlineLevel="0" collapsed="false">
      <c r="A1614" s="10" t="s">
        <v>2561</v>
      </c>
      <c r="B1614" s="10" t="s">
        <v>1091</v>
      </c>
      <c r="C1614" s="11" t="n">
        <v>45798</v>
      </c>
      <c r="D1614" s="12" t="n">
        <v>24.81</v>
      </c>
    </row>
    <row r="1615" customFormat="false" ht="15" hidden="false" customHeight="false" outlineLevel="0" collapsed="false">
      <c r="A1615" s="10" t="s">
        <v>2562</v>
      </c>
      <c r="B1615" s="10" t="s">
        <v>514</v>
      </c>
      <c r="C1615" s="11" t="n">
        <v>45798</v>
      </c>
      <c r="D1615" s="12" t="n">
        <v>32.25</v>
      </c>
    </row>
    <row r="1616" customFormat="false" ht="15" hidden="false" customHeight="false" outlineLevel="0" collapsed="false">
      <c r="A1616" s="10" t="s">
        <v>2563</v>
      </c>
      <c r="B1616" s="10" t="s">
        <v>745</v>
      </c>
      <c r="C1616" s="11" t="n">
        <v>45798</v>
      </c>
      <c r="D1616" s="12" t="n">
        <v>61.71</v>
      </c>
    </row>
    <row r="1617" customFormat="false" ht="15" hidden="false" customHeight="false" outlineLevel="0" collapsed="false">
      <c r="A1617" s="10" t="s">
        <v>2564</v>
      </c>
      <c r="B1617" s="10" t="s">
        <v>1193</v>
      </c>
      <c r="C1617" s="11" t="n">
        <v>45798</v>
      </c>
      <c r="D1617" s="12" t="n">
        <v>34.72</v>
      </c>
    </row>
    <row r="1618" customFormat="false" ht="15" hidden="false" customHeight="false" outlineLevel="0" collapsed="false">
      <c r="A1618" s="10" t="s">
        <v>2565</v>
      </c>
      <c r="B1618" s="10" t="s">
        <v>1978</v>
      </c>
      <c r="C1618" s="11" t="n">
        <v>45799</v>
      </c>
      <c r="D1618" s="12" t="n">
        <v>58.93</v>
      </c>
    </row>
    <row r="1619" customFormat="false" ht="15" hidden="false" customHeight="false" outlineLevel="0" collapsed="false">
      <c r="A1619" s="10" t="s">
        <v>2566</v>
      </c>
      <c r="B1619" s="10" t="s">
        <v>536</v>
      </c>
      <c r="C1619" s="11" t="n">
        <v>45799</v>
      </c>
      <c r="D1619" s="12" t="n">
        <v>33.5</v>
      </c>
    </row>
    <row r="1620" customFormat="false" ht="15" hidden="false" customHeight="false" outlineLevel="0" collapsed="false">
      <c r="A1620" s="10" t="s">
        <v>2567</v>
      </c>
      <c r="B1620" s="10" t="s">
        <v>1548</v>
      </c>
      <c r="C1620" s="11" t="n">
        <v>45799</v>
      </c>
      <c r="D1620" s="12" t="n">
        <v>26.53</v>
      </c>
    </row>
    <row r="1621" customFormat="false" ht="15" hidden="false" customHeight="false" outlineLevel="0" collapsed="false">
      <c r="A1621" s="10" t="s">
        <v>2568</v>
      </c>
      <c r="B1621" s="10" t="s">
        <v>809</v>
      </c>
      <c r="C1621" s="11" t="n">
        <v>45799</v>
      </c>
      <c r="D1621" s="12" t="n">
        <v>76.54</v>
      </c>
    </row>
    <row r="1622" customFormat="false" ht="15" hidden="false" customHeight="false" outlineLevel="0" collapsed="false">
      <c r="A1622" s="10" t="s">
        <v>2569</v>
      </c>
      <c r="B1622" s="10" t="s">
        <v>381</v>
      </c>
      <c r="C1622" s="11" t="n">
        <v>45799</v>
      </c>
      <c r="D1622" s="12" t="n">
        <v>18.65</v>
      </c>
    </row>
    <row r="1623" customFormat="false" ht="15" hidden="false" customHeight="false" outlineLevel="0" collapsed="false">
      <c r="A1623" s="10" t="s">
        <v>2570</v>
      </c>
      <c r="B1623" s="10" t="s">
        <v>545</v>
      </c>
      <c r="C1623" s="11" t="n">
        <v>45799</v>
      </c>
      <c r="D1623" s="12" t="n">
        <v>26.47</v>
      </c>
    </row>
    <row r="1624" customFormat="false" ht="15" hidden="false" customHeight="false" outlineLevel="0" collapsed="false">
      <c r="A1624" s="10" t="s">
        <v>2571</v>
      </c>
      <c r="B1624" s="10" t="s">
        <v>539</v>
      </c>
      <c r="C1624" s="11" t="n">
        <v>45799</v>
      </c>
      <c r="D1624" s="12" t="n">
        <v>72.49</v>
      </c>
    </row>
    <row r="1625" customFormat="false" ht="15" hidden="false" customHeight="false" outlineLevel="0" collapsed="false">
      <c r="A1625" s="10" t="s">
        <v>2572</v>
      </c>
      <c r="B1625" s="10" t="s">
        <v>483</v>
      </c>
      <c r="C1625" s="11" t="n">
        <v>45799</v>
      </c>
      <c r="D1625" s="12" t="n">
        <v>54.23</v>
      </c>
    </row>
    <row r="1626" customFormat="false" ht="15" hidden="false" customHeight="false" outlineLevel="0" collapsed="false">
      <c r="A1626" s="10" t="s">
        <v>2573</v>
      </c>
      <c r="B1626" s="10" t="s">
        <v>2574</v>
      </c>
      <c r="C1626" s="11" t="n">
        <v>45799</v>
      </c>
      <c r="D1626" s="12" t="n">
        <v>43.98</v>
      </c>
    </row>
    <row r="1627" customFormat="false" ht="15" hidden="false" customHeight="false" outlineLevel="0" collapsed="false">
      <c r="A1627" s="10" t="s">
        <v>2575</v>
      </c>
      <c r="B1627" s="10" t="s">
        <v>2101</v>
      </c>
      <c r="C1627" s="11" t="n">
        <v>45799</v>
      </c>
      <c r="D1627" s="12" t="n">
        <v>52.02</v>
      </c>
    </row>
    <row r="1628" customFormat="false" ht="15" hidden="false" customHeight="false" outlineLevel="0" collapsed="false">
      <c r="A1628" s="10" t="s">
        <v>2576</v>
      </c>
      <c r="B1628" s="10" t="s">
        <v>1869</v>
      </c>
      <c r="C1628" s="11" t="n">
        <v>45800</v>
      </c>
      <c r="D1628" s="12" t="n">
        <v>30.11</v>
      </c>
    </row>
    <row r="1629" customFormat="false" ht="15" hidden="false" customHeight="false" outlineLevel="0" collapsed="false">
      <c r="A1629" s="10" t="s">
        <v>2577</v>
      </c>
      <c r="B1629" s="10" t="s">
        <v>826</v>
      </c>
      <c r="C1629" s="11" t="n">
        <v>45800</v>
      </c>
      <c r="D1629" s="12" t="n">
        <v>18.69</v>
      </c>
    </row>
    <row r="1630" customFormat="false" ht="15" hidden="false" customHeight="false" outlineLevel="0" collapsed="false">
      <c r="A1630" s="10" t="s">
        <v>2578</v>
      </c>
      <c r="B1630" s="10" t="s">
        <v>49</v>
      </c>
      <c r="C1630" s="11" t="n">
        <v>45800</v>
      </c>
      <c r="D1630" s="12" t="n">
        <v>28.14</v>
      </c>
    </row>
    <row r="1631" customFormat="false" ht="15" hidden="false" customHeight="false" outlineLevel="0" collapsed="false">
      <c r="A1631" s="10" t="s">
        <v>2579</v>
      </c>
      <c r="B1631" s="10" t="s">
        <v>2580</v>
      </c>
      <c r="C1631" s="11" t="n">
        <v>45800</v>
      </c>
      <c r="D1631" s="12" t="n">
        <v>41.09</v>
      </c>
    </row>
    <row r="1632" customFormat="false" ht="15" hidden="false" customHeight="false" outlineLevel="0" collapsed="false">
      <c r="A1632" s="10" t="s">
        <v>2581</v>
      </c>
      <c r="B1632" s="10" t="s">
        <v>2582</v>
      </c>
      <c r="C1632" s="11" t="n">
        <v>45800</v>
      </c>
      <c r="D1632" s="12" t="n">
        <v>20.42</v>
      </c>
    </row>
    <row r="1633" customFormat="false" ht="15" hidden="false" customHeight="false" outlineLevel="0" collapsed="false">
      <c r="A1633" s="10" t="s">
        <v>2583</v>
      </c>
      <c r="B1633" s="10" t="s">
        <v>151</v>
      </c>
      <c r="C1633" s="11" t="n">
        <v>45800</v>
      </c>
      <c r="D1633" s="12" t="n">
        <v>38.96</v>
      </c>
    </row>
    <row r="1634" customFormat="false" ht="15" hidden="false" customHeight="false" outlineLevel="0" collapsed="false">
      <c r="A1634" s="10" t="s">
        <v>2584</v>
      </c>
      <c r="B1634" s="10" t="s">
        <v>360</v>
      </c>
      <c r="C1634" s="11" t="n">
        <v>45800</v>
      </c>
      <c r="D1634" s="12" t="n">
        <v>54.03</v>
      </c>
    </row>
    <row r="1635" customFormat="false" ht="15" hidden="false" customHeight="false" outlineLevel="0" collapsed="false">
      <c r="A1635" s="10" t="s">
        <v>2585</v>
      </c>
      <c r="B1635" s="10" t="s">
        <v>2586</v>
      </c>
      <c r="C1635" s="11" t="n">
        <v>45800</v>
      </c>
      <c r="D1635" s="12" t="n">
        <v>40.53</v>
      </c>
    </row>
    <row r="1636" customFormat="false" ht="15" hidden="false" customHeight="false" outlineLevel="0" collapsed="false">
      <c r="A1636" s="10" t="s">
        <v>2587</v>
      </c>
      <c r="B1636" s="10" t="s">
        <v>2104</v>
      </c>
      <c r="C1636" s="11" t="n">
        <v>45800</v>
      </c>
      <c r="D1636" s="12" t="n">
        <v>45.77</v>
      </c>
    </row>
    <row r="1637" customFormat="false" ht="15" hidden="false" customHeight="false" outlineLevel="0" collapsed="false">
      <c r="A1637" s="10" t="s">
        <v>2588</v>
      </c>
      <c r="B1637" s="10" t="s">
        <v>2589</v>
      </c>
      <c r="C1637" s="11" t="n">
        <v>45801</v>
      </c>
      <c r="D1637" s="12" t="n">
        <v>55.86</v>
      </c>
    </row>
    <row r="1638" customFormat="false" ht="15" hidden="false" customHeight="false" outlineLevel="0" collapsed="false">
      <c r="A1638" s="10" t="s">
        <v>2590</v>
      </c>
      <c r="B1638" s="10" t="s">
        <v>534</v>
      </c>
      <c r="C1638" s="11" t="n">
        <v>45801</v>
      </c>
      <c r="D1638" s="12" t="n">
        <v>42.22</v>
      </c>
    </row>
    <row r="1639" customFormat="false" ht="15" hidden="false" customHeight="false" outlineLevel="0" collapsed="false">
      <c r="A1639" s="10" t="s">
        <v>2591</v>
      </c>
      <c r="B1639" s="10" t="s">
        <v>579</v>
      </c>
      <c r="C1639" s="11" t="n">
        <v>45801</v>
      </c>
      <c r="D1639" s="12" t="n">
        <v>45.18</v>
      </c>
    </row>
    <row r="1640" customFormat="false" ht="15" hidden="false" customHeight="false" outlineLevel="0" collapsed="false">
      <c r="A1640" s="10" t="s">
        <v>2592</v>
      </c>
      <c r="B1640" s="10" t="s">
        <v>890</v>
      </c>
      <c r="C1640" s="11" t="n">
        <v>45801</v>
      </c>
      <c r="D1640" s="12" t="n">
        <v>32.78</v>
      </c>
    </row>
    <row r="1641" customFormat="false" ht="15" hidden="false" customHeight="false" outlineLevel="0" collapsed="false">
      <c r="A1641" s="10" t="s">
        <v>2593</v>
      </c>
      <c r="B1641" s="10" t="s">
        <v>1773</v>
      </c>
      <c r="C1641" s="11" t="n">
        <v>45801</v>
      </c>
      <c r="D1641" s="12" t="n">
        <v>40.39</v>
      </c>
    </row>
    <row r="1642" customFormat="false" ht="15" hidden="false" customHeight="false" outlineLevel="0" collapsed="false">
      <c r="A1642" s="10" t="s">
        <v>2594</v>
      </c>
      <c r="B1642" s="10" t="s">
        <v>1032</v>
      </c>
      <c r="C1642" s="11" t="n">
        <v>45801</v>
      </c>
      <c r="D1642" s="12" t="n">
        <v>47.13</v>
      </c>
    </row>
    <row r="1643" customFormat="false" ht="15" hidden="false" customHeight="false" outlineLevel="0" collapsed="false">
      <c r="A1643" s="10" t="s">
        <v>2595</v>
      </c>
      <c r="B1643" s="10" t="s">
        <v>2596</v>
      </c>
      <c r="C1643" s="11" t="n">
        <v>45802</v>
      </c>
      <c r="D1643" s="12" t="n">
        <v>64.69</v>
      </c>
    </row>
    <row r="1644" customFormat="false" ht="15" hidden="false" customHeight="false" outlineLevel="0" collapsed="false">
      <c r="A1644" s="10" t="s">
        <v>2597</v>
      </c>
      <c r="B1644" s="10" t="s">
        <v>433</v>
      </c>
      <c r="C1644" s="11" t="n">
        <v>45802</v>
      </c>
      <c r="D1644" s="12" t="n">
        <v>27.24</v>
      </c>
    </row>
    <row r="1645" customFormat="false" ht="15" hidden="false" customHeight="false" outlineLevel="0" collapsed="false">
      <c r="A1645" s="10" t="s">
        <v>2598</v>
      </c>
      <c r="B1645" s="10" t="s">
        <v>624</v>
      </c>
      <c r="C1645" s="11" t="n">
        <v>45802</v>
      </c>
      <c r="D1645" s="12" t="n">
        <v>43.65</v>
      </c>
    </row>
    <row r="1646" customFormat="false" ht="15" hidden="false" customHeight="false" outlineLevel="0" collapsed="false">
      <c r="A1646" s="10" t="s">
        <v>2599</v>
      </c>
      <c r="B1646" s="10" t="s">
        <v>2600</v>
      </c>
      <c r="C1646" s="11" t="n">
        <v>45802</v>
      </c>
      <c r="D1646" s="12" t="n">
        <v>22.17</v>
      </c>
    </row>
    <row r="1647" customFormat="false" ht="15" hidden="false" customHeight="false" outlineLevel="0" collapsed="false">
      <c r="A1647" s="10" t="s">
        <v>2601</v>
      </c>
      <c r="B1647" s="10" t="s">
        <v>547</v>
      </c>
      <c r="C1647" s="11" t="n">
        <v>45802</v>
      </c>
      <c r="D1647" s="12" t="n">
        <v>17.84</v>
      </c>
    </row>
    <row r="1648" customFormat="false" ht="15" hidden="false" customHeight="false" outlineLevel="0" collapsed="false">
      <c r="A1648" s="10" t="s">
        <v>2602</v>
      </c>
      <c r="B1648" s="10" t="s">
        <v>1088</v>
      </c>
      <c r="C1648" s="11" t="n">
        <v>45802</v>
      </c>
      <c r="D1648" s="12" t="n">
        <v>30.56</v>
      </c>
    </row>
    <row r="1649" customFormat="false" ht="15" hidden="false" customHeight="false" outlineLevel="0" collapsed="false">
      <c r="A1649" s="10" t="s">
        <v>2603</v>
      </c>
      <c r="B1649" s="10" t="s">
        <v>669</v>
      </c>
      <c r="C1649" s="11" t="n">
        <v>45802</v>
      </c>
      <c r="D1649" s="12" t="n">
        <v>32.1</v>
      </c>
    </row>
    <row r="1650" customFormat="false" ht="15" hidden="false" customHeight="false" outlineLevel="0" collapsed="false">
      <c r="A1650" s="10" t="s">
        <v>2604</v>
      </c>
      <c r="B1650" s="10" t="s">
        <v>501</v>
      </c>
      <c r="C1650" s="11" t="n">
        <v>45802</v>
      </c>
      <c r="D1650" s="12" t="n">
        <v>41.46</v>
      </c>
    </row>
    <row r="1651" customFormat="false" ht="15" hidden="false" customHeight="false" outlineLevel="0" collapsed="false">
      <c r="A1651" s="10" t="s">
        <v>2605</v>
      </c>
      <c r="B1651" s="10" t="s">
        <v>2011</v>
      </c>
      <c r="C1651" s="11" t="n">
        <v>45802</v>
      </c>
      <c r="D1651" s="12" t="n">
        <v>32.92</v>
      </c>
    </row>
    <row r="1652" customFormat="false" ht="15" hidden="false" customHeight="false" outlineLevel="0" collapsed="false">
      <c r="A1652" s="10" t="s">
        <v>2606</v>
      </c>
      <c r="B1652" s="10" t="s">
        <v>2607</v>
      </c>
      <c r="C1652" s="11" t="n">
        <v>45802</v>
      </c>
      <c r="D1652" s="12" t="n">
        <v>45.68</v>
      </c>
    </row>
    <row r="1653" customFormat="false" ht="15" hidden="false" customHeight="false" outlineLevel="0" collapsed="false">
      <c r="A1653" s="10" t="s">
        <v>2608</v>
      </c>
      <c r="B1653" s="10" t="s">
        <v>1684</v>
      </c>
      <c r="C1653" s="11" t="n">
        <v>45803</v>
      </c>
      <c r="D1653" s="12" t="n">
        <v>75.17</v>
      </c>
    </row>
    <row r="1654" customFormat="false" ht="15" hidden="false" customHeight="false" outlineLevel="0" collapsed="false">
      <c r="A1654" s="10" t="s">
        <v>2609</v>
      </c>
      <c r="B1654" s="10" t="s">
        <v>2610</v>
      </c>
      <c r="C1654" s="11" t="n">
        <v>45803</v>
      </c>
      <c r="D1654" s="12" t="n">
        <v>23.86</v>
      </c>
    </row>
    <row r="1655" customFormat="false" ht="15" hidden="false" customHeight="false" outlineLevel="0" collapsed="false">
      <c r="A1655" s="10" t="s">
        <v>2611</v>
      </c>
      <c r="B1655" s="10" t="s">
        <v>1761</v>
      </c>
      <c r="C1655" s="11" t="n">
        <v>45803</v>
      </c>
      <c r="D1655" s="12" t="n">
        <v>56.86</v>
      </c>
    </row>
    <row r="1656" customFormat="false" ht="15" hidden="false" customHeight="false" outlineLevel="0" collapsed="false">
      <c r="A1656" s="10" t="s">
        <v>2612</v>
      </c>
      <c r="B1656" s="10" t="s">
        <v>2613</v>
      </c>
      <c r="C1656" s="11" t="n">
        <v>45803</v>
      </c>
      <c r="D1656" s="12" t="n">
        <v>24.7</v>
      </c>
    </row>
    <row r="1657" customFormat="false" ht="15" hidden="false" customHeight="false" outlineLevel="0" collapsed="false">
      <c r="A1657" s="10" t="s">
        <v>2614</v>
      </c>
      <c r="B1657" s="10" t="s">
        <v>165</v>
      </c>
      <c r="C1657" s="11" t="n">
        <v>45803</v>
      </c>
      <c r="D1657" s="12" t="n">
        <v>39.96</v>
      </c>
    </row>
    <row r="1658" customFormat="false" ht="15" hidden="false" customHeight="false" outlineLevel="0" collapsed="false">
      <c r="A1658" s="10" t="s">
        <v>2615</v>
      </c>
      <c r="B1658" s="10" t="s">
        <v>1252</v>
      </c>
      <c r="C1658" s="11" t="n">
        <v>45803</v>
      </c>
      <c r="D1658" s="12" t="n">
        <v>43.96</v>
      </c>
    </row>
    <row r="1659" customFormat="false" ht="15" hidden="false" customHeight="false" outlineLevel="0" collapsed="false">
      <c r="A1659" s="10" t="s">
        <v>2616</v>
      </c>
      <c r="B1659" s="10" t="s">
        <v>2477</v>
      </c>
      <c r="C1659" s="11" t="n">
        <v>45803</v>
      </c>
      <c r="D1659" s="12" t="n">
        <v>20.07</v>
      </c>
    </row>
    <row r="1660" customFormat="false" ht="15" hidden="false" customHeight="false" outlineLevel="0" collapsed="false">
      <c r="A1660" s="10" t="s">
        <v>2617</v>
      </c>
      <c r="B1660" s="10" t="s">
        <v>1212</v>
      </c>
      <c r="C1660" s="11" t="n">
        <v>45803</v>
      </c>
      <c r="D1660" s="12" t="n">
        <v>27.09</v>
      </c>
    </row>
    <row r="1661" customFormat="false" ht="15" hidden="false" customHeight="false" outlineLevel="0" collapsed="false">
      <c r="A1661" s="10" t="s">
        <v>2618</v>
      </c>
      <c r="B1661" s="10" t="s">
        <v>2619</v>
      </c>
      <c r="C1661" s="11" t="n">
        <v>45803</v>
      </c>
      <c r="D1661" s="12" t="n">
        <v>78.52</v>
      </c>
    </row>
    <row r="1662" customFormat="false" ht="15" hidden="false" customHeight="false" outlineLevel="0" collapsed="false">
      <c r="A1662" s="10" t="s">
        <v>2620</v>
      </c>
      <c r="B1662" s="10" t="s">
        <v>1560</v>
      </c>
      <c r="C1662" s="11" t="n">
        <v>45804</v>
      </c>
      <c r="D1662" s="12" t="n">
        <v>25.16</v>
      </c>
    </row>
    <row r="1663" customFormat="false" ht="15" hidden="false" customHeight="false" outlineLevel="0" collapsed="false">
      <c r="A1663" s="10" t="s">
        <v>2621</v>
      </c>
      <c r="B1663" s="10" t="s">
        <v>2622</v>
      </c>
      <c r="C1663" s="11" t="n">
        <v>45804</v>
      </c>
      <c r="D1663" s="12" t="n">
        <v>57.29</v>
      </c>
    </row>
    <row r="1664" customFormat="false" ht="15" hidden="false" customHeight="false" outlineLevel="0" collapsed="false">
      <c r="A1664" s="10" t="s">
        <v>2623</v>
      </c>
      <c r="B1664" s="10" t="s">
        <v>2624</v>
      </c>
      <c r="C1664" s="11" t="n">
        <v>45804</v>
      </c>
      <c r="D1664" s="12" t="n">
        <v>26.87</v>
      </c>
    </row>
    <row r="1665" customFormat="false" ht="15" hidden="false" customHeight="false" outlineLevel="0" collapsed="false">
      <c r="A1665" s="10" t="s">
        <v>2625</v>
      </c>
      <c r="B1665" s="10" t="s">
        <v>2626</v>
      </c>
      <c r="C1665" s="11" t="n">
        <v>45804</v>
      </c>
      <c r="D1665" s="12" t="n">
        <v>17.78</v>
      </c>
    </row>
    <row r="1666" customFormat="false" ht="15" hidden="false" customHeight="false" outlineLevel="0" collapsed="false">
      <c r="A1666" s="10" t="s">
        <v>2627</v>
      </c>
      <c r="B1666" s="10" t="s">
        <v>2628</v>
      </c>
      <c r="C1666" s="11" t="n">
        <v>45804</v>
      </c>
      <c r="D1666" s="12" t="n">
        <v>37.15</v>
      </c>
    </row>
    <row r="1667" customFormat="false" ht="15" hidden="false" customHeight="false" outlineLevel="0" collapsed="false">
      <c r="A1667" s="10" t="s">
        <v>2629</v>
      </c>
      <c r="B1667" s="10" t="s">
        <v>1528</v>
      </c>
      <c r="C1667" s="11" t="n">
        <v>45804</v>
      </c>
      <c r="D1667" s="12" t="n">
        <v>75.58</v>
      </c>
    </row>
    <row r="1668" customFormat="false" ht="15" hidden="false" customHeight="false" outlineLevel="0" collapsed="false">
      <c r="A1668" s="10" t="s">
        <v>2630</v>
      </c>
      <c r="B1668" s="10" t="s">
        <v>2631</v>
      </c>
      <c r="C1668" s="11" t="n">
        <v>45804</v>
      </c>
      <c r="D1668" s="12" t="n">
        <v>61.23</v>
      </c>
    </row>
    <row r="1669" customFormat="false" ht="15" hidden="false" customHeight="false" outlineLevel="0" collapsed="false">
      <c r="A1669" s="10" t="s">
        <v>2632</v>
      </c>
      <c r="B1669" s="10" t="s">
        <v>421</v>
      </c>
      <c r="C1669" s="11" t="n">
        <v>45804</v>
      </c>
      <c r="D1669" s="12" t="n">
        <v>34.48</v>
      </c>
    </row>
    <row r="1670" customFormat="false" ht="15" hidden="false" customHeight="false" outlineLevel="0" collapsed="false">
      <c r="A1670" s="10" t="s">
        <v>2633</v>
      </c>
      <c r="B1670" s="10" t="s">
        <v>503</v>
      </c>
      <c r="C1670" s="11" t="n">
        <v>45804</v>
      </c>
      <c r="D1670" s="12" t="n">
        <v>34.56</v>
      </c>
    </row>
    <row r="1671" customFormat="false" ht="15" hidden="false" customHeight="false" outlineLevel="0" collapsed="false">
      <c r="A1671" s="10" t="s">
        <v>2634</v>
      </c>
      <c r="B1671" s="10" t="s">
        <v>2635</v>
      </c>
      <c r="C1671" s="11" t="n">
        <v>45804</v>
      </c>
      <c r="D1671" s="12" t="n">
        <v>27.75</v>
      </c>
    </row>
    <row r="1672" customFormat="false" ht="15" hidden="false" customHeight="false" outlineLevel="0" collapsed="false">
      <c r="A1672" s="10" t="s">
        <v>2636</v>
      </c>
      <c r="B1672" s="10" t="s">
        <v>1679</v>
      </c>
      <c r="C1672" s="11" t="n">
        <v>45805</v>
      </c>
      <c r="D1672" s="12" t="n">
        <v>23.7</v>
      </c>
    </row>
    <row r="1673" customFormat="false" ht="15" hidden="false" customHeight="false" outlineLevel="0" collapsed="false">
      <c r="A1673" s="10" t="s">
        <v>2637</v>
      </c>
      <c r="B1673" s="10" t="s">
        <v>2638</v>
      </c>
      <c r="C1673" s="11" t="n">
        <v>45805</v>
      </c>
      <c r="D1673" s="12" t="n">
        <v>33.29</v>
      </c>
    </row>
    <row r="1674" customFormat="false" ht="15" hidden="false" customHeight="false" outlineLevel="0" collapsed="false">
      <c r="A1674" s="10" t="s">
        <v>2639</v>
      </c>
      <c r="B1674" s="10" t="s">
        <v>655</v>
      </c>
      <c r="C1674" s="11" t="n">
        <v>45805</v>
      </c>
      <c r="D1674" s="12" t="n">
        <v>35.99</v>
      </c>
    </row>
    <row r="1675" customFormat="false" ht="15" hidden="false" customHeight="false" outlineLevel="0" collapsed="false">
      <c r="A1675" s="10" t="s">
        <v>2640</v>
      </c>
      <c r="B1675" s="10" t="s">
        <v>2641</v>
      </c>
      <c r="C1675" s="11" t="n">
        <v>45805</v>
      </c>
      <c r="D1675" s="12" t="n">
        <v>68.23</v>
      </c>
    </row>
    <row r="1676" customFormat="false" ht="15" hidden="false" customHeight="false" outlineLevel="0" collapsed="false">
      <c r="A1676" s="10" t="s">
        <v>2642</v>
      </c>
      <c r="B1676" s="10" t="s">
        <v>628</v>
      </c>
      <c r="C1676" s="11" t="n">
        <v>45805</v>
      </c>
      <c r="D1676" s="12" t="n">
        <v>31.06</v>
      </c>
    </row>
    <row r="1677" customFormat="false" ht="15" hidden="false" customHeight="false" outlineLevel="0" collapsed="false">
      <c r="A1677" s="10" t="s">
        <v>2643</v>
      </c>
      <c r="B1677" s="10" t="s">
        <v>2644</v>
      </c>
      <c r="C1677" s="11" t="n">
        <v>45805</v>
      </c>
      <c r="D1677" s="12" t="n">
        <v>16.14</v>
      </c>
    </row>
    <row r="1678" customFormat="false" ht="15" hidden="false" customHeight="false" outlineLevel="0" collapsed="false">
      <c r="A1678" s="10" t="s">
        <v>2645</v>
      </c>
      <c r="B1678" s="10" t="s">
        <v>101</v>
      </c>
      <c r="C1678" s="11" t="n">
        <v>45805</v>
      </c>
      <c r="D1678" s="12" t="n">
        <v>64.75</v>
      </c>
    </row>
    <row r="1679" customFormat="false" ht="15" hidden="false" customHeight="false" outlineLevel="0" collapsed="false">
      <c r="A1679" s="10" t="s">
        <v>2646</v>
      </c>
      <c r="B1679" s="10" t="s">
        <v>1152</v>
      </c>
      <c r="C1679" s="11" t="n">
        <v>45806</v>
      </c>
      <c r="D1679" s="12" t="n">
        <v>75.54</v>
      </c>
    </row>
    <row r="1680" customFormat="false" ht="15" hidden="false" customHeight="false" outlineLevel="0" collapsed="false">
      <c r="A1680" s="10" t="s">
        <v>2647</v>
      </c>
      <c r="B1680" s="10" t="s">
        <v>2648</v>
      </c>
      <c r="C1680" s="11" t="n">
        <v>45806</v>
      </c>
      <c r="D1680" s="12" t="n">
        <v>51.73</v>
      </c>
    </row>
    <row r="1681" customFormat="false" ht="15" hidden="false" customHeight="false" outlineLevel="0" collapsed="false">
      <c r="A1681" s="10" t="s">
        <v>2649</v>
      </c>
      <c r="B1681" s="10" t="s">
        <v>2650</v>
      </c>
      <c r="C1681" s="11" t="n">
        <v>45806</v>
      </c>
      <c r="D1681" s="12" t="n">
        <v>72.31</v>
      </c>
    </row>
    <row r="1682" customFormat="false" ht="15" hidden="false" customHeight="false" outlineLevel="0" collapsed="false">
      <c r="A1682" s="10" t="s">
        <v>2651</v>
      </c>
      <c r="B1682" s="10" t="s">
        <v>675</v>
      </c>
      <c r="C1682" s="11" t="n">
        <v>45806</v>
      </c>
      <c r="D1682" s="12" t="n">
        <v>66.23</v>
      </c>
    </row>
    <row r="1683" customFormat="false" ht="15" hidden="false" customHeight="false" outlineLevel="0" collapsed="false">
      <c r="A1683" s="10" t="s">
        <v>2652</v>
      </c>
      <c r="B1683" s="10" t="s">
        <v>688</v>
      </c>
      <c r="C1683" s="11" t="n">
        <v>45806</v>
      </c>
      <c r="D1683" s="12" t="n">
        <v>44.82</v>
      </c>
    </row>
    <row r="1684" customFormat="false" ht="15" hidden="false" customHeight="false" outlineLevel="0" collapsed="false">
      <c r="A1684" s="10" t="s">
        <v>2653</v>
      </c>
      <c r="B1684" s="10" t="s">
        <v>1845</v>
      </c>
      <c r="C1684" s="11" t="n">
        <v>45806</v>
      </c>
      <c r="D1684" s="12" t="n">
        <v>47.52</v>
      </c>
    </row>
    <row r="1685" customFormat="false" ht="15" hidden="false" customHeight="false" outlineLevel="0" collapsed="false">
      <c r="A1685" s="10" t="s">
        <v>2654</v>
      </c>
      <c r="B1685" s="10" t="s">
        <v>1671</v>
      </c>
      <c r="C1685" s="11" t="n">
        <v>45806</v>
      </c>
      <c r="D1685" s="12" t="n">
        <v>37.99</v>
      </c>
    </row>
    <row r="1686" customFormat="false" ht="15" hidden="false" customHeight="false" outlineLevel="0" collapsed="false">
      <c r="A1686" s="10" t="s">
        <v>2655</v>
      </c>
      <c r="B1686" s="10" t="s">
        <v>758</v>
      </c>
      <c r="C1686" s="11" t="n">
        <v>45806</v>
      </c>
      <c r="D1686" s="12" t="n">
        <v>39.81</v>
      </c>
    </row>
    <row r="1687" customFormat="false" ht="15" hidden="false" customHeight="false" outlineLevel="0" collapsed="false">
      <c r="A1687" s="10" t="s">
        <v>2656</v>
      </c>
      <c r="B1687" s="10" t="s">
        <v>1725</v>
      </c>
      <c r="C1687" s="11" t="n">
        <v>45806</v>
      </c>
      <c r="D1687" s="12" t="n">
        <v>55</v>
      </c>
    </row>
    <row r="1688" customFormat="false" ht="15" hidden="false" customHeight="false" outlineLevel="0" collapsed="false">
      <c r="A1688" s="10" t="s">
        <v>2657</v>
      </c>
      <c r="B1688" s="10" t="s">
        <v>556</v>
      </c>
      <c r="C1688" s="11" t="n">
        <v>45806</v>
      </c>
      <c r="D1688" s="12" t="n">
        <v>61.53</v>
      </c>
    </row>
    <row r="1689" customFormat="false" ht="15" hidden="false" customHeight="false" outlineLevel="0" collapsed="false">
      <c r="A1689" s="10" t="s">
        <v>2658</v>
      </c>
      <c r="B1689" s="10" t="s">
        <v>2659</v>
      </c>
      <c r="C1689" s="11" t="n">
        <v>45806</v>
      </c>
      <c r="D1689" s="12" t="n">
        <v>18.69</v>
      </c>
    </row>
    <row r="1690" customFormat="false" ht="15" hidden="false" customHeight="false" outlineLevel="0" collapsed="false">
      <c r="A1690" s="10" t="s">
        <v>2660</v>
      </c>
      <c r="B1690" s="10" t="s">
        <v>589</v>
      </c>
      <c r="C1690" s="11" t="n">
        <v>45807</v>
      </c>
      <c r="D1690" s="12" t="n">
        <v>49.16</v>
      </c>
    </row>
    <row r="1691" customFormat="false" ht="15" hidden="false" customHeight="false" outlineLevel="0" collapsed="false">
      <c r="A1691" s="10" t="s">
        <v>2661</v>
      </c>
      <c r="B1691" s="10" t="s">
        <v>2662</v>
      </c>
      <c r="C1691" s="11" t="n">
        <v>45807</v>
      </c>
      <c r="D1691" s="12" t="n">
        <v>32.95</v>
      </c>
    </row>
    <row r="1692" customFormat="false" ht="15" hidden="false" customHeight="false" outlineLevel="0" collapsed="false">
      <c r="A1692" s="10" t="s">
        <v>2663</v>
      </c>
      <c r="B1692" s="10" t="s">
        <v>351</v>
      </c>
      <c r="C1692" s="11" t="n">
        <v>45807</v>
      </c>
      <c r="D1692" s="12" t="n">
        <v>46.7</v>
      </c>
    </row>
    <row r="1693" customFormat="false" ht="15" hidden="false" customHeight="false" outlineLevel="0" collapsed="false">
      <c r="A1693" s="10" t="s">
        <v>2664</v>
      </c>
      <c r="B1693" s="10" t="s">
        <v>1983</v>
      </c>
      <c r="C1693" s="11" t="n">
        <v>45807</v>
      </c>
      <c r="D1693" s="12" t="n">
        <v>37.06</v>
      </c>
    </row>
    <row r="1694" customFormat="false" ht="15" hidden="false" customHeight="false" outlineLevel="0" collapsed="false">
      <c r="A1694" s="10" t="s">
        <v>2665</v>
      </c>
      <c r="B1694" s="10" t="s">
        <v>2666</v>
      </c>
      <c r="C1694" s="11" t="n">
        <v>45807</v>
      </c>
      <c r="D1694" s="12" t="n">
        <v>53.66</v>
      </c>
    </row>
    <row r="1695" customFormat="false" ht="15" hidden="false" customHeight="false" outlineLevel="0" collapsed="false">
      <c r="A1695" s="10" t="s">
        <v>2667</v>
      </c>
      <c r="B1695" s="10" t="s">
        <v>2668</v>
      </c>
      <c r="C1695" s="11" t="n">
        <v>45807</v>
      </c>
      <c r="D1695" s="12" t="n">
        <v>15.32</v>
      </c>
    </row>
    <row r="1696" customFormat="false" ht="15" hidden="false" customHeight="false" outlineLevel="0" collapsed="false">
      <c r="A1696" s="10" t="s">
        <v>2669</v>
      </c>
      <c r="B1696" s="10" t="s">
        <v>1470</v>
      </c>
      <c r="C1696" s="11" t="n">
        <v>45807</v>
      </c>
      <c r="D1696" s="12" t="n">
        <v>95.3</v>
      </c>
    </row>
    <row r="1697" customFormat="false" ht="15" hidden="false" customHeight="false" outlineLevel="0" collapsed="false">
      <c r="A1697" s="10" t="s">
        <v>2670</v>
      </c>
      <c r="B1697" s="10" t="s">
        <v>1055</v>
      </c>
      <c r="C1697" s="11" t="n">
        <v>45807</v>
      </c>
      <c r="D1697" s="12" t="n">
        <v>50.44</v>
      </c>
    </row>
    <row r="1698" customFormat="false" ht="15" hidden="false" customHeight="false" outlineLevel="0" collapsed="false">
      <c r="A1698" s="10" t="s">
        <v>2671</v>
      </c>
      <c r="B1698" s="10" t="s">
        <v>1510</v>
      </c>
      <c r="C1698" s="11" t="n">
        <v>45807</v>
      </c>
      <c r="D1698" s="12" t="n">
        <v>41.19</v>
      </c>
    </row>
    <row r="1699" customFormat="false" ht="15" hidden="false" customHeight="false" outlineLevel="0" collapsed="false">
      <c r="A1699" s="10" t="s">
        <v>2672</v>
      </c>
      <c r="B1699" s="10" t="s">
        <v>1526</v>
      </c>
      <c r="C1699" s="11" t="n">
        <v>45807</v>
      </c>
      <c r="D1699" s="12" t="n">
        <v>29.75</v>
      </c>
    </row>
    <row r="1700" customFormat="false" ht="15" hidden="false" customHeight="false" outlineLevel="0" collapsed="false">
      <c r="A1700" s="10" t="s">
        <v>2673</v>
      </c>
      <c r="B1700" s="10" t="s">
        <v>1607</v>
      </c>
      <c r="C1700" s="11" t="n">
        <v>45807</v>
      </c>
      <c r="D1700" s="12" t="n">
        <v>23.16</v>
      </c>
    </row>
    <row r="1701" customFormat="false" ht="15" hidden="false" customHeight="false" outlineLevel="0" collapsed="false">
      <c r="A1701" s="10" t="s">
        <v>2674</v>
      </c>
      <c r="B1701" s="10" t="s">
        <v>909</v>
      </c>
      <c r="C1701" s="11" t="n">
        <v>45807</v>
      </c>
      <c r="D1701" s="12" t="n">
        <v>39.83</v>
      </c>
    </row>
    <row r="1702" customFormat="false" ht="15" hidden="false" customHeight="false" outlineLevel="0" collapsed="false">
      <c r="A1702" s="10" t="s">
        <v>2675</v>
      </c>
      <c r="B1702" s="10" t="s">
        <v>1268</v>
      </c>
      <c r="C1702" s="11" t="n">
        <v>45807</v>
      </c>
      <c r="D1702" s="12" t="n">
        <v>24.28</v>
      </c>
    </row>
    <row r="1703" customFormat="false" ht="15" hidden="false" customHeight="false" outlineLevel="0" collapsed="false">
      <c r="A1703" s="10" t="s">
        <v>2676</v>
      </c>
      <c r="B1703" s="10" t="s">
        <v>2677</v>
      </c>
      <c r="C1703" s="11" t="n">
        <v>45808</v>
      </c>
      <c r="D1703" s="12" t="n">
        <v>35.93</v>
      </c>
    </row>
    <row r="1704" customFormat="false" ht="15" hidden="false" customHeight="false" outlineLevel="0" collapsed="false">
      <c r="A1704" s="10" t="s">
        <v>2678</v>
      </c>
      <c r="B1704" s="10" t="s">
        <v>549</v>
      </c>
      <c r="C1704" s="11" t="n">
        <v>45808</v>
      </c>
      <c r="D1704" s="12" t="n">
        <v>37.45</v>
      </c>
    </row>
    <row r="1705" customFormat="false" ht="15" hidden="false" customHeight="false" outlineLevel="0" collapsed="false">
      <c r="A1705" s="10" t="s">
        <v>2679</v>
      </c>
      <c r="B1705" s="10" t="s">
        <v>210</v>
      </c>
      <c r="C1705" s="11" t="n">
        <v>45808</v>
      </c>
      <c r="D1705" s="12" t="n">
        <v>75.24</v>
      </c>
    </row>
    <row r="1706" customFormat="false" ht="15" hidden="false" customHeight="false" outlineLevel="0" collapsed="false">
      <c r="A1706" s="10" t="s">
        <v>2680</v>
      </c>
      <c r="B1706" s="10" t="s">
        <v>2681</v>
      </c>
      <c r="C1706" s="11" t="n">
        <v>45808</v>
      </c>
      <c r="D1706" s="12" t="n">
        <v>25.78</v>
      </c>
    </row>
    <row r="1707" customFormat="false" ht="15" hidden="false" customHeight="false" outlineLevel="0" collapsed="false">
      <c r="A1707" s="10" t="s">
        <v>2682</v>
      </c>
      <c r="B1707" s="10" t="s">
        <v>212</v>
      </c>
      <c r="C1707" s="11" t="n">
        <v>45808</v>
      </c>
      <c r="D1707" s="12" t="n">
        <v>39.82</v>
      </c>
    </row>
    <row r="1708" customFormat="false" ht="15" hidden="false" customHeight="false" outlineLevel="0" collapsed="false">
      <c r="A1708" s="10" t="s">
        <v>2683</v>
      </c>
      <c r="B1708" s="10" t="s">
        <v>1311</v>
      </c>
      <c r="C1708" s="11" t="n">
        <v>45808</v>
      </c>
      <c r="D1708" s="12" t="n">
        <v>68.2</v>
      </c>
    </row>
    <row r="1709" customFormat="false" ht="15" hidden="false" customHeight="false" outlineLevel="0" collapsed="false">
      <c r="A1709" s="10" t="s">
        <v>2684</v>
      </c>
      <c r="B1709" s="10" t="s">
        <v>2685</v>
      </c>
      <c r="C1709" s="11" t="n">
        <v>45808</v>
      </c>
      <c r="D1709" s="12" t="n">
        <v>45.21</v>
      </c>
    </row>
    <row r="1710" customFormat="false" ht="15" hidden="false" customHeight="false" outlineLevel="0" collapsed="false">
      <c r="A1710" s="10" t="s">
        <v>2686</v>
      </c>
      <c r="B1710" s="10" t="s">
        <v>1978</v>
      </c>
      <c r="C1710" s="11" t="n">
        <v>45809</v>
      </c>
      <c r="D1710" s="12" t="n">
        <v>65.79</v>
      </c>
    </row>
    <row r="1711" customFormat="false" ht="15" hidden="false" customHeight="false" outlineLevel="0" collapsed="false">
      <c r="A1711" s="10" t="s">
        <v>2687</v>
      </c>
      <c r="B1711" s="10" t="s">
        <v>2688</v>
      </c>
      <c r="C1711" s="11" t="n">
        <v>45809</v>
      </c>
      <c r="D1711" s="12" t="n">
        <v>25.13</v>
      </c>
    </row>
    <row r="1712" customFormat="false" ht="15" hidden="false" customHeight="false" outlineLevel="0" collapsed="false">
      <c r="A1712" s="10" t="s">
        <v>2689</v>
      </c>
      <c r="B1712" s="10" t="s">
        <v>2690</v>
      </c>
      <c r="C1712" s="11" t="n">
        <v>45809</v>
      </c>
      <c r="D1712" s="12" t="n">
        <v>36.96</v>
      </c>
    </row>
    <row r="1713" customFormat="false" ht="15" hidden="false" customHeight="false" outlineLevel="0" collapsed="false">
      <c r="A1713" s="10" t="s">
        <v>2691</v>
      </c>
      <c r="B1713" s="10" t="s">
        <v>705</v>
      </c>
      <c r="C1713" s="11" t="n">
        <v>45809</v>
      </c>
      <c r="D1713" s="12" t="n">
        <v>12.67</v>
      </c>
    </row>
    <row r="1714" customFormat="false" ht="15" hidden="false" customHeight="false" outlineLevel="0" collapsed="false">
      <c r="A1714" s="10" t="s">
        <v>2692</v>
      </c>
      <c r="B1714" s="10" t="s">
        <v>495</v>
      </c>
      <c r="C1714" s="11" t="n">
        <v>45809</v>
      </c>
      <c r="D1714" s="12" t="n">
        <v>41</v>
      </c>
    </row>
    <row r="1715" customFormat="false" ht="15" hidden="false" customHeight="false" outlineLevel="0" collapsed="false">
      <c r="A1715" s="10" t="s">
        <v>2693</v>
      </c>
      <c r="B1715" s="10" t="s">
        <v>600</v>
      </c>
      <c r="C1715" s="11" t="n">
        <v>45809</v>
      </c>
      <c r="D1715" s="12" t="n">
        <v>17.56</v>
      </c>
    </row>
    <row r="1716" customFormat="false" ht="15" hidden="false" customHeight="false" outlineLevel="0" collapsed="false">
      <c r="A1716" s="10" t="s">
        <v>2694</v>
      </c>
      <c r="B1716" s="10" t="s">
        <v>1098</v>
      </c>
      <c r="C1716" s="11" t="n">
        <v>45809</v>
      </c>
      <c r="D1716" s="12" t="n">
        <v>43.58</v>
      </c>
    </row>
    <row r="1717" customFormat="false" ht="15" hidden="false" customHeight="false" outlineLevel="0" collapsed="false">
      <c r="A1717" s="10" t="s">
        <v>2695</v>
      </c>
      <c r="B1717" s="10" t="s">
        <v>248</v>
      </c>
      <c r="C1717" s="11" t="n">
        <v>45809</v>
      </c>
      <c r="D1717" s="12" t="n">
        <v>39.16</v>
      </c>
    </row>
    <row r="1718" customFormat="false" ht="15" hidden="false" customHeight="false" outlineLevel="0" collapsed="false">
      <c r="A1718" s="10" t="s">
        <v>2696</v>
      </c>
      <c r="B1718" s="10" t="s">
        <v>2050</v>
      </c>
      <c r="C1718" s="11" t="n">
        <v>45809</v>
      </c>
      <c r="D1718" s="12" t="n">
        <v>72.77</v>
      </c>
    </row>
    <row r="1719" customFormat="false" ht="15" hidden="false" customHeight="false" outlineLevel="0" collapsed="false">
      <c r="A1719" s="10" t="s">
        <v>2697</v>
      </c>
      <c r="B1719" s="10" t="s">
        <v>1355</v>
      </c>
      <c r="C1719" s="11" t="n">
        <v>45809</v>
      </c>
      <c r="D1719" s="12" t="n">
        <v>62.76</v>
      </c>
    </row>
    <row r="1720" customFormat="false" ht="15" hidden="false" customHeight="false" outlineLevel="0" collapsed="false">
      <c r="A1720" s="10" t="s">
        <v>2698</v>
      </c>
      <c r="B1720" s="10" t="s">
        <v>1293</v>
      </c>
      <c r="C1720" s="11" t="n">
        <v>45810</v>
      </c>
      <c r="D1720" s="12" t="n">
        <v>24.75</v>
      </c>
    </row>
    <row r="1721" customFormat="false" ht="15" hidden="false" customHeight="false" outlineLevel="0" collapsed="false">
      <c r="A1721" s="10" t="s">
        <v>2699</v>
      </c>
      <c r="B1721" s="10" t="s">
        <v>2700</v>
      </c>
      <c r="C1721" s="11" t="n">
        <v>45810</v>
      </c>
      <c r="D1721" s="12" t="n">
        <v>44.16</v>
      </c>
    </row>
    <row r="1722" customFormat="false" ht="15" hidden="false" customHeight="false" outlineLevel="0" collapsed="false">
      <c r="A1722" s="10" t="s">
        <v>2701</v>
      </c>
      <c r="B1722" s="10" t="s">
        <v>1732</v>
      </c>
      <c r="C1722" s="11" t="n">
        <v>45810</v>
      </c>
      <c r="D1722" s="12" t="n">
        <v>21.73</v>
      </c>
    </row>
    <row r="1723" customFormat="false" ht="15" hidden="false" customHeight="false" outlineLevel="0" collapsed="false">
      <c r="A1723" s="10" t="s">
        <v>2702</v>
      </c>
      <c r="B1723" s="10" t="s">
        <v>577</v>
      </c>
      <c r="C1723" s="11" t="n">
        <v>45810</v>
      </c>
      <c r="D1723" s="12" t="n">
        <v>26.23</v>
      </c>
    </row>
    <row r="1724" customFormat="false" ht="15" hidden="false" customHeight="false" outlineLevel="0" collapsed="false">
      <c r="A1724" s="10" t="s">
        <v>2703</v>
      </c>
      <c r="B1724" s="10" t="s">
        <v>135</v>
      </c>
      <c r="C1724" s="11" t="n">
        <v>45810</v>
      </c>
      <c r="D1724" s="12" t="n">
        <v>33.77</v>
      </c>
    </row>
    <row r="1725" customFormat="false" ht="15" hidden="false" customHeight="false" outlineLevel="0" collapsed="false">
      <c r="A1725" s="10" t="s">
        <v>2704</v>
      </c>
      <c r="B1725" s="10" t="s">
        <v>664</v>
      </c>
      <c r="C1725" s="11" t="n">
        <v>45810</v>
      </c>
      <c r="D1725" s="12" t="n">
        <v>68.2</v>
      </c>
    </row>
    <row r="1726" customFormat="false" ht="15" hidden="false" customHeight="false" outlineLevel="0" collapsed="false">
      <c r="A1726" s="10" t="s">
        <v>2705</v>
      </c>
      <c r="B1726" s="10" t="s">
        <v>2037</v>
      </c>
      <c r="C1726" s="11" t="n">
        <v>45810</v>
      </c>
      <c r="D1726" s="12" t="n">
        <v>25.95</v>
      </c>
    </row>
    <row r="1727" customFormat="false" ht="15" hidden="false" customHeight="false" outlineLevel="0" collapsed="false">
      <c r="A1727" s="10" t="s">
        <v>2706</v>
      </c>
      <c r="B1727" s="10" t="s">
        <v>469</v>
      </c>
      <c r="C1727" s="11" t="n">
        <v>45810</v>
      </c>
      <c r="D1727" s="12" t="n">
        <v>36.96</v>
      </c>
    </row>
    <row r="1728" customFormat="false" ht="15" hidden="false" customHeight="false" outlineLevel="0" collapsed="false">
      <c r="A1728" s="10" t="s">
        <v>2707</v>
      </c>
      <c r="B1728" s="10" t="s">
        <v>2708</v>
      </c>
      <c r="C1728" s="11" t="n">
        <v>45810</v>
      </c>
      <c r="D1728" s="12" t="n">
        <v>43</v>
      </c>
    </row>
    <row r="1729" customFormat="false" ht="15" hidden="false" customHeight="false" outlineLevel="0" collapsed="false">
      <c r="A1729" s="10" t="s">
        <v>2709</v>
      </c>
      <c r="B1729" s="10" t="s">
        <v>2131</v>
      </c>
      <c r="C1729" s="11" t="n">
        <v>45810</v>
      </c>
      <c r="D1729" s="12" t="n">
        <v>16.78</v>
      </c>
    </row>
    <row r="1730" customFormat="false" ht="15" hidden="false" customHeight="false" outlineLevel="0" collapsed="false">
      <c r="A1730" s="10" t="s">
        <v>2710</v>
      </c>
      <c r="B1730" s="10" t="s">
        <v>1138</v>
      </c>
      <c r="C1730" s="11" t="n">
        <v>45811</v>
      </c>
      <c r="D1730" s="12" t="n">
        <v>47.61</v>
      </c>
    </row>
    <row r="1731" customFormat="false" ht="15" hidden="false" customHeight="false" outlineLevel="0" collapsed="false">
      <c r="A1731" s="10" t="s">
        <v>2711</v>
      </c>
      <c r="B1731" s="10" t="s">
        <v>1299</v>
      </c>
      <c r="C1731" s="11" t="n">
        <v>45811</v>
      </c>
      <c r="D1731" s="12" t="n">
        <v>33.21</v>
      </c>
    </row>
    <row r="1732" customFormat="false" ht="15" hidden="false" customHeight="false" outlineLevel="0" collapsed="false">
      <c r="A1732" s="10" t="s">
        <v>2712</v>
      </c>
      <c r="B1732" s="10" t="s">
        <v>1586</v>
      </c>
      <c r="C1732" s="11" t="n">
        <v>45811</v>
      </c>
      <c r="D1732" s="12" t="n">
        <v>25.74</v>
      </c>
    </row>
    <row r="1733" customFormat="false" ht="15" hidden="false" customHeight="false" outlineLevel="0" collapsed="false">
      <c r="A1733" s="10" t="s">
        <v>2713</v>
      </c>
      <c r="B1733" s="10" t="s">
        <v>493</v>
      </c>
      <c r="C1733" s="11" t="n">
        <v>45811</v>
      </c>
      <c r="D1733" s="12" t="n">
        <v>47.02</v>
      </c>
    </row>
    <row r="1734" customFormat="false" ht="15" hidden="false" customHeight="false" outlineLevel="0" collapsed="false">
      <c r="A1734" s="10" t="s">
        <v>2714</v>
      </c>
      <c r="B1734" s="10" t="s">
        <v>2715</v>
      </c>
      <c r="C1734" s="11" t="n">
        <v>45811</v>
      </c>
      <c r="D1734" s="12" t="n">
        <v>39.18</v>
      </c>
    </row>
    <row r="1735" customFormat="false" ht="15" hidden="false" customHeight="false" outlineLevel="0" collapsed="false">
      <c r="A1735" s="10" t="s">
        <v>2716</v>
      </c>
      <c r="B1735" s="10" t="s">
        <v>1385</v>
      </c>
      <c r="C1735" s="11" t="n">
        <v>45811</v>
      </c>
      <c r="D1735" s="12" t="n">
        <v>24.96</v>
      </c>
    </row>
    <row r="1736" customFormat="false" ht="15" hidden="false" customHeight="false" outlineLevel="0" collapsed="false">
      <c r="A1736" s="10" t="s">
        <v>2717</v>
      </c>
      <c r="B1736" s="10" t="s">
        <v>103</v>
      </c>
      <c r="C1736" s="11" t="n">
        <v>45812</v>
      </c>
      <c r="D1736" s="12" t="n">
        <v>35.82</v>
      </c>
    </row>
    <row r="1737" customFormat="false" ht="15" hidden="false" customHeight="false" outlineLevel="0" collapsed="false">
      <c r="A1737" s="10" t="s">
        <v>2718</v>
      </c>
      <c r="B1737" s="10" t="s">
        <v>815</v>
      </c>
      <c r="C1737" s="11" t="n">
        <v>45812</v>
      </c>
      <c r="D1737" s="12" t="n">
        <v>56.78</v>
      </c>
    </row>
    <row r="1738" customFormat="false" ht="15" hidden="false" customHeight="false" outlineLevel="0" collapsed="false">
      <c r="A1738" s="10" t="s">
        <v>2719</v>
      </c>
      <c r="B1738" s="10" t="s">
        <v>1690</v>
      </c>
      <c r="C1738" s="11" t="n">
        <v>45812</v>
      </c>
      <c r="D1738" s="12" t="n">
        <v>28.6</v>
      </c>
    </row>
    <row r="1739" customFormat="false" ht="15" hidden="false" customHeight="false" outlineLevel="0" collapsed="false">
      <c r="A1739" s="10" t="s">
        <v>2720</v>
      </c>
      <c r="B1739" s="10" t="s">
        <v>479</v>
      </c>
      <c r="C1739" s="11" t="n">
        <v>45812</v>
      </c>
      <c r="D1739" s="12" t="n">
        <v>45.79</v>
      </c>
    </row>
    <row r="1740" customFormat="false" ht="15" hidden="false" customHeight="false" outlineLevel="0" collapsed="false">
      <c r="A1740" s="10" t="s">
        <v>2721</v>
      </c>
      <c r="B1740" s="10" t="s">
        <v>2126</v>
      </c>
      <c r="C1740" s="11" t="n">
        <v>45812</v>
      </c>
      <c r="D1740" s="12" t="n">
        <v>53.27</v>
      </c>
    </row>
    <row r="1741" customFormat="false" ht="15" hidden="false" customHeight="false" outlineLevel="0" collapsed="false">
      <c r="A1741" s="10" t="s">
        <v>2722</v>
      </c>
      <c r="B1741" s="10" t="s">
        <v>2080</v>
      </c>
      <c r="C1741" s="11" t="n">
        <v>45812</v>
      </c>
      <c r="D1741" s="12" t="n">
        <v>35.31</v>
      </c>
    </row>
    <row r="1742" customFormat="false" ht="15" hidden="false" customHeight="false" outlineLevel="0" collapsed="false">
      <c r="A1742" s="10" t="s">
        <v>2723</v>
      </c>
      <c r="B1742" s="10" t="s">
        <v>2724</v>
      </c>
      <c r="C1742" s="11" t="n">
        <v>45812</v>
      </c>
      <c r="D1742" s="12" t="n">
        <v>28.07</v>
      </c>
    </row>
    <row r="1743" customFormat="false" ht="15" hidden="false" customHeight="false" outlineLevel="0" collapsed="false">
      <c r="A1743" s="10" t="s">
        <v>2725</v>
      </c>
      <c r="B1743" s="10" t="s">
        <v>1275</v>
      </c>
      <c r="C1743" s="11" t="n">
        <v>45812</v>
      </c>
      <c r="D1743" s="12" t="n">
        <v>35.24</v>
      </c>
    </row>
    <row r="1744" customFormat="false" ht="15" hidden="false" customHeight="false" outlineLevel="0" collapsed="false">
      <c r="A1744" s="10" t="s">
        <v>2726</v>
      </c>
      <c r="B1744" s="10" t="s">
        <v>1234</v>
      </c>
      <c r="C1744" s="11" t="n">
        <v>45812</v>
      </c>
      <c r="D1744" s="12" t="n">
        <v>70.23</v>
      </c>
    </row>
    <row r="1745" customFormat="false" ht="15" hidden="false" customHeight="false" outlineLevel="0" collapsed="false">
      <c r="A1745" s="10" t="s">
        <v>2727</v>
      </c>
      <c r="B1745" s="10" t="s">
        <v>378</v>
      </c>
      <c r="C1745" s="11" t="n">
        <v>45812</v>
      </c>
      <c r="D1745" s="12" t="n">
        <v>69.03</v>
      </c>
    </row>
    <row r="1746" customFormat="false" ht="15" hidden="false" customHeight="false" outlineLevel="0" collapsed="false">
      <c r="A1746" s="10" t="s">
        <v>2728</v>
      </c>
      <c r="B1746" s="10" t="s">
        <v>1757</v>
      </c>
      <c r="C1746" s="11" t="n">
        <v>45813</v>
      </c>
      <c r="D1746" s="12" t="n">
        <v>34.33</v>
      </c>
    </row>
    <row r="1747" customFormat="false" ht="15" hidden="false" customHeight="false" outlineLevel="0" collapsed="false">
      <c r="A1747" s="10" t="s">
        <v>2729</v>
      </c>
      <c r="B1747" s="10" t="s">
        <v>2730</v>
      </c>
      <c r="C1747" s="11" t="n">
        <v>45813</v>
      </c>
      <c r="D1747" s="12" t="n">
        <v>32.04</v>
      </c>
    </row>
    <row r="1748" customFormat="false" ht="15" hidden="false" customHeight="false" outlineLevel="0" collapsed="false">
      <c r="A1748" s="10" t="s">
        <v>2731</v>
      </c>
      <c r="B1748" s="10" t="s">
        <v>328</v>
      </c>
      <c r="C1748" s="11" t="n">
        <v>45813</v>
      </c>
      <c r="D1748" s="12" t="n">
        <v>41.25</v>
      </c>
    </row>
    <row r="1749" customFormat="false" ht="15" hidden="false" customHeight="false" outlineLevel="0" collapsed="false">
      <c r="A1749" s="10" t="s">
        <v>2732</v>
      </c>
      <c r="B1749" s="10" t="s">
        <v>51</v>
      </c>
      <c r="C1749" s="11" t="n">
        <v>45813</v>
      </c>
      <c r="D1749" s="12" t="n">
        <v>49.38</v>
      </c>
    </row>
    <row r="1750" customFormat="false" ht="15" hidden="false" customHeight="false" outlineLevel="0" collapsed="false">
      <c r="A1750" s="10" t="s">
        <v>2733</v>
      </c>
      <c r="B1750" s="10" t="s">
        <v>1261</v>
      </c>
      <c r="C1750" s="11" t="n">
        <v>45813</v>
      </c>
      <c r="D1750" s="12" t="n">
        <v>63.71</v>
      </c>
    </row>
    <row r="1751" customFormat="false" ht="15" hidden="false" customHeight="false" outlineLevel="0" collapsed="false">
      <c r="A1751" s="10" t="s">
        <v>2734</v>
      </c>
      <c r="B1751" s="10" t="s">
        <v>1084</v>
      </c>
      <c r="C1751" s="11" t="n">
        <v>45813</v>
      </c>
      <c r="D1751" s="12" t="n">
        <v>18.54</v>
      </c>
    </row>
    <row r="1752" customFormat="false" ht="15" hidden="false" customHeight="false" outlineLevel="0" collapsed="false">
      <c r="A1752" s="10" t="s">
        <v>2735</v>
      </c>
      <c r="B1752" s="10" t="s">
        <v>2190</v>
      </c>
      <c r="C1752" s="11" t="n">
        <v>45813</v>
      </c>
      <c r="D1752" s="12" t="n">
        <v>41.24</v>
      </c>
    </row>
    <row r="1753" customFormat="false" ht="15" hidden="false" customHeight="false" outlineLevel="0" collapsed="false">
      <c r="A1753" s="10" t="s">
        <v>2736</v>
      </c>
      <c r="B1753" s="10" t="s">
        <v>2737</v>
      </c>
      <c r="C1753" s="11" t="n">
        <v>45813</v>
      </c>
      <c r="D1753" s="12" t="n">
        <v>28.86</v>
      </c>
    </row>
    <row r="1754" customFormat="false" ht="15" hidden="false" customHeight="false" outlineLevel="0" collapsed="false">
      <c r="A1754" s="10" t="s">
        <v>2738</v>
      </c>
      <c r="B1754" s="10" t="s">
        <v>1123</v>
      </c>
      <c r="C1754" s="11" t="n">
        <v>45813</v>
      </c>
      <c r="D1754" s="12" t="n">
        <v>25.42</v>
      </c>
    </row>
    <row r="1755" customFormat="false" ht="15" hidden="false" customHeight="false" outlineLevel="0" collapsed="false">
      <c r="A1755" s="10" t="s">
        <v>2739</v>
      </c>
      <c r="B1755" s="10" t="s">
        <v>2740</v>
      </c>
      <c r="C1755" s="11" t="n">
        <v>45813</v>
      </c>
      <c r="D1755" s="12" t="n">
        <v>20.83</v>
      </c>
    </row>
    <row r="1756" customFormat="false" ht="15" hidden="false" customHeight="false" outlineLevel="0" collapsed="false">
      <c r="A1756" s="10" t="s">
        <v>2741</v>
      </c>
      <c r="B1756" s="10" t="s">
        <v>510</v>
      </c>
      <c r="C1756" s="11" t="n">
        <v>45813</v>
      </c>
      <c r="D1756" s="12" t="n">
        <v>68.35</v>
      </c>
    </row>
    <row r="1757" customFormat="false" ht="15" hidden="false" customHeight="false" outlineLevel="0" collapsed="false">
      <c r="A1757" s="10" t="s">
        <v>2742</v>
      </c>
      <c r="B1757" s="10" t="s">
        <v>1530</v>
      </c>
      <c r="C1757" s="11" t="n">
        <v>45813</v>
      </c>
      <c r="D1757" s="12" t="n">
        <v>55.32</v>
      </c>
    </row>
    <row r="1758" customFormat="false" ht="15" hidden="false" customHeight="false" outlineLevel="0" collapsed="false">
      <c r="A1758" s="10" t="s">
        <v>2743</v>
      </c>
      <c r="B1758" s="10" t="s">
        <v>2744</v>
      </c>
      <c r="C1758" s="11" t="n">
        <v>45813</v>
      </c>
      <c r="D1758" s="12" t="n">
        <v>50.71</v>
      </c>
    </row>
    <row r="1759" customFormat="false" ht="15" hidden="false" customHeight="false" outlineLevel="0" collapsed="false">
      <c r="A1759" s="10" t="s">
        <v>2745</v>
      </c>
      <c r="B1759" s="10" t="s">
        <v>1295</v>
      </c>
      <c r="C1759" s="11" t="n">
        <v>45814</v>
      </c>
      <c r="D1759" s="12" t="n">
        <v>34.91</v>
      </c>
    </row>
    <row r="1760" customFormat="false" ht="15" hidden="false" customHeight="false" outlineLevel="0" collapsed="false">
      <c r="A1760" s="10" t="s">
        <v>2746</v>
      </c>
      <c r="B1760" s="10" t="s">
        <v>2747</v>
      </c>
      <c r="C1760" s="11" t="n">
        <v>45814</v>
      </c>
      <c r="D1760" s="12" t="n">
        <v>40.47</v>
      </c>
    </row>
    <row r="1761" customFormat="false" ht="15" hidden="false" customHeight="false" outlineLevel="0" collapsed="false">
      <c r="A1761" s="10" t="s">
        <v>2748</v>
      </c>
      <c r="B1761" s="10" t="s">
        <v>1789</v>
      </c>
      <c r="C1761" s="11" t="n">
        <v>45814</v>
      </c>
      <c r="D1761" s="12" t="n">
        <v>22.46</v>
      </c>
    </row>
    <row r="1762" customFormat="false" ht="15" hidden="false" customHeight="false" outlineLevel="0" collapsed="false">
      <c r="A1762" s="10" t="s">
        <v>2749</v>
      </c>
      <c r="B1762" s="10" t="s">
        <v>1886</v>
      </c>
      <c r="C1762" s="11" t="n">
        <v>45814</v>
      </c>
      <c r="D1762" s="12" t="n">
        <v>47.58</v>
      </c>
    </row>
    <row r="1763" customFormat="false" ht="15" hidden="false" customHeight="false" outlineLevel="0" collapsed="false">
      <c r="A1763" s="10" t="s">
        <v>2750</v>
      </c>
      <c r="B1763" s="10" t="s">
        <v>2751</v>
      </c>
      <c r="C1763" s="11" t="n">
        <v>45814</v>
      </c>
      <c r="D1763" s="12" t="n">
        <v>48.15</v>
      </c>
    </row>
    <row r="1764" customFormat="false" ht="15" hidden="false" customHeight="false" outlineLevel="0" collapsed="false">
      <c r="A1764" s="10" t="s">
        <v>2752</v>
      </c>
      <c r="B1764" s="10" t="s">
        <v>886</v>
      </c>
      <c r="C1764" s="11" t="n">
        <v>45814</v>
      </c>
      <c r="D1764" s="12" t="n">
        <v>20.26</v>
      </c>
    </row>
    <row r="1765" customFormat="false" ht="15" hidden="false" customHeight="false" outlineLevel="0" collapsed="false">
      <c r="A1765" s="10" t="s">
        <v>2753</v>
      </c>
      <c r="B1765" s="10" t="s">
        <v>2754</v>
      </c>
      <c r="C1765" s="11" t="n">
        <v>45814</v>
      </c>
      <c r="D1765" s="12" t="n">
        <v>21.91</v>
      </c>
    </row>
    <row r="1766" customFormat="false" ht="15" hidden="false" customHeight="false" outlineLevel="0" collapsed="false">
      <c r="A1766" s="10" t="s">
        <v>2755</v>
      </c>
      <c r="B1766" s="10" t="s">
        <v>2756</v>
      </c>
      <c r="C1766" s="11" t="n">
        <v>45814</v>
      </c>
      <c r="D1766" s="12" t="n">
        <v>27.52</v>
      </c>
    </row>
    <row r="1767" customFormat="false" ht="15" hidden="false" customHeight="false" outlineLevel="0" collapsed="false">
      <c r="A1767" s="10" t="s">
        <v>2757</v>
      </c>
      <c r="B1767" s="10" t="s">
        <v>1902</v>
      </c>
      <c r="C1767" s="11" t="n">
        <v>45814</v>
      </c>
      <c r="D1767" s="12" t="n">
        <v>37.39</v>
      </c>
    </row>
    <row r="1768" customFormat="false" ht="15" hidden="false" customHeight="false" outlineLevel="0" collapsed="false">
      <c r="A1768" s="10" t="s">
        <v>2758</v>
      </c>
      <c r="B1768" s="10" t="s">
        <v>137</v>
      </c>
      <c r="C1768" s="11" t="n">
        <v>45814</v>
      </c>
      <c r="D1768" s="12" t="n">
        <v>39.77</v>
      </c>
    </row>
    <row r="1769" customFormat="false" ht="15" hidden="false" customHeight="false" outlineLevel="0" collapsed="false">
      <c r="A1769" s="10" t="s">
        <v>2759</v>
      </c>
      <c r="B1769" s="10" t="s">
        <v>2760</v>
      </c>
      <c r="C1769" s="11" t="n">
        <v>45815</v>
      </c>
      <c r="D1769" s="12" t="n">
        <v>37.92</v>
      </c>
    </row>
    <row r="1770" customFormat="false" ht="15" hidden="false" customHeight="false" outlineLevel="0" collapsed="false">
      <c r="A1770" s="10" t="s">
        <v>2761</v>
      </c>
      <c r="B1770" s="10" t="s">
        <v>2762</v>
      </c>
      <c r="C1770" s="11" t="n">
        <v>45815</v>
      </c>
      <c r="D1770" s="12" t="n">
        <v>100.29</v>
      </c>
    </row>
    <row r="1771" customFormat="false" ht="15" hidden="false" customHeight="false" outlineLevel="0" collapsed="false">
      <c r="A1771" s="10" t="s">
        <v>2763</v>
      </c>
      <c r="B1771" s="10" t="s">
        <v>2450</v>
      </c>
      <c r="C1771" s="11" t="n">
        <v>45815</v>
      </c>
      <c r="D1771" s="12" t="n">
        <v>63.29</v>
      </c>
    </row>
    <row r="1772" customFormat="false" ht="15" hidden="false" customHeight="false" outlineLevel="0" collapsed="false">
      <c r="A1772" s="10" t="s">
        <v>2764</v>
      </c>
      <c r="B1772" s="10" t="s">
        <v>463</v>
      </c>
      <c r="C1772" s="11" t="n">
        <v>45815</v>
      </c>
      <c r="D1772" s="12" t="n">
        <v>34.06</v>
      </c>
    </row>
    <row r="1773" customFormat="false" ht="15" hidden="false" customHeight="false" outlineLevel="0" collapsed="false">
      <c r="A1773" s="10" t="s">
        <v>2765</v>
      </c>
      <c r="B1773" s="10" t="s">
        <v>2766</v>
      </c>
      <c r="C1773" s="11" t="n">
        <v>45815</v>
      </c>
      <c r="D1773" s="12" t="n">
        <v>17.14</v>
      </c>
    </row>
    <row r="1774" customFormat="false" ht="15" hidden="false" customHeight="false" outlineLevel="0" collapsed="false">
      <c r="A1774" s="10" t="s">
        <v>2767</v>
      </c>
      <c r="B1774" s="10" t="s">
        <v>649</v>
      </c>
      <c r="C1774" s="11" t="n">
        <v>45815</v>
      </c>
      <c r="D1774" s="12" t="n">
        <v>22.14</v>
      </c>
    </row>
    <row r="1775" customFormat="false" ht="15" hidden="false" customHeight="false" outlineLevel="0" collapsed="false">
      <c r="A1775" s="10" t="s">
        <v>2768</v>
      </c>
      <c r="B1775" s="10" t="s">
        <v>865</v>
      </c>
      <c r="C1775" s="11" t="n">
        <v>45815</v>
      </c>
      <c r="D1775" s="12" t="n">
        <v>54.96</v>
      </c>
    </row>
    <row r="1776" customFormat="false" ht="15" hidden="false" customHeight="false" outlineLevel="0" collapsed="false">
      <c r="A1776" s="10" t="s">
        <v>2769</v>
      </c>
      <c r="B1776" s="10" t="s">
        <v>1955</v>
      </c>
      <c r="C1776" s="11" t="n">
        <v>45815</v>
      </c>
      <c r="D1776" s="12" t="n">
        <v>21.2</v>
      </c>
    </row>
    <row r="1777" customFormat="false" ht="15" hidden="false" customHeight="false" outlineLevel="0" collapsed="false">
      <c r="A1777" s="10" t="s">
        <v>2770</v>
      </c>
      <c r="B1777" s="10" t="s">
        <v>2771</v>
      </c>
      <c r="C1777" s="11" t="n">
        <v>45815</v>
      </c>
      <c r="D1777" s="12" t="n">
        <v>44.89</v>
      </c>
    </row>
    <row r="1778" customFormat="false" ht="15" hidden="false" customHeight="false" outlineLevel="0" collapsed="false">
      <c r="A1778" s="10" t="s">
        <v>2772</v>
      </c>
      <c r="B1778" s="10" t="s">
        <v>2773</v>
      </c>
      <c r="C1778" s="11" t="n">
        <v>45815</v>
      </c>
      <c r="D1778" s="12" t="n">
        <v>26.58</v>
      </c>
    </row>
    <row r="1779" customFormat="false" ht="15" hidden="false" customHeight="false" outlineLevel="0" collapsed="false">
      <c r="A1779" s="10" t="s">
        <v>2774</v>
      </c>
      <c r="B1779" s="10" t="s">
        <v>2775</v>
      </c>
      <c r="C1779" s="11" t="n">
        <v>45815</v>
      </c>
      <c r="D1779" s="12" t="n">
        <v>34.19</v>
      </c>
    </row>
    <row r="1780" customFormat="false" ht="15" hidden="false" customHeight="false" outlineLevel="0" collapsed="false">
      <c r="A1780" s="10" t="s">
        <v>2776</v>
      </c>
      <c r="B1780" s="10" t="s">
        <v>2777</v>
      </c>
      <c r="C1780" s="11" t="n">
        <v>45815</v>
      </c>
      <c r="D1780" s="12" t="n">
        <v>54.37</v>
      </c>
    </row>
    <row r="1781" customFormat="false" ht="15" hidden="false" customHeight="false" outlineLevel="0" collapsed="false">
      <c r="A1781" s="10" t="s">
        <v>2778</v>
      </c>
      <c r="B1781" s="10" t="s">
        <v>244</v>
      </c>
      <c r="C1781" s="11" t="n">
        <v>45815</v>
      </c>
      <c r="D1781" s="12" t="n">
        <v>58.14</v>
      </c>
    </row>
    <row r="1782" customFormat="false" ht="15" hidden="false" customHeight="false" outlineLevel="0" collapsed="false">
      <c r="A1782" s="10" t="s">
        <v>2779</v>
      </c>
      <c r="B1782" s="10" t="s">
        <v>1843</v>
      </c>
      <c r="C1782" s="11" t="n">
        <v>45815</v>
      </c>
      <c r="D1782" s="12" t="n">
        <v>41.7</v>
      </c>
    </row>
    <row r="1783" customFormat="false" ht="15" hidden="false" customHeight="false" outlineLevel="0" collapsed="false">
      <c r="A1783" s="10" t="s">
        <v>2780</v>
      </c>
      <c r="B1783" s="10" t="s">
        <v>2781</v>
      </c>
      <c r="C1783" s="11" t="n">
        <v>45816</v>
      </c>
      <c r="D1783" s="12" t="n">
        <v>34.41</v>
      </c>
    </row>
    <row r="1784" customFormat="false" ht="15" hidden="false" customHeight="false" outlineLevel="0" collapsed="false">
      <c r="A1784" s="10" t="s">
        <v>2782</v>
      </c>
      <c r="B1784" s="10" t="s">
        <v>2783</v>
      </c>
      <c r="C1784" s="11" t="n">
        <v>45816</v>
      </c>
      <c r="D1784" s="12" t="n">
        <v>39.93</v>
      </c>
    </row>
    <row r="1785" customFormat="false" ht="15" hidden="false" customHeight="false" outlineLevel="0" collapsed="false">
      <c r="A1785" s="10" t="s">
        <v>2784</v>
      </c>
      <c r="B1785" s="10" t="s">
        <v>2032</v>
      </c>
      <c r="C1785" s="11" t="n">
        <v>45816</v>
      </c>
      <c r="D1785" s="12" t="n">
        <v>32.64</v>
      </c>
    </row>
    <row r="1786" customFormat="false" ht="15" hidden="false" customHeight="false" outlineLevel="0" collapsed="false">
      <c r="A1786" s="10" t="s">
        <v>2785</v>
      </c>
      <c r="B1786" s="10" t="s">
        <v>2133</v>
      </c>
      <c r="C1786" s="11" t="n">
        <v>45816</v>
      </c>
      <c r="D1786" s="12" t="n">
        <v>45.05</v>
      </c>
    </row>
    <row r="1787" customFormat="false" ht="15" hidden="false" customHeight="false" outlineLevel="0" collapsed="false">
      <c r="A1787" s="10" t="s">
        <v>2786</v>
      </c>
      <c r="B1787" s="10" t="s">
        <v>222</v>
      </c>
      <c r="C1787" s="11" t="n">
        <v>45816</v>
      </c>
      <c r="D1787" s="12" t="n">
        <v>47.18</v>
      </c>
    </row>
    <row r="1788" customFormat="false" ht="15" hidden="false" customHeight="false" outlineLevel="0" collapsed="false">
      <c r="A1788" s="10" t="s">
        <v>2787</v>
      </c>
      <c r="B1788" s="10" t="s">
        <v>2788</v>
      </c>
      <c r="C1788" s="11" t="n">
        <v>45816</v>
      </c>
      <c r="D1788" s="12" t="n">
        <v>26.41</v>
      </c>
    </row>
    <row r="1789" customFormat="false" ht="15" hidden="false" customHeight="false" outlineLevel="0" collapsed="false">
      <c r="A1789" s="10" t="s">
        <v>2789</v>
      </c>
      <c r="B1789" s="10" t="s">
        <v>1029</v>
      </c>
      <c r="C1789" s="11" t="n">
        <v>45816</v>
      </c>
      <c r="D1789" s="12" t="n">
        <v>41.44</v>
      </c>
    </row>
    <row r="1790" customFormat="false" ht="15" hidden="false" customHeight="false" outlineLevel="0" collapsed="false">
      <c r="A1790" s="10" t="s">
        <v>2790</v>
      </c>
      <c r="B1790" s="10" t="s">
        <v>2401</v>
      </c>
      <c r="C1790" s="11" t="n">
        <v>45816</v>
      </c>
      <c r="D1790" s="12" t="n">
        <v>42.27</v>
      </c>
    </row>
    <row r="1791" customFormat="false" ht="15" hidden="false" customHeight="false" outlineLevel="0" collapsed="false">
      <c r="A1791" s="10" t="s">
        <v>2791</v>
      </c>
      <c r="B1791" s="10" t="s">
        <v>179</v>
      </c>
      <c r="C1791" s="11" t="n">
        <v>45816</v>
      </c>
      <c r="D1791" s="12" t="n">
        <v>26.23</v>
      </c>
    </row>
    <row r="1792" customFormat="false" ht="15" hidden="false" customHeight="false" outlineLevel="0" collapsed="false">
      <c r="A1792" s="10" t="s">
        <v>2792</v>
      </c>
      <c r="B1792" s="10" t="s">
        <v>529</v>
      </c>
      <c r="C1792" s="11" t="n">
        <v>45816</v>
      </c>
      <c r="D1792" s="12" t="n">
        <v>43.03</v>
      </c>
    </row>
    <row r="1793" customFormat="false" ht="15" hidden="false" customHeight="false" outlineLevel="0" collapsed="false">
      <c r="A1793" s="10" t="s">
        <v>2793</v>
      </c>
      <c r="B1793" s="10" t="s">
        <v>2794</v>
      </c>
      <c r="C1793" s="11" t="n">
        <v>45816</v>
      </c>
      <c r="D1793" s="12" t="n">
        <v>17.01</v>
      </c>
    </row>
    <row r="1794" customFormat="false" ht="15" hidden="false" customHeight="false" outlineLevel="0" collapsed="false">
      <c r="A1794" s="10" t="s">
        <v>2795</v>
      </c>
      <c r="B1794" s="10" t="s">
        <v>489</v>
      </c>
      <c r="C1794" s="11" t="n">
        <v>45816</v>
      </c>
      <c r="D1794" s="12" t="n">
        <v>33</v>
      </c>
    </row>
    <row r="1795" customFormat="false" ht="15" hidden="false" customHeight="false" outlineLevel="0" collapsed="false">
      <c r="A1795" s="10" t="s">
        <v>2796</v>
      </c>
      <c r="B1795" s="10" t="s">
        <v>1217</v>
      </c>
      <c r="C1795" s="11" t="n">
        <v>45816</v>
      </c>
      <c r="D1795" s="12" t="n">
        <v>113.99</v>
      </c>
    </row>
    <row r="1796" customFormat="false" ht="15" hidden="false" customHeight="false" outlineLevel="0" collapsed="false">
      <c r="A1796" s="10" t="s">
        <v>2797</v>
      </c>
      <c r="B1796" s="10" t="s">
        <v>813</v>
      </c>
      <c r="C1796" s="11" t="n">
        <v>45817</v>
      </c>
      <c r="D1796" s="12" t="n">
        <v>19.82</v>
      </c>
    </row>
    <row r="1797" customFormat="false" ht="15" hidden="false" customHeight="false" outlineLevel="0" collapsed="false">
      <c r="A1797" s="10" t="s">
        <v>2798</v>
      </c>
      <c r="B1797" s="10" t="s">
        <v>1014</v>
      </c>
      <c r="C1797" s="11" t="n">
        <v>45817</v>
      </c>
      <c r="D1797" s="12" t="n">
        <v>41.27</v>
      </c>
    </row>
    <row r="1798" customFormat="false" ht="15" hidden="false" customHeight="false" outlineLevel="0" collapsed="false">
      <c r="A1798" s="10" t="s">
        <v>2799</v>
      </c>
      <c r="B1798" s="10" t="s">
        <v>2800</v>
      </c>
      <c r="C1798" s="11" t="n">
        <v>45817</v>
      </c>
      <c r="D1798" s="12" t="n">
        <v>31.25</v>
      </c>
    </row>
    <row r="1799" customFormat="false" ht="15" hidden="false" customHeight="false" outlineLevel="0" collapsed="false">
      <c r="A1799" s="10" t="s">
        <v>2801</v>
      </c>
      <c r="B1799" s="10" t="s">
        <v>2802</v>
      </c>
      <c r="C1799" s="11" t="n">
        <v>45817</v>
      </c>
      <c r="D1799" s="12" t="n">
        <v>42.5</v>
      </c>
    </row>
    <row r="1800" customFormat="false" ht="15" hidden="false" customHeight="false" outlineLevel="0" collapsed="false">
      <c r="A1800" s="10" t="s">
        <v>2803</v>
      </c>
      <c r="B1800" s="10" t="s">
        <v>1316</v>
      </c>
      <c r="C1800" s="11" t="n">
        <v>45817</v>
      </c>
      <c r="D1800" s="12" t="n">
        <v>56.77</v>
      </c>
    </row>
    <row r="1801" customFormat="false" ht="15" hidden="false" customHeight="false" outlineLevel="0" collapsed="false">
      <c r="A1801" s="10" t="s">
        <v>2804</v>
      </c>
      <c r="B1801" s="10" t="s">
        <v>2230</v>
      </c>
      <c r="C1801" s="11" t="n">
        <v>45817</v>
      </c>
      <c r="D1801" s="12" t="n">
        <v>76.94</v>
      </c>
    </row>
    <row r="1802" customFormat="false" ht="15" hidden="false" customHeight="false" outlineLevel="0" collapsed="false">
      <c r="A1802" s="10" t="s">
        <v>2805</v>
      </c>
      <c r="B1802" s="10" t="s">
        <v>809</v>
      </c>
      <c r="C1802" s="11" t="n">
        <v>45817</v>
      </c>
      <c r="D1802" s="12" t="n">
        <v>39.96</v>
      </c>
    </row>
    <row r="1803" customFormat="false" ht="15" hidden="false" customHeight="false" outlineLevel="0" collapsed="false">
      <c r="A1803" s="10" t="s">
        <v>2806</v>
      </c>
      <c r="B1803" s="10" t="s">
        <v>2807</v>
      </c>
      <c r="C1803" s="11" t="n">
        <v>45817</v>
      </c>
      <c r="D1803" s="12" t="n">
        <v>60.95</v>
      </c>
    </row>
    <row r="1804" customFormat="false" ht="15" hidden="false" customHeight="false" outlineLevel="0" collapsed="false">
      <c r="A1804" s="10" t="s">
        <v>2808</v>
      </c>
      <c r="B1804" s="10" t="s">
        <v>2809</v>
      </c>
      <c r="C1804" s="11" t="n">
        <v>45817</v>
      </c>
      <c r="D1804" s="12" t="n">
        <v>53.03</v>
      </c>
    </row>
    <row r="1805" customFormat="false" ht="15" hidden="false" customHeight="false" outlineLevel="0" collapsed="false">
      <c r="A1805" s="10" t="s">
        <v>2810</v>
      </c>
      <c r="B1805" s="10" t="s">
        <v>2811</v>
      </c>
      <c r="C1805" s="11" t="n">
        <v>45817</v>
      </c>
      <c r="D1805" s="12" t="n">
        <v>13.24</v>
      </c>
    </row>
    <row r="1806" customFormat="false" ht="15" hidden="false" customHeight="false" outlineLevel="0" collapsed="false">
      <c r="A1806" s="10" t="s">
        <v>2812</v>
      </c>
      <c r="B1806" s="10" t="s">
        <v>2813</v>
      </c>
      <c r="C1806" s="11" t="n">
        <v>45817</v>
      </c>
      <c r="D1806" s="12" t="n">
        <v>30.91</v>
      </c>
    </row>
    <row r="1807" customFormat="false" ht="15" hidden="false" customHeight="false" outlineLevel="0" collapsed="false">
      <c r="A1807" s="10" t="s">
        <v>2814</v>
      </c>
      <c r="B1807" s="10" t="s">
        <v>2815</v>
      </c>
      <c r="C1807" s="11" t="n">
        <v>45817</v>
      </c>
      <c r="D1807" s="12" t="n">
        <v>60.24</v>
      </c>
    </row>
    <row r="1808" customFormat="false" ht="15" hidden="false" customHeight="false" outlineLevel="0" collapsed="false">
      <c r="A1808" s="10" t="s">
        <v>2816</v>
      </c>
      <c r="B1808" s="10" t="s">
        <v>1948</v>
      </c>
      <c r="C1808" s="11" t="n">
        <v>45817</v>
      </c>
      <c r="D1808" s="12" t="n">
        <v>71.71</v>
      </c>
    </row>
    <row r="1809" customFormat="false" ht="15" hidden="false" customHeight="false" outlineLevel="0" collapsed="false">
      <c r="A1809" s="10" t="s">
        <v>2817</v>
      </c>
      <c r="B1809" s="10" t="s">
        <v>449</v>
      </c>
      <c r="C1809" s="11" t="n">
        <v>45818</v>
      </c>
      <c r="D1809" s="12" t="n">
        <v>22.52</v>
      </c>
    </row>
    <row r="1810" customFormat="false" ht="15" hidden="false" customHeight="false" outlineLevel="0" collapsed="false">
      <c r="A1810" s="10" t="s">
        <v>2818</v>
      </c>
      <c r="B1810" s="10" t="s">
        <v>2013</v>
      </c>
      <c r="C1810" s="11" t="n">
        <v>45818</v>
      </c>
      <c r="D1810" s="12" t="n">
        <v>38.75</v>
      </c>
    </row>
    <row r="1811" customFormat="false" ht="15" hidden="false" customHeight="false" outlineLevel="0" collapsed="false">
      <c r="A1811" s="10" t="s">
        <v>2819</v>
      </c>
      <c r="B1811" s="10" t="s">
        <v>1746</v>
      </c>
      <c r="C1811" s="11" t="n">
        <v>45818</v>
      </c>
      <c r="D1811" s="12" t="n">
        <v>43.5</v>
      </c>
    </row>
    <row r="1812" customFormat="false" ht="15" hidden="false" customHeight="false" outlineLevel="0" collapsed="false">
      <c r="A1812" s="10" t="s">
        <v>2820</v>
      </c>
      <c r="B1812" s="10" t="s">
        <v>1358</v>
      </c>
      <c r="C1812" s="11" t="n">
        <v>45818</v>
      </c>
      <c r="D1812" s="12" t="n">
        <v>25.17</v>
      </c>
    </row>
    <row r="1813" customFormat="false" ht="15" hidden="false" customHeight="false" outlineLevel="0" collapsed="false">
      <c r="A1813" s="10" t="s">
        <v>2821</v>
      </c>
      <c r="B1813" s="10" t="s">
        <v>2822</v>
      </c>
      <c r="C1813" s="11" t="n">
        <v>45818</v>
      </c>
      <c r="D1813" s="12" t="n">
        <v>32.54</v>
      </c>
    </row>
    <row r="1814" customFormat="false" ht="15" hidden="false" customHeight="false" outlineLevel="0" collapsed="false">
      <c r="A1814" s="10" t="s">
        <v>2823</v>
      </c>
      <c r="B1814" s="10" t="s">
        <v>2824</v>
      </c>
      <c r="C1814" s="11" t="n">
        <v>45818</v>
      </c>
      <c r="D1814" s="12" t="n">
        <v>45.14</v>
      </c>
    </row>
    <row r="1815" customFormat="false" ht="15" hidden="false" customHeight="false" outlineLevel="0" collapsed="false">
      <c r="A1815" s="10" t="s">
        <v>2825</v>
      </c>
      <c r="B1815" s="10" t="s">
        <v>1636</v>
      </c>
      <c r="C1815" s="11" t="n">
        <v>45818</v>
      </c>
      <c r="D1815" s="12" t="n">
        <v>55.66</v>
      </c>
    </row>
    <row r="1816" customFormat="false" ht="15" hidden="false" customHeight="false" outlineLevel="0" collapsed="false">
      <c r="A1816" s="10" t="s">
        <v>2826</v>
      </c>
      <c r="B1816" s="10" t="s">
        <v>833</v>
      </c>
      <c r="C1816" s="11" t="n">
        <v>45818</v>
      </c>
      <c r="D1816" s="12" t="n">
        <v>48.31</v>
      </c>
    </row>
    <row r="1817" customFormat="false" ht="15" hidden="false" customHeight="false" outlineLevel="0" collapsed="false">
      <c r="A1817" s="10" t="s">
        <v>2827</v>
      </c>
      <c r="B1817" s="10" t="s">
        <v>1372</v>
      </c>
      <c r="C1817" s="11" t="n">
        <v>45818</v>
      </c>
      <c r="D1817" s="12" t="n">
        <v>36.99</v>
      </c>
    </row>
    <row r="1818" customFormat="false" ht="15" hidden="false" customHeight="false" outlineLevel="0" collapsed="false">
      <c r="A1818" s="10" t="s">
        <v>2828</v>
      </c>
      <c r="B1818" s="10" t="s">
        <v>1107</v>
      </c>
      <c r="C1818" s="11" t="n">
        <v>45818</v>
      </c>
      <c r="D1818" s="12" t="n">
        <v>46.28</v>
      </c>
    </row>
    <row r="1819" customFormat="false" ht="15" hidden="false" customHeight="false" outlineLevel="0" collapsed="false">
      <c r="A1819" s="10" t="s">
        <v>2829</v>
      </c>
      <c r="B1819" s="10" t="s">
        <v>2830</v>
      </c>
      <c r="C1819" s="11" t="n">
        <v>45818</v>
      </c>
      <c r="D1819" s="12" t="n">
        <v>29.7</v>
      </c>
    </row>
    <row r="1820" customFormat="false" ht="15" hidden="false" customHeight="false" outlineLevel="0" collapsed="false">
      <c r="A1820" s="10" t="s">
        <v>2831</v>
      </c>
      <c r="B1820" s="10" t="s">
        <v>357</v>
      </c>
      <c r="C1820" s="11" t="n">
        <v>45819</v>
      </c>
      <c r="D1820" s="12" t="n">
        <v>16.42</v>
      </c>
    </row>
    <row r="1821" customFormat="false" ht="15" hidden="false" customHeight="false" outlineLevel="0" collapsed="false">
      <c r="A1821" s="10" t="s">
        <v>2832</v>
      </c>
      <c r="B1821" s="10" t="s">
        <v>1303</v>
      </c>
      <c r="C1821" s="11" t="n">
        <v>45819</v>
      </c>
      <c r="D1821" s="12" t="n">
        <v>45.75</v>
      </c>
    </row>
    <row r="1822" customFormat="false" ht="15" hidden="false" customHeight="false" outlineLevel="0" collapsed="false">
      <c r="A1822" s="10" t="s">
        <v>2833</v>
      </c>
      <c r="B1822" s="10" t="s">
        <v>205</v>
      </c>
      <c r="C1822" s="11" t="n">
        <v>45819</v>
      </c>
      <c r="D1822" s="12" t="n">
        <v>47.2</v>
      </c>
    </row>
    <row r="1823" customFormat="false" ht="15" hidden="false" customHeight="false" outlineLevel="0" collapsed="false">
      <c r="A1823" s="10" t="s">
        <v>2834</v>
      </c>
      <c r="B1823" s="10" t="s">
        <v>2835</v>
      </c>
      <c r="C1823" s="11" t="n">
        <v>45819</v>
      </c>
      <c r="D1823" s="12" t="n">
        <v>49.93</v>
      </c>
    </row>
    <row r="1824" customFormat="false" ht="15" hidden="false" customHeight="false" outlineLevel="0" collapsed="false">
      <c r="A1824" s="10" t="s">
        <v>2836</v>
      </c>
      <c r="B1824" s="10" t="s">
        <v>1880</v>
      </c>
      <c r="C1824" s="11" t="n">
        <v>45819</v>
      </c>
      <c r="D1824" s="12" t="n">
        <v>37.14</v>
      </c>
    </row>
    <row r="1825" customFormat="false" ht="15" hidden="false" customHeight="false" outlineLevel="0" collapsed="false">
      <c r="A1825" s="10" t="s">
        <v>2837</v>
      </c>
      <c r="B1825" s="10" t="s">
        <v>336</v>
      </c>
      <c r="C1825" s="11" t="n">
        <v>45820</v>
      </c>
      <c r="D1825" s="12" t="n">
        <v>47.46</v>
      </c>
    </row>
    <row r="1826" customFormat="false" ht="15" hidden="false" customHeight="false" outlineLevel="0" collapsed="false">
      <c r="A1826" s="10" t="s">
        <v>2838</v>
      </c>
      <c r="B1826" s="10" t="s">
        <v>2839</v>
      </c>
      <c r="C1826" s="11" t="n">
        <v>45820</v>
      </c>
      <c r="D1826" s="12" t="n">
        <v>29.53</v>
      </c>
    </row>
    <row r="1827" customFormat="false" ht="15" hidden="false" customHeight="false" outlineLevel="0" collapsed="false">
      <c r="A1827" s="10" t="s">
        <v>2840</v>
      </c>
      <c r="B1827" s="10" t="s">
        <v>2841</v>
      </c>
      <c r="C1827" s="11" t="n">
        <v>45820</v>
      </c>
      <c r="D1827" s="12" t="n">
        <v>53.29</v>
      </c>
    </row>
    <row r="1828" customFormat="false" ht="15" hidden="false" customHeight="false" outlineLevel="0" collapsed="false">
      <c r="A1828" s="10" t="s">
        <v>2842</v>
      </c>
      <c r="B1828" s="10" t="s">
        <v>2843</v>
      </c>
      <c r="C1828" s="11" t="n">
        <v>45820</v>
      </c>
      <c r="D1828" s="12" t="n">
        <v>50.12</v>
      </c>
    </row>
    <row r="1829" customFormat="false" ht="15" hidden="false" customHeight="false" outlineLevel="0" collapsed="false">
      <c r="A1829" s="10" t="s">
        <v>2844</v>
      </c>
      <c r="B1829" s="10" t="s">
        <v>620</v>
      </c>
      <c r="C1829" s="11" t="n">
        <v>45820</v>
      </c>
      <c r="D1829" s="12" t="n">
        <v>57.64</v>
      </c>
    </row>
    <row r="1830" customFormat="false" ht="15" hidden="false" customHeight="false" outlineLevel="0" collapsed="false">
      <c r="A1830" s="10" t="s">
        <v>2845</v>
      </c>
      <c r="B1830" s="10" t="s">
        <v>1329</v>
      </c>
      <c r="C1830" s="11" t="n">
        <v>45820</v>
      </c>
      <c r="D1830" s="12" t="n">
        <v>35.76</v>
      </c>
    </row>
    <row r="1831" customFormat="false" ht="15" hidden="false" customHeight="false" outlineLevel="0" collapsed="false">
      <c r="A1831" s="10" t="s">
        <v>2846</v>
      </c>
      <c r="B1831" s="10" t="s">
        <v>631</v>
      </c>
      <c r="C1831" s="11" t="n">
        <v>45820</v>
      </c>
      <c r="D1831" s="12" t="n">
        <v>37.62</v>
      </c>
    </row>
    <row r="1832" customFormat="false" ht="15" hidden="false" customHeight="false" outlineLevel="0" collapsed="false">
      <c r="A1832" s="10" t="s">
        <v>2847</v>
      </c>
      <c r="B1832" s="10" t="s">
        <v>609</v>
      </c>
      <c r="C1832" s="11" t="n">
        <v>45820</v>
      </c>
      <c r="D1832" s="12" t="n">
        <v>47.21</v>
      </c>
    </row>
    <row r="1833" customFormat="false" ht="15" hidden="false" customHeight="false" outlineLevel="0" collapsed="false">
      <c r="A1833" s="10" t="s">
        <v>2848</v>
      </c>
      <c r="B1833" s="10" t="s">
        <v>1924</v>
      </c>
      <c r="C1833" s="11" t="n">
        <v>45820</v>
      </c>
      <c r="D1833" s="12" t="n">
        <v>45.68</v>
      </c>
    </row>
    <row r="1834" customFormat="false" ht="15" hidden="false" customHeight="false" outlineLevel="0" collapsed="false">
      <c r="A1834" s="10" t="s">
        <v>2849</v>
      </c>
      <c r="B1834" s="10" t="s">
        <v>157</v>
      </c>
      <c r="C1834" s="11" t="n">
        <v>45820</v>
      </c>
      <c r="D1834" s="12" t="n">
        <v>36.14</v>
      </c>
    </row>
    <row r="1835" customFormat="false" ht="15" hidden="false" customHeight="false" outlineLevel="0" collapsed="false">
      <c r="A1835" s="10" t="s">
        <v>2850</v>
      </c>
      <c r="B1835" s="10" t="s">
        <v>512</v>
      </c>
      <c r="C1835" s="11" t="n">
        <v>45820</v>
      </c>
      <c r="D1835" s="12" t="n">
        <v>49.99</v>
      </c>
    </row>
    <row r="1836" customFormat="false" ht="15" hidden="false" customHeight="false" outlineLevel="0" collapsed="false">
      <c r="A1836" s="10" t="s">
        <v>2851</v>
      </c>
      <c r="B1836" s="10" t="s">
        <v>1641</v>
      </c>
      <c r="C1836" s="11" t="n">
        <v>45820</v>
      </c>
      <c r="D1836" s="12" t="n">
        <v>24.73</v>
      </c>
    </row>
    <row r="1837" customFormat="false" ht="15" hidden="false" customHeight="false" outlineLevel="0" collapsed="false">
      <c r="A1837" s="10" t="s">
        <v>2852</v>
      </c>
      <c r="B1837" s="10" t="s">
        <v>2853</v>
      </c>
      <c r="C1837" s="11" t="n">
        <v>45820</v>
      </c>
      <c r="D1837" s="12" t="n">
        <v>27.27</v>
      </c>
    </row>
    <row r="1838" customFormat="false" ht="15" hidden="false" customHeight="false" outlineLevel="0" collapsed="false">
      <c r="A1838" s="10" t="s">
        <v>2854</v>
      </c>
      <c r="B1838" s="10" t="s">
        <v>737</v>
      </c>
      <c r="C1838" s="11" t="n">
        <v>45820</v>
      </c>
      <c r="D1838" s="12" t="n">
        <v>64.72</v>
      </c>
    </row>
    <row r="1839" customFormat="false" ht="15" hidden="false" customHeight="false" outlineLevel="0" collapsed="false">
      <c r="A1839" s="10" t="s">
        <v>2855</v>
      </c>
      <c r="B1839" s="10" t="s">
        <v>1003</v>
      </c>
      <c r="C1839" s="11" t="n">
        <v>45820</v>
      </c>
      <c r="D1839" s="12" t="n">
        <v>22.96</v>
      </c>
    </row>
    <row r="1840" customFormat="false" ht="15" hidden="false" customHeight="false" outlineLevel="0" collapsed="false">
      <c r="A1840" s="10" t="s">
        <v>2856</v>
      </c>
      <c r="B1840" s="10" t="s">
        <v>473</v>
      </c>
      <c r="C1840" s="11" t="n">
        <v>45820</v>
      </c>
      <c r="D1840" s="12" t="n">
        <v>31.86</v>
      </c>
    </row>
    <row r="1841" customFormat="false" ht="15" hidden="false" customHeight="false" outlineLevel="0" collapsed="false">
      <c r="A1841" s="10" t="s">
        <v>2857</v>
      </c>
      <c r="B1841" s="10" t="s">
        <v>1871</v>
      </c>
      <c r="C1841" s="11" t="n">
        <v>45821</v>
      </c>
      <c r="D1841" s="12" t="n">
        <v>40.22</v>
      </c>
    </row>
    <row r="1842" customFormat="false" ht="15" hidden="false" customHeight="false" outlineLevel="0" collapsed="false">
      <c r="A1842" s="10" t="s">
        <v>2858</v>
      </c>
      <c r="B1842" s="10" t="s">
        <v>274</v>
      </c>
      <c r="C1842" s="11" t="n">
        <v>45821</v>
      </c>
      <c r="D1842" s="12" t="n">
        <v>28.9</v>
      </c>
    </row>
    <row r="1843" customFormat="false" ht="15" hidden="false" customHeight="false" outlineLevel="0" collapsed="false">
      <c r="A1843" s="10" t="s">
        <v>2859</v>
      </c>
      <c r="B1843" s="10" t="s">
        <v>2860</v>
      </c>
      <c r="C1843" s="11" t="n">
        <v>45821</v>
      </c>
      <c r="D1843" s="12" t="n">
        <v>34.02</v>
      </c>
    </row>
    <row r="1844" customFormat="false" ht="15" hidden="false" customHeight="false" outlineLevel="0" collapsed="false">
      <c r="A1844" s="10" t="s">
        <v>2861</v>
      </c>
      <c r="B1844" s="10" t="s">
        <v>278</v>
      </c>
      <c r="C1844" s="11" t="n">
        <v>45821</v>
      </c>
      <c r="D1844" s="12" t="n">
        <v>39.39</v>
      </c>
    </row>
    <row r="1845" customFormat="false" ht="15" hidden="false" customHeight="false" outlineLevel="0" collapsed="false">
      <c r="A1845" s="10" t="s">
        <v>2862</v>
      </c>
      <c r="B1845" s="10" t="s">
        <v>2863</v>
      </c>
      <c r="C1845" s="11" t="n">
        <v>45821</v>
      </c>
      <c r="D1845" s="12" t="n">
        <v>41.1</v>
      </c>
    </row>
    <row r="1846" customFormat="false" ht="15" hidden="false" customHeight="false" outlineLevel="0" collapsed="false">
      <c r="A1846" s="10" t="s">
        <v>2864</v>
      </c>
      <c r="B1846" s="10" t="s">
        <v>1833</v>
      </c>
      <c r="C1846" s="11" t="n">
        <v>45821</v>
      </c>
      <c r="D1846" s="12" t="n">
        <v>50.39</v>
      </c>
    </row>
    <row r="1847" customFormat="false" ht="15" hidden="false" customHeight="false" outlineLevel="0" collapsed="false">
      <c r="A1847" s="10" t="s">
        <v>2865</v>
      </c>
      <c r="B1847" s="10" t="s">
        <v>2866</v>
      </c>
      <c r="C1847" s="11" t="n">
        <v>45821</v>
      </c>
      <c r="D1847" s="12" t="n">
        <v>47.13</v>
      </c>
    </row>
    <row r="1848" customFormat="false" ht="15" hidden="false" customHeight="false" outlineLevel="0" collapsed="false">
      <c r="A1848" s="10" t="s">
        <v>2867</v>
      </c>
      <c r="B1848" s="10" t="s">
        <v>1305</v>
      </c>
      <c r="C1848" s="11" t="n">
        <v>45821</v>
      </c>
      <c r="D1848" s="12" t="n">
        <v>85.7</v>
      </c>
    </row>
    <row r="1849" customFormat="false" ht="15" hidden="false" customHeight="false" outlineLevel="0" collapsed="false">
      <c r="A1849" s="10" t="s">
        <v>2868</v>
      </c>
      <c r="B1849" s="10" t="s">
        <v>1847</v>
      </c>
      <c r="C1849" s="11" t="n">
        <v>45821</v>
      </c>
      <c r="D1849" s="12" t="n">
        <v>92.89</v>
      </c>
    </row>
    <row r="1850" customFormat="false" ht="15" hidden="false" customHeight="false" outlineLevel="0" collapsed="false">
      <c r="A1850" s="10" t="s">
        <v>2869</v>
      </c>
      <c r="B1850" s="10" t="s">
        <v>1863</v>
      </c>
      <c r="C1850" s="11" t="n">
        <v>45821</v>
      </c>
      <c r="D1850" s="12" t="n">
        <v>41.45</v>
      </c>
    </row>
    <row r="1851" customFormat="false" ht="15" hidden="false" customHeight="false" outlineLevel="0" collapsed="false">
      <c r="A1851" s="10" t="s">
        <v>2870</v>
      </c>
      <c r="B1851" s="10" t="s">
        <v>2871</v>
      </c>
      <c r="C1851" s="11" t="n">
        <v>45821</v>
      </c>
      <c r="D1851" s="12" t="n">
        <v>24.85</v>
      </c>
    </row>
    <row r="1852" customFormat="false" ht="15" hidden="false" customHeight="false" outlineLevel="0" collapsed="false">
      <c r="A1852" s="10" t="s">
        <v>2872</v>
      </c>
      <c r="B1852" s="10" t="s">
        <v>107</v>
      </c>
      <c r="C1852" s="11" t="n">
        <v>45821</v>
      </c>
      <c r="D1852" s="12" t="n">
        <v>46.45</v>
      </c>
    </row>
    <row r="1853" customFormat="false" ht="15" hidden="false" customHeight="false" outlineLevel="0" collapsed="false">
      <c r="A1853" s="10" t="s">
        <v>2873</v>
      </c>
      <c r="B1853" s="10" t="s">
        <v>867</v>
      </c>
      <c r="C1853" s="11" t="n">
        <v>45821</v>
      </c>
      <c r="D1853" s="12" t="n">
        <v>37.69</v>
      </c>
    </row>
    <row r="1854" customFormat="false" ht="15" hidden="false" customHeight="false" outlineLevel="0" collapsed="false">
      <c r="A1854" s="10" t="s">
        <v>2874</v>
      </c>
      <c r="B1854" s="10" t="s">
        <v>2029</v>
      </c>
      <c r="C1854" s="11" t="n">
        <v>45821</v>
      </c>
      <c r="D1854" s="12" t="n">
        <v>32.72</v>
      </c>
    </row>
    <row r="1855" customFormat="false" ht="15" hidden="false" customHeight="false" outlineLevel="0" collapsed="false">
      <c r="A1855" s="10" t="s">
        <v>2875</v>
      </c>
      <c r="B1855" s="10" t="s">
        <v>1519</v>
      </c>
      <c r="C1855" s="11" t="n">
        <v>45822</v>
      </c>
      <c r="D1855" s="12" t="n">
        <v>14.16</v>
      </c>
    </row>
    <row r="1856" customFormat="false" ht="15" hidden="false" customHeight="false" outlineLevel="0" collapsed="false">
      <c r="A1856" s="10" t="s">
        <v>2876</v>
      </c>
      <c r="B1856" s="10" t="s">
        <v>1666</v>
      </c>
      <c r="C1856" s="11" t="n">
        <v>45822</v>
      </c>
      <c r="D1856" s="12" t="n">
        <v>55.65</v>
      </c>
    </row>
    <row r="1857" customFormat="false" ht="15" hidden="false" customHeight="false" outlineLevel="0" collapsed="false">
      <c r="A1857" s="10" t="s">
        <v>2877</v>
      </c>
      <c r="B1857" s="10" t="s">
        <v>1688</v>
      </c>
      <c r="C1857" s="11" t="n">
        <v>45822</v>
      </c>
      <c r="D1857" s="12" t="n">
        <v>45.9</v>
      </c>
    </row>
    <row r="1858" customFormat="false" ht="15" hidden="false" customHeight="false" outlineLevel="0" collapsed="false">
      <c r="A1858" s="10" t="s">
        <v>2878</v>
      </c>
      <c r="B1858" s="10" t="s">
        <v>218</v>
      </c>
      <c r="C1858" s="11" t="n">
        <v>45822</v>
      </c>
      <c r="D1858" s="12" t="n">
        <v>50.67</v>
      </c>
    </row>
    <row r="1859" customFormat="false" ht="15" hidden="false" customHeight="false" outlineLevel="0" collapsed="false">
      <c r="A1859" s="10" t="s">
        <v>2879</v>
      </c>
      <c r="B1859" s="10" t="s">
        <v>2880</v>
      </c>
      <c r="C1859" s="11" t="n">
        <v>45822</v>
      </c>
      <c r="D1859" s="12" t="n">
        <v>37.41</v>
      </c>
    </row>
    <row r="1860" customFormat="false" ht="15" hidden="false" customHeight="false" outlineLevel="0" collapsed="false">
      <c r="A1860" s="10" t="s">
        <v>2881</v>
      </c>
      <c r="B1860" s="10" t="s">
        <v>1115</v>
      </c>
      <c r="C1860" s="11" t="n">
        <v>45822</v>
      </c>
      <c r="D1860" s="12" t="n">
        <v>24.63</v>
      </c>
    </row>
    <row r="1861" customFormat="false" ht="15" hidden="false" customHeight="false" outlineLevel="0" collapsed="false">
      <c r="A1861" s="10" t="s">
        <v>2882</v>
      </c>
      <c r="B1861" s="10" t="s">
        <v>545</v>
      </c>
      <c r="C1861" s="11" t="n">
        <v>45822</v>
      </c>
      <c r="D1861" s="12" t="n">
        <v>21.51</v>
      </c>
    </row>
    <row r="1862" customFormat="false" ht="15" hidden="false" customHeight="false" outlineLevel="0" collapsed="false">
      <c r="A1862" s="10" t="s">
        <v>2883</v>
      </c>
      <c r="B1862" s="10" t="s">
        <v>1858</v>
      </c>
      <c r="C1862" s="11" t="n">
        <v>45822</v>
      </c>
      <c r="D1862" s="12" t="n">
        <v>16.24</v>
      </c>
    </row>
    <row r="1863" customFormat="false" ht="15" hidden="false" customHeight="false" outlineLevel="0" collapsed="false">
      <c r="A1863" s="10" t="s">
        <v>2884</v>
      </c>
      <c r="B1863" s="10" t="s">
        <v>1968</v>
      </c>
      <c r="C1863" s="11" t="n">
        <v>45822</v>
      </c>
      <c r="D1863" s="12" t="n">
        <v>43.02</v>
      </c>
    </row>
    <row r="1864" customFormat="false" ht="15" hidden="false" customHeight="false" outlineLevel="0" collapsed="false">
      <c r="A1864" s="10" t="s">
        <v>2885</v>
      </c>
      <c r="B1864" s="10" t="s">
        <v>2886</v>
      </c>
      <c r="C1864" s="11" t="n">
        <v>45822</v>
      </c>
      <c r="D1864" s="12" t="n">
        <v>14.65</v>
      </c>
    </row>
    <row r="1865" customFormat="false" ht="15" hidden="false" customHeight="false" outlineLevel="0" collapsed="false">
      <c r="A1865" s="10" t="s">
        <v>2887</v>
      </c>
      <c r="B1865" s="10" t="s">
        <v>925</v>
      </c>
      <c r="C1865" s="11" t="n">
        <v>45822</v>
      </c>
      <c r="D1865" s="12" t="n">
        <v>23.91</v>
      </c>
    </row>
    <row r="1866" customFormat="false" ht="15" hidden="false" customHeight="false" outlineLevel="0" collapsed="false">
      <c r="A1866" s="10" t="s">
        <v>2888</v>
      </c>
      <c r="B1866" s="10" t="s">
        <v>364</v>
      </c>
      <c r="C1866" s="11" t="n">
        <v>45823</v>
      </c>
      <c r="D1866" s="12" t="n">
        <v>64.49</v>
      </c>
    </row>
    <row r="1867" customFormat="false" ht="15" hidden="false" customHeight="false" outlineLevel="0" collapsed="false">
      <c r="A1867" s="10" t="s">
        <v>2889</v>
      </c>
      <c r="B1867" s="10" t="s">
        <v>2890</v>
      </c>
      <c r="C1867" s="11" t="n">
        <v>45823</v>
      </c>
      <c r="D1867" s="12" t="n">
        <v>73.19</v>
      </c>
    </row>
    <row r="1868" customFormat="false" ht="15" hidden="false" customHeight="false" outlineLevel="0" collapsed="false">
      <c r="A1868" s="10" t="s">
        <v>2891</v>
      </c>
      <c r="B1868" s="10" t="s">
        <v>1807</v>
      </c>
      <c r="C1868" s="11" t="n">
        <v>45823</v>
      </c>
      <c r="D1868" s="12" t="n">
        <v>41.09</v>
      </c>
    </row>
    <row r="1869" customFormat="false" ht="15" hidden="false" customHeight="false" outlineLevel="0" collapsed="false">
      <c r="A1869" s="10" t="s">
        <v>2892</v>
      </c>
      <c r="B1869" s="10" t="s">
        <v>268</v>
      </c>
      <c r="C1869" s="11" t="n">
        <v>45823</v>
      </c>
      <c r="D1869" s="12" t="n">
        <v>72.44</v>
      </c>
    </row>
    <row r="1870" customFormat="false" ht="15" hidden="false" customHeight="false" outlineLevel="0" collapsed="false">
      <c r="A1870" s="10" t="s">
        <v>2893</v>
      </c>
      <c r="B1870" s="10" t="s">
        <v>2894</v>
      </c>
      <c r="C1870" s="11" t="n">
        <v>45823</v>
      </c>
      <c r="D1870" s="12" t="n">
        <v>22.32</v>
      </c>
    </row>
    <row r="1871" customFormat="false" ht="15" hidden="false" customHeight="false" outlineLevel="0" collapsed="false">
      <c r="A1871" s="10" t="s">
        <v>2895</v>
      </c>
      <c r="B1871" s="10" t="s">
        <v>2896</v>
      </c>
      <c r="C1871" s="11" t="n">
        <v>45823</v>
      </c>
      <c r="D1871" s="12" t="n">
        <v>45.59</v>
      </c>
    </row>
    <row r="1872" customFormat="false" ht="15" hidden="false" customHeight="false" outlineLevel="0" collapsed="false">
      <c r="A1872" s="10" t="s">
        <v>2897</v>
      </c>
      <c r="B1872" s="10" t="s">
        <v>59</v>
      </c>
      <c r="C1872" s="11" t="n">
        <v>45823</v>
      </c>
      <c r="D1872" s="12" t="n">
        <v>39.4</v>
      </c>
    </row>
    <row r="1873" customFormat="false" ht="15" hidden="false" customHeight="false" outlineLevel="0" collapsed="false">
      <c r="A1873" s="10" t="s">
        <v>2898</v>
      </c>
      <c r="B1873" s="10" t="s">
        <v>2181</v>
      </c>
      <c r="C1873" s="11" t="n">
        <v>45823</v>
      </c>
      <c r="D1873" s="12" t="n">
        <v>31.52</v>
      </c>
    </row>
    <row r="1874" customFormat="false" ht="15" hidden="false" customHeight="false" outlineLevel="0" collapsed="false">
      <c r="A1874" s="10" t="s">
        <v>2899</v>
      </c>
      <c r="B1874" s="10" t="s">
        <v>681</v>
      </c>
      <c r="C1874" s="11" t="n">
        <v>45824</v>
      </c>
      <c r="D1874" s="12" t="n">
        <v>21.49</v>
      </c>
    </row>
    <row r="1875" customFormat="false" ht="15" hidden="false" customHeight="false" outlineLevel="0" collapsed="false">
      <c r="A1875" s="10" t="s">
        <v>2900</v>
      </c>
      <c r="B1875" s="10" t="s">
        <v>1651</v>
      </c>
      <c r="C1875" s="11" t="n">
        <v>45824</v>
      </c>
      <c r="D1875" s="12" t="n">
        <v>59</v>
      </c>
    </row>
    <row r="1876" customFormat="false" ht="15" hidden="false" customHeight="false" outlineLevel="0" collapsed="false">
      <c r="A1876" s="10" t="s">
        <v>2901</v>
      </c>
      <c r="B1876" s="10" t="s">
        <v>2902</v>
      </c>
      <c r="C1876" s="11" t="n">
        <v>45824</v>
      </c>
      <c r="D1876" s="12" t="n">
        <v>29.29</v>
      </c>
    </row>
    <row r="1877" customFormat="false" ht="15" hidden="false" customHeight="false" outlineLevel="0" collapsed="false">
      <c r="A1877" s="10" t="s">
        <v>2903</v>
      </c>
      <c r="B1877" s="10" t="s">
        <v>1374</v>
      </c>
      <c r="C1877" s="11" t="n">
        <v>45824</v>
      </c>
      <c r="D1877" s="12" t="n">
        <v>58.09</v>
      </c>
    </row>
    <row r="1878" customFormat="false" ht="15" hidden="false" customHeight="false" outlineLevel="0" collapsed="false">
      <c r="A1878" s="10" t="s">
        <v>2904</v>
      </c>
      <c r="B1878" s="10" t="s">
        <v>2438</v>
      </c>
      <c r="C1878" s="11" t="n">
        <v>45824</v>
      </c>
      <c r="D1878" s="12" t="n">
        <v>26.18</v>
      </c>
    </row>
    <row r="1879" customFormat="false" ht="15" hidden="false" customHeight="false" outlineLevel="0" collapsed="false">
      <c r="A1879" s="10" t="s">
        <v>2905</v>
      </c>
      <c r="B1879" s="10" t="s">
        <v>43</v>
      </c>
      <c r="C1879" s="11" t="n">
        <v>45824</v>
      </c>
      <c r="D1879" s="12" t="n">
        <v>35.19</v>
      </c>
    </row>
    <row r="1880" customFormat="false" ht="15" hidden="false" customHeight="false" outlineLevel="0" collapsed="false">
      <c r="A1880" s="10" t="s">
        <v>2906</v>
      </c>
      <c r="B1880" s="10" t="s">
        <v>2907</v>
      </c>
      <c r="C1880" s="11" t="n">
        <v>45824</v>
      </c>
      <c r="D1880" s="12" t="n">
        <v>32.31</v>
      </c>
    </row>
    <row r="1881" customFormat="false" ht="15" hidden="false" customHeight="false" outlineLevel="0" collapsed="false">
      <c r="A1881" s="10" t="s">
        <v>2908</v>
      </c>
      <c r="B1881" s="10" t="s">
        <v>2335</v>
      </c>
      <c r="C1881" s="11" t="n">
        <v>45824</v>
      </c>
      <c r="D1881" s="12" t="n">
        <v>37.7</v>
      </c>
    </row>
    <row r="1882" customFormat="false" ht="15" hidden="false" customHeight="false" outlineLevel="0" collapsed="false">
      <c r="A1882" s="10" t="s">
        <v>2909</v>
      </c>
      <c r="B1882" s="10" t="s">
        <v>2910</v>
      </c>
      <c r="C1882" s="11" t="n">
        <v>45825</v>
      </c>
      <c r="D1882" s="12" t="n">
        <v>19.94</v>
      </c>
    </row>
    <row r="1883" customFormat="false" ht="15" hidden="false" customHeight="false" outlineLevel="0" collapsed="false">
      <c r="A1883" s="10" t="s">
        <v>2911</v>
      </c>
      <c r="B1883" s="10" t="s">
        <v>1711</v>
      </c>
      <c r="C1883" s="11" t="n">
        <v>45825</v>
      </c>
      <c r="D1883" s="12" t="n">
        <v>46.37</v>
      </c>
    </row>
    <row r="1884" customFormat="false" ht="15" hidden="false" customHeight="false" outlineLevel="0" collapsed="false">
      <c r="A1884" s="10" t="s">
        <v>2912</v>
      </c>
      <c r="B1884" s="10" t="s">
        <v>2492</v>
      </c>
      <c r="C1884" s="11" t="n">
        <v>45825</v>
      </c>
      <c r="D1884" s="12" t="n">
        <v>44.52</v>
      </c>
    </row>
    <row r="1885" customFormat="false" ht="15" hidden="false" customHeight="false" outlineLevel="0" collapsed="false">
      <c r="A1885" s="10" t="s">
        <v>2913</v>
      </c>
      <c r="B1885" s="10" t="s">
        <v>699</v>
      </c>
      <c r="C1885" s="11" t="n">
        <v>45825</v>
      </c>
      <c r="D1885" s="12" t="n">
        <v>42.02</v>
      </c>
    </row>
    <row r="1886" customFormat="false" ht="15" hidden="false" customHeight="false" outlineLevel="0" collapsed="false">
      <c r="A1886" s="10" t="s">
        <v>2914</v>
      </c>
      <c r="B1886" s="10" t="s">
        <v>688</v>
      </c>
      <c r="C1886" s="11" t="n">
        <v>45825</v>
      </c>
      <c r="D1886" s="12" t="n">
        <v>52.58</v>
      </c>
    </row>
    <row r="1887" customFormat="false" ht="15" hidden="false" customHeight="false" outlineLevel="0" collapsed="false">
      <c r="A1887" s="10" t="s">
        <v>2915</v>
      </c>
      <c r="B1887" s="10" t="s">
        <v>2016</v>
      </c>
      <c r="C1887" s="11" t="n">
        <v>45825</v>
      </c>
      <c r="D1887" s="12" t="n">
        <v>22.69</v>
      </c>
    </row>
    <row r="1888" customFormat="false" ht="15" hidden="false" customHeight="false" outlineLevel="0" collapsed="false">
      <c r="A1888" s="10" t="s">
        <v>2916</v>
      </c>
      <c r="B1888" s="10" t="s">
        <v>1427</v>
      </c>
      <c r="C1888" s="11" t="n">
        <v>45825</v>
      </c>
      <c r="D1888" s="12" t="n">
        <v>33.67</v>
      </c>
    </row>
    <row r="1889" customFormat="false" ht="15" hidden="false" customHeight="false" outlineLevel="0" collapsed="false">
      <c r="A1889" s="10" t="s">
        <v>2917</v>
      </c>
      <c r="B1889" s="10" t="s">
        <v>2474</v>
      </c>
      <c r="C1889" s="11" t="n">
        <v>45825</v>
      </c>
      <c r="D1889" s="12" t="n">
        <v>73.85</v>
      </c>
    </row>
    <row r="1890" customFormat="false" ht="15" hidden="false" customHeight="false" outlineLevel="0" collapsed="false">
      <c r="A1890" s="10" t="s">
        <v>2918</v>
      </c>
      <c r="B1890" s="10" t="s">
        <v>2919</v>
      </c>
      <c r="C1890" s="11" t="n">
        <v>45825</v>
      </c>
      <c r="D1890" s="12" t="n">
        <v>22.13</v>
      </c>
    </row>
    <row r="1891" customFormat="false" ht="15" hidden="false" customHeight="false" outlineLevel="0" collapsed="false">
      <c r="A1891" s="10" t="s">
        <v>2920</v>
      </c>
      <c r="B1891" s="10" t="s">
        <v>799</v>
      </c>
      <c r="C1891" s="11" t="n">
        <v>45825</v>
      </c>
      <c r="D1891" s="12" t="n">
        <v>30.38</v>
      </c>
    </row>
    <row r="1892" customFormat="false" ht="15" hidden="false" customHeight="false" outlineLevel="0" collapsed="false">
      <c r="A1892" s="10" t="s">
        <v>2921</v>
      </c>
      <c r="B1892" s="10" t="s">
        <v>2922</v>
      </c>
      <c r="C1892" s="11" t="n">
        <v>45825</v>
      </c>
      <c r="D1892" s="12" t="n">
        <v>26.44</v>
      </c>
    </row>
    <row r="1893" customFormat="false" ht="15" hidden="false" customHeight="false" outlineLevel="0" collapsed="false">
      <c r="A1893" s="10" t="s">
        <v>2923</v>
      </c>
      <c r="B1893" s="10" t="s">
        <v>844</v>
      </c>
      <c r="C1893" s="11" t="n">
        <v>45826</v>
      </c>
      <c r="D1893" s="12" t="n">
        <v>46.26</v>
      </c>
    </row>
    <row r="1894" customFormat="false" ht="15" hidden="false" customHeight="false" outlineLevel="0" collapsed="false">
      <c r="A1894" s="10" t="s">
        <v>2924</v>
      </c>
      <c r="B1894" s="10" t="s">
        <v>214</v>
      </c>
      <c r="C1894" s="11" t="n">
        <v>45826</v>
      </c>
      <c r="D1894" s="12" t="n">
        <v>78.71</v>
      </c>
    </row>
    <row r="1895" customFormat="false" ht="15" hidden="false" customHeight="false" outlineLevel="0" collapsed="false">
      <c r="A1895" s="10" t="s">
        <v>2925</v>
      </c>
      <c r="B1895" s="10" t="s">
        <v>1690</v>
      </c>
      <c r="C1895" s="11" t="n">
        <v>45826</v>
      </c>
      <c r="D1895" s="12" t="n">
        <v>36.87</v>
      </c>
    </row>
    <row r="1896" customFormat="false" ht="15" hidden="false" customHeight="false" outlineLevel="0" collapsed="false">
      <c r="A1896" s="10" t="s">
        <v>2926</v>
      </c>
      <c r="B1896" s="10" t="s">
        <v>1270</v>
      </c>
      <c r="C1896" s="11" t="n">
        <v>45826</v>
      </c>
      <c r="D1896" s="12" t="n">
        <v>25.4</v>
      </c>
    </row>
    <row r="1897" customFormat="false" ht="15" hidden="false" customHeight="false" outlineLevel="0" collapsed="false">
      <c r="A1897" s="10" t="s">
        <v>2927</v>
      </c>
      <c r="B1897" s="10" t="s">
        <v>2928</v>
      </c>
      <c r="C1897" s="11" t="n">
        <v>45826</v>
      </c>
      <c r="D1897" s="12" t="n">
        <v>79.49</v>
      </c>
    </row>
    <row r="1898" customFormat="false" ht="15" hidden="false" customHeight="false" outlineLevel="0" collapsed="false">
      <c r="A1898" s="10" t="s">
        <v>2929</v>
      </c>
      <c r="B1898" s="10" t="s">
        <v>2930</v>
      </c>
      <c r="C1898" s="11" t="n">
        <v>45826</v>
      </c>
      <c r="D1898" s="12" t="n">
        <v>60.28</v>
      </c>
    </row>
    <row r="1899" customFormat="false" ht="15" hidden="false" customHeight="false" outlineLevel="0" collapsed="false">
      <c r="A1899" s="10" t="s">
        <v>2931</v>
      </c>
      <c r="B1899" s="10" t="s">
        <v>2932</v>
      </c>
      <c r="C1899" s="11" t="n">
        <v>45826</v>
      </c>
      <c r="D1899" s="12" t="n">
        <v>33.38</v>
      </c>
    </row>
    <row r="1900" customFormat="false" ht="15" hidden="false" customHeight="false" outlineLevel="0" collapsed="false">
      <c r="A1900" s="10" t="s">
        <v>2933</v>
      </c>
      <c r="B1900" s="10" t="s">
        <v>2039</v>
      </c>
      <c r="C1900" s="11" t="n">
        <v>45826</v>
      </c>
      <c r="D1900" s="12" t="n">
        <v>23.11</v>
      </c>
    </row>
    <row r="1901" customFormat="false" ht="15" hidden="false" customHeight="false" outlineLevel="0" collapsed="false">
      <c r="A1901" s="10" t="s">
        <v>2934</v>
      </c>
      <c r="B1901" s="10" t="s">
        <v>923</v>
      </c>
      <c r="C1901" s="11" t="n">
        <v>45826</v>
      </c>
      <c r="D1901" s="12" t="n">
        <v>46.17</v>
      </c>
    </row>
    <row r="1902" customFormat="false" ht="15" hidden="false" customHeight="false" outlineLevel="0" collapsed="false">
      <c r="A1902" s="10" t="s">
        <v>2935</v>
      </c>
      <c r="B1902" s="10" t="s">
        <v>1035</v>
      </c>
      <c r="C1902" s="11" t="n">
        <v>45826</v>
      </c>
      <c r="D1902" s="12" t="n">
        <v>23.34</v>
      </c>
    </row>
    <row r="1903" customFormat="false" ht="15" hidden="false" customHeight="false" outlineLevel="0" collapsed="false">
      <c r="A1903" s="10" t="s">
        <v>2936</v>
      </c>
      <c r="B1903" s="10" t="s">
        <v>1063</v>
      </c>
      <c r="C1903" s="11" t="n">
        <v>45826</v>
      </c>
      <c r="D1903" s="12" t="n">
        <v>31.42</v>
      </c>
    </row>
    <row r="1904" customFormat="false" ht="15" hidden="false" customHeight="false" outlineLevel="0" collapsed="false">
      <c r="A1904" s="10" t="s">
        <v>2937</v>
      </c>
      <c r="B1904" s="10" t="s">
        <v>2938</v>
      </c>
      <c r="C1904" s="11" t="n">
        <v>45826</v>
      </c>
      <c r="D1904" s="12" t="n">
        <v>17.86</v>
      </c>
    </row>
    <row r="1905" customFormat="false" ht="15" hidden="false" customHeight="false" outlineLevel="0" collapsed="false">
      <c r="A1905" s="10" t="s">
        <v>2939</v>
      </c>
      <c r="B1905" s="10" t="s">
        <v>395</v>
      </c>
      <c r="C1905" s="11" t="n">
        <v>45827</v>
      </c>
      <c r="D1905" s="12" t="n">
        <v>55.11</v>
      </c>
    </row>
    <row r="1906" customFormat="false" ht="15" hidden="false" customHeight="false" outlineLevel="0" collapsed="false">
      <c r="A1906" s="10" t="s">
        <v>2940</v>
      </c>
      <c r="B1906" s="10" t="s">
        <v>292</v>
      </c>
      <c r="C1906" s="11" t="n">
        <v>45827</v>
      </c>
      <c r="D1906" s="12" t="n">
        <v>23.37</v>
      </c>
    </row>
    <row r="1907" customFormat="false" ht="15" hidden="false" customHeight="false" outlineLevel="0" collapsed="false">
      <c r="A1907" s="10" t="s">
        <v>2941</v>
      </c>
      <c r="B1907" s="10" t="s">
        <v>2942</v>
      </c>
      <c r="C1907" s="11" t="n">
        <v>45827</v>
      </c>
      <c r="D1907" s="12" t="n">
        <v>30.02</v>
      </c>
    </row>
    <row r="1908" customFormat="false" ht="15" hidden="false" customHeight="false" outlineLevel="0" collapsed="false">
      <c r="A1908" s="10" t="s">
        <v>2943</v>
      </c>
      <c r="B1908" s="10" t="s">
        <v>2944</v>
      </c>
      <c r="C1908" s="11" t="n">
        <v>45827</v>
      </c>
      <c r="D1908" s="12" t="n">
        <v>21.36</v>
      </c>
    </row>
    <row r="1909" customFormat="false" ht="15" hidden="false" customHeight="false" outlineLevel="0" collapsed="false">
      <c r="A1909" s="10" t="s">
        <v>2945</v>
      </c>
      <c r="B1909" s="10" t="s">
        <v>793</v>
      </c>
      <c r="C1909" s="11" t="n">
        <v>45827</v>
      </c>
      <c r="D1909" s="12" t="n">
        <v>20.81</v>
      </c>
    </row>
    <row r="1910" customFormat="false" ht="15" hidden="false" customHeight="false" outlineLevel="0" collapsed="false">
      <c r="A1910" s="10" t="s">
        <v>2946</v>
      </c>
      <c r="B1910" s="10" t="s">
        <v>1548</v>
      </c>
      <c r="C1910" s="11" t="n">
        <v>45828</v>
      </c>
      <c r="D1910" s="12" t="n">
        <v>29.65</v>
      </c>
    </row>
    <row r="1911" customFormat="false" ht="15" hidden="false" customHeight="false" outlineLevel="0" collapsed="false">
      <c r="A1911" s="10" t="s">
        <v>2947</v>
      </c>
      <c r="B1911" s="10" t="s">
        <v>1042</v>
      </c>
      <c r="C1911" s="11" t="n">
        <v>45828</v>
      </c>
      <c r="D1911" s="12" t="n">
        <v>31.64</v>
      </c>
    </row>
    <row r="1912" customFormat="false" ht="15" hidden="false" customHeight="false" outlineLevel="0" collapsed="false">
      <c r="A1912" s="10" t="s">
        <v>2948</v>
      </c>
      <c r="B1912" s="10" t="s">
        <v>2949</v>
      </c>
      <c r="C1912" s="11" t="n">
        <v>45828</v>
      </c>
      <c r="D1912" s="12" t="n">
        <v>40.98</v>
      </c>
    </row>
    <row r="1913" customFormat="false" ht="15" hidden="false" customHeight="false" outlineLevel="0" collapsed="false">
      <c r="A1913" s="10" t="s">
        <v>2950</v>
      </c>
      <c r="B1913" s="10" t="s">
        <v>1429</v>
      </c>
      <c r="C1913" s="11" t="n">
        <v>45828</v>
      </c>
      <c r="D1913" s="12" t="n">
        <v>37.22</v>
      </c>
    </row>
    <row r="1914" customFormat="false" ht="15" hidden="false" customHeight="false" outlineLevel="0" collapsed="false">
      <c r="A1914" s="10" t="s">
        <v>2951</v>
      </c>
      <c r="B1914" s="10" t="s">
        <v>1032</v>
      </c>
      <c r="C1914" s="11" t="n">
        <v>45828</v>
      </c>
      <c r="D1914" s="12" t="n">
        <v>39.21</v>
      </c>
    </row>
    <row r="1915" customFormat="false" ht="15" hidden="false" customHeight="false" outlineLevel="0" collapsed="false">
      <c r="A1915" s="10" t="s">
        <v>2952</v>
      </c>
      <c r="B1915" s="10" t="s">
        <v>2953</v>
      </c>
      <c r="C1915" s="11" t="n">
        <v>45828</v>
      </c>
      <c r="D1915" s="12" t="n">
        <v>18.06</v>
      </c>
    </row>
    <row r="1916" customFormat="false" ht="15" hidden="false" customHeight="false" outlineLevel="0" collapsed="false">
      <c r="A1916" s="10" t="s">
        <v>2954</v>
      </c>
      <c r="B1916" s="10" t="s">
        <v>2955</v>
      </c>
      <c r="C1916" s="11" t="n">
        <v>45829</v>
      </c>
      <c r="D1916" s="12" t="n">
        <v>30.35</v>
      </c>
    </row>
    <row r="1917" customFormat="false" ht="15" hidden="false" customHeight="false" outlineLevel="0" collapsed="false">
      <c r="A1917" s="10" t="s">
        <v>2956</v>
      </c>
      <c r="B1917" s="10" t="s">
        <v>2957</v>
      </c>
      <c r="C1917" s="11" t="n">
        <v>45829</v>
      </c>
      <c r="D1917" s="12" t="n">
        <v>52.83</v>
      </c>
    </row>
    <row r="1918" customFormat="false" ht="15" hidden="false" customHeight="false" outlineLevel="0" collapsed="false">
      <c r="A1918" s="10" t="s">
        <v>2958</v>
      </c>
      <c r="B1918" s="10" t="s">
        <v>1761</v>
      </c>
      <c r="C1918" s="11" t="n">
        <v>45829</v>
      </c>
      <c r="D1918" s="12" t="n">
        <v>28.23</v>
      </c>
    </row>
    <row r="1919" customFormat="false" ht="15" hidden="false" customHeight="false" outlineLevel="0" collapsed="false">
      <c r="A1919" s="10" t="s">
        <v>2959</v>
      </c>
      <c r="B1919" s="10" t="s">
        <v>1546</v>
      </c>
      <c r="C1919" s="11" t="n">
        <v>45829</v>
      </c>
      <c r="D1919" s="12" t="n">
        <v>82.78</v>
      </c>
    </row>
    <row r="1920" customFormat="false" ht="15" hidden="false" customHeight="false" outlineLevel="0" collapsed="false">
      <c r="A1920" s="10" t="s">
        <v>2960</v>
      </c>
      <c r="B1920" s="10" t="s">
        <v>2961</v>
      </c>
      <c r="C1920" s="11" t="n">
        <v>45829</v>
      </c>
      <c r="D1920" s="12" t="n">
        <v>41.22</v>
      </c>
    </row>
    <row r="1921" customFormat="false" ht="15" hidden="false" customHeight="false" outlineLevel="0" collapsed="false">
      <c r="A1921" s="10" t="s">
        <v>2962</v>
      </c>
      <c r="B1921" s="10" t="s">
        <v>481</v>
      </c>
      <c r="C1921" s="11" t="n">
        <v>45829</v>
      </c>
      <c r="D1921" s="12" t="n">
        <v>34.88</v>
      </c>
    </row>
    <row r="1922" customFormat="false" ht="15" hidden="false" customHeight="false" outlineLevel="0" collapsed="false">
      <c r="A1922" s="10" t="s">
        <v>2963</v>
      </c>
      <c r="B1922" s="10" t="s">
        <v>2095</v>
      </c>
      <c r="C1922" s="11" t="n">
        <v>45829</v>
      </c>
      <c r="D1922" s="12" t="n">
        <v>33.1</v>
      </c>
    </row>
    <row r="1923" customFormat="false" ht="15" hidden="false" customHeight="false" outlineLevel="0" collapsed="false">
      <c r="A1923" s="10" t="s">
        <v>2964</v>
      </c>
      <c r="B1923" s="10" t="s">
        <v>1586</v>
      </c>
      <c r="C1923" s="11" t="n">
        <v>45829</v>
      </c>
      <c r="D1923" s="12" t="n">
        <v>38.34</v>
      </c>
    </row>
    <row r="1924" customFormat="false" ht="15" hidden="false" customHeight="false" outlineLevel="0" collapsed="false">
      <c r="A1924" s="10" t="s">
        <v>2965</v>
      </c>
      <c r="B1924" s="10" t="s">
        <v>677</v>
      </c>
      <c r="C1924" s="11" t="n">
        <v>45829</v>
      </c>
      <c r="D1924" s="12" t="n">
        <v>41.1</v>
      </c>
    </row>
    <row r="1925" customFormat="false" ht="15" hidden="false" customHeight="false" outlineLevel="0" collapsed="false">
      <c r="A1925" s="10" t="s">
        <v>2966</v>
      </c>
      <c r="B1925" s="10" t="s">
        <v>419</v>
      </c>
      <c r="C1925" s="11" t="n">
        <v>45829</v>
      </c>
      <c r="D1925" s="12" t="n">
        <v>79.81</v>
      </c>
    </row>
    <row r="1926" customFormat="false" ht="15" hidden="false" customHeight="false" outlineLevel="0" collapsed="false">
      <c r="A1926" s="10" t="s">
        <v>2967</v>
      </c>
      <c r="B1926" s="10" t="s">
        <v>2968</v>
      </c>
      <c r="C1926" s="11" t="n">
        <v>45829</v>
      </c>
      <c r="D1926" s="12" t="n">
        <v>29.89</v>
      </c>
    </row>
    <row r="1927" customFormat="false" ht="15" hidden="false" customHeight="false" outlineLevel="0" collapsed="false">
      <c r="A1927" s="10" t="s">
        <v>2969</v>
      </c>
      <c r="B1927" s="10" t="s">
        <v>159</v>
      </c>
      <c r="C1927" s="11" t="n">
        <v>45829</v>
      </c>
      <c r="D1927" s="12" t="n">
        <v>25.09</v>
      </c>
    </row>
    <row r="1928" customFormat="false" ht="15" hidden="false" customHeight="false" outlineLevel="0" collapsed="false">
      <c r="A1928" s="10" t="s">
        <v>2970</v>
      </c>
      <c r="B1928" s="10" t="s">
        <v>913</v>
      </c>
      <c r="C1928" s="11" t="n">
        <v>45829</v>
      </c>
      <c r="D1928" s="12" t="n">
        <v>67.28</v>
      </c>
    </row>
    <row r="1929" customFormat="false" ht="15" hidden="false" customHeight="false" outlineLevel="0" collapsed="false">
      <c r="A1929" s="10" t="s">
        <v>2971</v>
      </c>
      <c r="B1929" s="10" t="s">
        <v>2619</v>
      </c>
      <c r="C1929" s="11" t="n">
        <v>45829</v>
      </c>
      <c r="D1929" s="12" t="n">
        <v>38.94</v>
      </c>
    </row>
    <row r="1930" customFormat="false" ht="15" hidden="false" customHeight="false" outlineLevel="0" collapsed="false">
      <c r="A1930" s="10" t="s">
        <v>2972</v>
      </c>
      <c r="B1930" s="10" t="s">
        <v>1981</v>
      </c>
      <c r="C1930" s="11" t="n">
        <v>45830</v>
      </c>
      <c r="D1930" s="12" t="n">
        <v>60.16</v>
      </c>
    </row>
    <row r="1931" customFormat="false" ht="15" hidden="false" customHeight="false" outlineLevel="0" collapsed="false">
      <c r="A1931" s="10" t="s">
        <v>2973</v>
      </c>
      <c r="B1931" s="10" t="s">
        <v>2974</v>
      </c>
      <c r="C1931" s="11" t="n">
        <v>45830</v>
      </c>
      <c r="D1931" s="12" t="n">
        <v>19.04</v>
      </c>
    </row>
    <row r="1932" customFormat="false" ht="15" hidden="false" customHeight="false" outlineLevel="0" collapsed="false">
      <c r="A1932" s="10" t="s">
        <v>2975</v>
      </c>
      <c r="B1932" s="10" t="s">
        <v>2976</v>
      </c>
      <c r="C1932" s="11" t="n">
        <v>45830</v>
      </c>
      <c r="D1932" s="12" t="n">
        <v>34.93</v>
      </c>
    </row>
    <row r="1933" customFormat="false" ht="15" hidden="false" customHeight="false" outlineLevel="0" collapsed="false">
      <c r="A1933" s="10" t="s">
        <v>2977</v>
      </c>
      <c r="B1933" s="10" t="s">
        <v>815</v>
      </c>
      <c r="C1933" s="11" t="n">
        <v>45830</v>
      </c>
      <c r="D1933" s="12" t="n">
        <v>38.43</v>
      </c>
    </row>
    <row r="1934" customFormat="false" ht="15" hidden="false" customHeight="false" outlineLevel="0" collapsed="false">
      <c r="A1934" s="10" t="s">
        <v>2978</v>
      </c>
      <c r="B1934" s="10" t="s">
        <v>1184</v>
      </c>
      <c r="C1934" s="11" t="n">
        <v>45830</v>
      </c>
      <c r="D1934" s="12" t="n">
        <v>42.42</v>
      </c>
    </row>
    <row r="1935" customFormat="false" ht="15" hidden="false" customHeight="false" outlineLevel="0" collapsed="false">
      <c r="A1935" s="10" t="s">
        <v>2979</v>
      </c>
      <c r="B1935" s="10" t="s">
        <v>391</v>
      </c>
      <c r="C1935" s="11" t="n">
        <v>45830</v>
      </c>
      <c r="D1935" s="12" t="n">
        <v>32.64</v>
      </c>
    </row>
    <row r="1936" customFormat="false" ht="15" hidden="false" customHeight="false" outlineLevel="0" collapsed="false">
      <c r="A1936" s="10" t="s">
        <v>2980</v>
      </c>
      <c r="B1936" s="10" t="s">
        <v>477</v>
      </c>
      <c r="C1936" s="11" t="n">
        <v>45830</v>
      </c>
      <c r="D1936" s="12" t="n">
        <v>40</v>
      </c>
    </row>
    <row r="1937" customFormat="false" ht="15" hidden="false" customHeight="false" outlineLevel="0" collapsed="false">
      <c r="A1937" s="10" t="s">
        <v>2981</v>
      </c>
      <c r="B1937" s="10" t="s">
        <v>1694</v>
      </c>
      <c r="C1937" s="11" t="n">
        <v>45830</v>
      </c>
      <c r="D1937" s="12" t="n">
        <v>39.52</v>
      </c>
    </row>
    <row r="1938" customFormat="false" ht="15" hidden="false" customHeight="false" outlineLevel="0" collapsed="false">
      <c r="A1938" s="10" t="s">
        <v>2982</v>
      </c>
      <c r="B1938" s="10" t="s">
        <v>2983</v>
      </c>
      <c r="C1938" s="11" t="n">
        <v>45830</v>
      </c>
      <c r="D1938" s="12" t="n">
        <v>19.67</v>
      </c>
    </row>
    <row r="1939" customFormat="false" ht="15" hidden="false" customHeight="false" outlineLevel="0" collapsed="false">
      <c r="A1939" s="10" t="s">
        <v>2984</v>
      </c>
      <c r="B1939" s="10" t="s">
        <v>2985</v>
      </c>
      <c r="C1939" s="11" t="n">
        <v>45830</v>
      </c>
      <c r="D1939" s="12" t="n">
        <v>29.75</v>
      </c>
    </row>
    <row r="1940" customFormat="false" ht="15" hidden="false" customHeight="false" outlineLevel="0" collapsed="false">
      <c r="A1940" s="10" t="s">
        <v>2986</v>
      </c>
      <c r="B1940" s="10" t="s">
        <v>2987</v>
      </c>
      <c r="C1940" s="11" t="n">
        <v>45830</v>
      </c>
      <c r="D1940" s="12" t="n">
        <v>25.35</v>
      </c>
    </row>
    <row r="1941" customFormat="false" ht="15" hidden="false" customHeight="false" outlineLevel="0" collapsed="false">
      <c r="A1941" s="10" t="s">
        <v>2988</v>
      </c>
      <c r="B1941" s="10" t="s">
        <v>1005</v>
      </c>
      <c r="C1941" s="11" t="n">
        <v>45830</v>
      </c>
      <c r="D1941" s="12" t="n">
        <v>30.77</v>
      </c>
    </row>
    <row r="1942" customFormat="false" ht="15" hidden="false" customHeight="false" outlineLevel="0" collapsed="false">
      <c r="A1942" s="10" t="s">
        <v>2989</v>
      </c>
      <c r="B1942" s="10" t="s">
        <v>1560</v>
      </c>
      <c r="C1942" s="11" t="n">
        <v>45831</v>
      </c>
      <c r="D1942" s="12" t="n">
        <v>28.99</v>
      </c>
    </row>
    <row r="1943" customFormat="false" ht="15" hidden="false" customHeight="false" outlineLevel="0" collapsed="false">
      <c r="A1943" s="10" t="s">
        <v>2990</v>
      </c>
      <c r="B1943" s="10" t="s">
        <v>189</v>
      </c>
      <c r="C1943" s="11" t="n">
        <v>45831</v>
      </c>
      <c r="D1943" s="12" t="n">
        <v>28.92</v>
      </c>
    </row>
    <row r="1944" customFormat="false" ht="15" hidden="false" customHeight="false" outlineLevel="0" collapsed="false">
      <c r="A1944" s="10" t="s">
        <v>2991</v>
      </c>
      <c r="B1944" s="10" t="s">
        <v>2992</v>
      </c>
      <c r="C1944" s="11" t="n">
        <v>45831</v>
      </c>
      <c r="D1944" s="12" t="n">
        <v>90.59</v>
      </c>
    </row>
    <row r="1945" customFormat="false" ht="15" hidden="false" customHeight="false" outlineLevel="0" collapsed="false">
      <c r="A1945" s="10" t="s">
        <v>2993</v>
      </c>
      <c r="B1945" s="10" t="s">
        <v>2994</v>
      </c>
      <c r="C1945" s="11" t="n">
        <v>45831</v>
      </c>
      <c r="D1945" s="12" t="n">
        <v>47.35</v>
      </c>
    </row>
    <row r="1946" customFormat="false" ht="15" hidden="false" customHeight="false" outlineLevel="0" collapsed="false">
      <c r="A1946" s="10" t="s">
        <v>2995</v>
      </c>
      <c r="B1946" s="10" t="s">
        <v>1929</v>
      </c>
      <c r="C1946" s="11" t="n">
        <v>45831</v>
      </c>
      <c r="D1946" s="12" t="n">
        <v>25.87</v>
      </c>
    </row>
    <row r="1947" customFormat="false" ht="15" hidden="false" customHeight="false" outlineLevel="0" collapsed="false">
      <c r="A1947" s="10" t="s">
        <v>2996</v>
      </c>
      <c r="B1947" s="10" t="s">
        <v>2997</v>
      </c>
      <c r="C1947" s="11" t="n">
        <v>45831</v>
      </c>
      <c r="D1947" s="12" t="n">
        <v>25.58</v>
      </c>
    </row>
    <row r="1948" customFormat="false" ht="15" hidden="false" customHeight="false" outlineLevel="0" collapsed="false">
      <c r="A1948" s="10" t="s">
        <v>2998</v>
      </c>
      <c r="B1948" s="10" t="s">
        <v>2999</v>
      </c>
      <c r="C1948" s="11" t="n">
        <v>45831</v>
      </c>
      <c r="D1948" s="12" t="n">
        <v>58.75</v>
      </c>
    </row>
    <row r="1949" customFormat="false" ht="15" hidden="false" customHeight="false" outlineLevel="0" collapsed="false">
      <c r="A1949" s="10" t="s">
        <v>3000</v>
      </c>
      <c r="B1949" s="10" t="s">
        <v>3001</v>
      </c>
      <c r="C1949" s="11" t="n">
        <v>45831</v>
      </c>
      <c r="D1949" s="12" t="n">
        <v>49.07</v>
      </c>
    </row>
    <row r="1950" customFormat="false" ht="15" hidden="false" customHeight="false" outlineLevel="0" collapsed="false">
      <c r="A1950" s="10" t="s">
        <v>3002</v>
      </c>
      <c r="B1950" s="10" t="s">
        <v>3003</v>
      </c>
      <c r="C1950" s="11" t="n">
        <v>45831</v>
      </c>
      <c r="D1950" s="12" t="n">
        <v>27.15</v>
      </c>
    </row>
    <row r="1951" customFormat="false" ht="15" hidden="false" customHeight="false" outlineLevel="0" collapsed="false">
      <c r="A1951" s="10" t="s">
        <v>3004</v>
      </c>
      <c r="B1951" s="10" t="s">
        <v>471</v>
      </c>
      <c r="C1951" s="11" t="n">
        <v>45831</v>
      </c>
      <c r="D1951" s="12" t="n">
        <v>44.34</v>
      </c>
    </row>
    <row r="1952" customFormat="false" ht="15" hidden="false" customHeight="false" outlineLevel="0" collapsed="false">
      <c r="A1952" s="10" t="s">
        <v>3005</v>
      </c>
      <c r="B1952" s="10" t="s">
        <v>893</v>
      </c>
      <c r="C1952" s="11" t="n">
        <v>45831</v>
      </c>
      <c r="D1952" s="12" t="n">
        <v>57.17</v>
      </c>
    </row>
    <row r="1953" customFormat="false" ht="15" hidden="false" customHeight="false" outlineLevel="0" collapsed="false">
      <c r="A1953" s="10" t="s">
        <v>3006</v>
      </c>
      <c r="B1953" s="10" t="s">
        <v>1023</v>
      </c>
      <c r="C1953" s="11" t="n">
        <v>45831</v>
      </c>
      <c r="D1953" s="12" t="n">
        <v>18.38</v>
      </c>
    </row>
    <row r="1954" customFormat="false" ht="15" hidden="false" customHeight="false" outlineLevel="0" collapsed="false">
      <c r="A1954" s="10" t="s">
        <v>3007</v>
      </c>
      <c r="B1954" s="10" t="s">
        <v>2027</v>
      </c>
      <c r="C1954" s="11" t="n">
        <v>45831</v>
      </c>
      <c r="D1954" s="12" t="n">
        <v>23.57</v>
      </c>
    </row>
    <row r="1955" customFormat="false" ht="15" hidden="false" customHeight="false" outlineLevel="0" collapsed="false">
      <c r="A1955" s="10" t="s">
        <v>3008</v>
      </c>
      <c r="B1955" s="10" t="s">
        <v>1646</v>
      </c>
      <c r="C1955" s="11" t="n">
        <v>45831</v>
      </c>
      <c r="D1955" s="12" t="n">
        <v>41.39</v>
      </c>
    </row>
    <row r="1956" customFormat="false" ht="15" hidden="false" customHeight="false" outlineLevel="0" collapsed="false">
      <c r="A1956" s="10" t="s">
        <v>3009</v>
      </c>
      <c r="B1956" s="10" t="s">
        <v>803</v>
      </c>
      <c r="C1956" s="11" t="n">
        <v>45832</v>
      </c>
      <c r="D1956" s="12" t="n">
        <v>59.74</v>
      </c>
    </row>
    <row r="1957" customFormat="false" ht="15" hidden="false" customHeight="false" outlineLevel="0" collapsed="false">
      <c r="A1957" s="10" t="s">
        <v>3010</v>
      </c>
      <c r="B1957" s="10" t="s">
        <v>2469</v>
      </c>
      <c r="C1957" s="11" t="n">
        <v>45832</v>
      </c>
      <c r="D1957" s="12" t="n">
        <v>26.98</v>
      </c>
    </row>
    <row r="1958" customFormat="false" ht="15" hidden="false" customHeight="false" outlineLevel="0" collapsed="false">
      <c r="A1958" s="10" t="s">
        <v>3011</v>
      </c>
      <c r="B1958" s="10" t="s">
        <v>3012</v>
      </c>
      <c r="C1958" s="11" t="n">
        <v>45832</v>
      </c>
      <c r="D1958" s="12" t="n">
        <v>34.18</v>
      </c>
    </row>
    <row r="1959" customFormat="false" ht="15" hidden="false" customHeight="false" outlineLevel="0" collapsed="false">
      <c r="A1959" s="10" t="s">
        <v>3013</v>
      </c>
      <c r="B1959" s="10" t="s">
        <v>1396</v>
      </c>
      <c r="C1959" s="11" t="n">
        <v>45832</v>
      </c>
      <c r="D1959" s="12" t="n">
        <v>28.56</v>
      </c>
    </row>
    <row r="1960" customFormat="false" ht="15" hidden="false" customHeight="false" outlineLevel="0" collapsed="false">
      <c r="A1960" s="10" t="s">
        <v>3014</v>
      </c>
      <c r="B1960" s="10" t="s">
        <v>1845</v>
      </c>
      <c r="C1960" s="11" t="n">
        <v>45832</v>
      </c>
      <c r="D1960" s="12" t="n">
        <v>50.83</v>
      </c>
    </row>
    <row r="1961" customFormat="false" ht="15" hidden="false" customHeight="false" outlineLevel="0" collapsed="false">
      <c r="A1961" s="10" t="s">
        <v>3015</v>
      </c>
      <c r="B1961" s="10" t="s">
        <v>3016</v>
      </c>
      <c r="C1961" s="11" t="n">
        <v>45832</v>
      </c>
      <c r="D1961" s="12" t="n">
        <v>42.64</v>
      </c>
    </row>
    <row r="1962" customFormat="false" ht="15" hidden="false" customHeight="false" outlineLevel="0" collapsed="false">
      <c r="A1962" s="10" t="s">
        <v>3017</v>
      </c>
      <c r="B1962" s="10" t="s">
        <v>458</v>
      </c>
      <c r="C1962" s="11" t="n">
        <v>45832</v>
      </c>
      <c r="D1962" s="12" t="n">
        <v>47.45</v>
      </c>
    </row>
    <row r="1963" customFormat="false" ht="15" hidden="false" customHeight="false" outlineLevel="0" collapsed="false">
      <c r="A1963" s="10" t="s">
        <v>3018</v>
      </c>
      <c r="B1963" s="10" t="s">
        <v>3019</v>
      </c>
      <c r="C1963" s="11" t="n">
        <v>45832</v>
      </c>
      <c r="D1963" s="12" t="n">
        <v>32.96</v>
      </c>
    </row>
    <row r="1964" customFormat="false" ht="15" hidden="false" customHeight="false" outlineLevel="0" collapsed="false">
      <c r="A1964" s="10" t="s">
        <v>3020</v>
      </c>
      <c r="B1964" s="10" t="s">
        <v>2537</v>
      </c>
      <c r="C1964" s="11" t="n">
        <v>45832</v>
      </c>
      <c r="D1964" s="12" t="n">
        <v>37.81</v>
      </c>
    </row>
    <row r="1965" customFormat="false" ht="15" hidden="false" customHeight="false" outlineLevel="0" collapsed="false">
      <c r="A1965" s="10" t="s">
        <v>3021</v>
      </c>
      <c r="B1965" s="10" t="s">
        <v>1989</v>
      </c>
      <c r="C1965" s="11" t="n">
        <v>45832</v>
      </c>
      <c r="D1965" s="12" t="n">
        <v>31.31</v>
      </c>
    </row>
    <row r="1966" customFormat="false" ht="15" hidden="false" customHeight="false" outlineLevel="0" collapsed="false">
      <c r="A1966" s="10" t="s">
        <v>3022</v>
      </c>
      <c r="B1966" s="10" t="s">
        <v>185</v>
      </c>
      <c r="C1966" s="11" t="n">
        <v>45832</v>
      </c>
      <c r="D1966" s="12" t="n">
        <v>24.46</v>
      </c>
    </row>
    <row r="1967" customFormat="false" ht="15" hidden="false" customHeight="false" outlineLevel="0" collapsed="false">
      <c r="A1967" s="10" t="s">
        <v>3023</v>
      </c>
      <c r="B1967" s="10" t="s">
        <v>2648</v>
      </c>
      <c r="C1967" s="11" t="n">
        <v>45833</v>
      </c>
      <c r="D1967" s="12" t="n">
        <v>53.97</v>
      </c>
    </row>
    <row r="1968" customFormat="false" ht="15" hidden="false" customHeight="false" outlineLevel="0" collapsed="false">
      <c r="A1968" s="10" t="s">
        <v>3024</v>
      </c>
      <c r="B1968" s="10" t="s">
        <v>750</v>
      </c>
      <c r="C1968" s="11" t="n">
        <v>45833</v>
      </c>
      <c r="D1968" s="12" t="n">
        <v>21.18</v>
      </c>
    </row>
    <row r="1969" customFormat="false" ht="15" hidden="false" customHeight="false" outlineLevel="0" collapsed="false">
      <c r="A1969" s="10" t="s">
        <v>3025</v>
      </c>
      <c r="B1969" s="10" t="s">
        <v>169</v>
      </c>
      <c r="C1969" s="11" t="n">
        <v>45833</v>
      </c>
      <c r="D1969" s="12" t="n">
        <v>62.67</v>
      </c>
    </row>
    <row r="1970" customFormat="false" ht="15" hidden="false" customHeight="false" outlineLevel="0" collapsed="false">
      <c r="A1970" s="10" t="s">
        <v>3026</v>
      </c>
      <c r="B1970" s="10" t="s">
        <v>179</v>
      </c>
      <c r="C1970" s="11" t="n">
        <v>45833</v>
      </c>
      <c r="D1970" s="12" t="n">
        <v>24.34</v>
      </c>
    </row>
    <row r="1971" customFormat="false" ht="15" hidden="false" customHeight="false" outlineLevel="0" collapsed="false">
      <c r="A1971" s="10" t="s">
        <v>3027</v>
      </c>
      <c r="B1971" s="10" t="s">
        <v>1773</v>
      </c>
      <c r="C1971" s="11" t="n">
        <v>45833</v>
      </c>
      <c r="D1971" s="12" t="n">
        <v>31.96</v>
      </c>
    </row>
    <row r="1972" customFormat="false" ht="15" hidden="false" customHeight="false" outlineLevel="0" collapsed="false">
      <c r="A1972" s="10" t="s">
        <v>3028</v>
      </c>
      <c r="B1972" s="10" t="s">
        <v>302</v>
      </c>
      <c r="C1972" s="11" t="n">
        <v>45833</v>
      </c>
      <c r="D1972" s="12" t="n">
        <v>26.25</v>
      </c>
    </row>
    <row r="1973" customFormat="false" ht="15" hidden="false" customHeight="false" outlineLevel="0" collapsed="false">
      <c r="A1973" s="10" t="s">
        <v>3029</v>
      </c>
      <c r="B1973" s="10" t="s">
        <v>1193</v>
      </c>
      <c r="C1973" s="11" t="n">
        <v>45833</v>
      </c>
      <c r="D1973" s="12" t="n">
        <v>46.85</v>
      </c>
    </row>
    <row r="1974" customFormat="false" ht="15" hidden="false" customHeight="false" outlineLevel="0" collapsed="false">
      <c r="A1974" s="10" t="s">
        <v>3030</v>
      </c>
      <c r="B1974" s="10" t="s">
        <v>3031</v>
      </c>
      <c r="C1974" s="11" t="n">
        <v>45833</v>
      </c>
      <c r="D1974" s="12" t="n">
        <v>27.14</v>
      </c>
    </row>
    <row r="1975" customFormat="false" ht="15" hidden="false" customHeight="false" outlineLevel="0" collapsed="false">
      <c r="A1975" s="10" t="s">
        <v>3032</v>
      </c>
      <c r="B1975" s="10" t="s">
        <v>3033</v>
      </c>
      <c r="C1975" s="11" t="n">
        <v>45834</v>
      </c>
      <c r="D1975" s="12" t="n">
        <v>30.73</v>
      </c>
    </row>
    <row r="1976" customFormat="false" ht="15" hidden="false" customHeight="false" outlineLevel="0" collapsed="false">
      <c r="A1976" s="10" t="s">
        <v>3034</v>
      </c>
      <c r="B1976" s="10" t="s">
        <v>1759</v>
      </c>
      <c r="C1976" s="11" t="n">
        <v>45834</v>
      </c>
      <c r="D1976" s="12" t="n">
        <v>39.78</v>
      </c>
    </row>
    <row r="1977" customFormat="false" ht="15" hidden="false" customHeight="false" outlineLevel="0" collapsed="false">
      <c r="A1977" s="10" t="s">
        <v>3035</v>
      </c>
      <c r="B1977" s="10" t="s">
        <v>3036</v>
      </c>
      <c r="C1977" s="11" t="n">
        <v>45834</v>
      </c>
      <c r="D1977" s="12" t="n">
        <v>19.38</v>
      </c>
    </row>
    <row r="1978" customFormat="false" ht="15" hidden="false" customHeight="false" outlineLevel="0" collapsed="false">
      <c r="A1978" s="10" t="s">
        <v>3037</v>
      </c>
      <c r="B1978" s="10" t="s">
        <v>165</v>
      </c>
      <c r="C1978" s="11" t="n">
        <v>45834</v>
      </c>
      <c r="D1978" s="12" t="n">
        <v>35.71</v>
      </c>
    </row>
    <row r="1979" customFormat="false" ht="15" hidden="false" customHeight="false" outlineLevel="0" collapsed="false">
      <c r="A1979" s="10" t="s">
        <v>3038</v>
      </c>
      <c r="B1979" s="10" t="s">
        <v>752</v>
      </c>
      <c r="C1979" s="11" t="n">
        <v>45834</v>
      </c>
      <c r="D1979" s="12" t="n">
        <v>25.71</v>
      </c>
    </row>
    <row r="1980" customFormat="false" ht="15" hidden="false" customHeight="false" outlineLevel="0" collapsed="false">
      <c r="A1980" s="10" t="s">
        <v>3039</v>
      </c>
      <c r="B1980" s="10" t="s">
        <v>389</v>
      </c>
      <c r="C1980" s="11" t="n">
        <v>45834</v>
      </c>
      <c r="D1980" s="12" t="n">
        <v>36.83</v>
      </c>
    </row>
    <row r="1981" customFormat="false" ht="15" hidden="false" customHeight="false" outlineLevel="0" collapsed="false">
      <c r="A1981" s="10" t="s">
        <v>3040</v>
      </c>
      <c r="B1981" s="10" t="s">
        <v>2019</v>
      </c>
      <c r="C1981" s="11" t="n">
        <v>45834</v>
      </c>
      <c r="D1981" s="12" t="n">
        <v>22.75</v>
      </c>
    </row>
    <row r="1982" customFormat="false" ht="15" hidden="false" customHeight="false" outlineLevel="0" collapsed="false">
      <c r="A1982" s="10" t="s">
        <v>3041</v>
      </c>
      <c r="B1982" s="10" t="s">
        <v>3042</v>
      </c>
      <c r="C1982" s="11" t="n">
        <v>45834</v>
      </c>
      <c r="D1982" s="12" t="n">
        <v>31.63</v>
      </c>
    </row>
    <row r="1983" customFormat="false" ht="15" hidden="false" customHeight="false" outlineLevel="0" collapsed="false">
      <c r="A1983" s="10" t="s">
        <v>3043</v>
      </c>
      <c r="B1983" s="10" t="s">
        <v>3044</v>
      </c>
      <c r="C1983" s="11" t="n">
        <v>45834</v>
      </c>
      <c r="D1983" s="12" t="n">
        <v>27.65</v>
      </c>
    </row>
    <row r="1984" customFormat="false" ht="15" hidden="false" customHeight="false" outlineLevel="0" collapsed="false">
      <c r="A1984" s="10" t="s">
        <v>3045</v>
      </c>
      <c r="B1984" s="10" t="s">
        <v>3046</v>
      </c>
      <c r="C1984" s="11" t="n">
        <v>45834</v>
      </c>
      <c r="D1984" s="12" t="n">
        <v>27.3</v>
      </c>
    </row>
    <row r="1985" customFormat="false" ht="15" hidden="false" customHeight="false" outlineLevel="0" collapsed="false">
      <c r="A1985" s="10" t="s">
        <v>3047</v>
      </c>
      <c r="B1985" s="10" t="s">
        <v>3048</v>
      </c>
      <c r="C1985" s="11" t="n">
        <v>45834</v>
      </c>
      <c r="D1985" s="12" t="n">
        <v>18.97</v>
      </c>
    </row>
    <row r="1986" customFormat="false" ht="15" hidden="false" customHeight="false" outlineLevel="0" collapsed="false">
      <c r="A1986" s="10" t="s">
        <v>3049</v>
      </c>
      <c r="B1986" s="10" t="s">
        <v>3050</v>
      </c>
      <c r="C1986" s="11" t="n">
        <v>45834</v>
      </c>
      <c r="D1986" s="12" t="n">
        <v>29.18</v>
      </c>
    </row>
    <row r="1987" customFormat="false" ht="15" hidden="false" customHeight="false" outlineLevel="0" collapsed="false">
      <c r="A1987" s="10" t="s">
        <v>3051</v>
      </c>
      <c r="B1987" s="10" t="s">
        <v>3052</v>
      </c>
      <c r="C1987" s="11" t="n">
        <v>45835</v>
      </c>
      <c r="D1987" s="12" t="n">
        <v>54.9</v>
      </c>
    </row>
    <row r="1988" customFormat="false" ht="15" hidden="false" customHeight="false" outlineLevel="0" collapsed="false">
      <c r="A1988" s="10" t="s">
        <v>3053</v>
      </c>
      <c r="B1988" s="10" t="s">
        <v>950</v>
      </c>
      <c r="C1988" s="11" t="n">
        <v>45835</v>
      </c>
      <c r="D1988" s="12" t="n">
        <v>26.16</v>
      </c>
    </row>
    <row r="1989" customFormat="false" ht="15" hidden="false" customHeight="false" outlineLevel="0" collapsed="false">
      <c r="A1989" s="10" t="s">
        <v>3054</v>
      </c>
      <c r="B1989" s="10" t="s">
        <v>1018</v>
      </c>
      <c r="C1989" s="11" t="n">
        <v>45835</v>
      </c>
      <c r="D1989" s="12" t="n">
        <v>39.96</v>
      </c>
    </row>
    <row r="1990" customFormat="false" ht="15" hidden="false" customHeight="false" outlineLevel="0" collapsed="false">
      <c r="A1990" s="10" t="s">
        <v>3055</v>
      </c>
      <c r="B1990" s="10" t="s">
        <v>441</v>
      </c>
      <c r="C1990" s="11" t="n">
        <v>45835</v>
      </c>
      <c r="D1990" s="12" t="n">
        <v>44.78</v>
      </c>
    </row>
    <row r="1991" customFormat="false" ht="15" hidden="false" customHeight="false" outlineLevel="0" collapsed="false">
      <c r="A1991" s="10" t="s">
        <v>3056</v>
      </c>
      <c r="B1991" s="10" t="s">
        <v>3057</v>
      </c>
      <c r="C1991" s="11" t="n">
        <v>45835</v>
      </c>
      <c r="D1991" s="12" t="n">
        <v>73.24</v>
      </c>
    </row>
    <row r="1992" customFormat="false" ht="15" hidden="false" customHeight="false" outlineLevel="0" collapsed="false">
      <c r="A1992" s="10" t="s">
        <v>3058</v>
      </c>
      <c r="B1992" s="10" t="s">
        <v>2101</v>
      </c>
      <c r="C1992" s="11" t="n">
        <v>45835</v>
      </c>
      <c r="D1992" s="12" t="n">
        <v>112.82</v>
      </c>
    </row>
    <row r="1993" customFormat="false" ht="15" hidden="false" customHeight="false" outlineLevel="0" collapsed="false">
      <c r="A1993" s="10" t="s">
        <v>3059</v>
      </c>
      <c r="B1993" s="10" t="s">
        <v>745</v>
      </c>
      <c r="C1993" s="11" t="n">
        <v>45835</v>
      </c>
      <c r="D1993" s="12" t="n">
        <v>60.79</v>
      </c>
    </row>
    <row r="1994" customFormat="false" ht="15" hidden="false" customHeight="false" outlineLevel="0" collapsed="false">
      <c r="A1994" s="10" t="s">
        <v>3060</v>
      </c>
      <c r="B1994" s="10" t="s">
        <v>2448</v>
      </c>
      <c r="C1994" s="11" t="n">
        <v>45835</v>
      </c>
      <c r="D1994" s="12" t="n">
        <v>82.02</v>
      </c>
    </row>
    <row r="1995" customFormat="false" ht="15" hidden="false" customHeight="false" outlineLevel="0" collapsed="false">
      <c r="A1995" s="10" t="s">
        <v>3061</v>
      </c>
      <c r="B1995" s="10" t="s">
        <v>1883</v>
      </c>
      <c r="C1995" s="11" t="n">
        <v>45836</v>
      </c>
      <c r="D1995" s="12" t="n">
        <v>28.68</v>
      </c>
    </row>
    <row r="1996" customFormat="false" ht="15" hidden="false" customHeight="false" outlineLevel="0" collapsed="false">
      <c r="A1996" s="10" t="s">
        <v>3062</v>
      </c>
      <c r="B1996" s="10" t="s">
        <v>673</v>
      </c>
      <c r="C1996" s="11" t="n">
        <v>45836</v>
      </c>
      <c r="D1996" s="12" t="n">
        <v>47.5</v>
      </c>
    </row>
    <row r="1997" customFormat="false" ht="15" hidden="false" customHeight="false" outlineLevel="0" collapsed="false">
      <c r="A1997" s="10" t="s">
        <v>3063</v>
      </c>
      <c r="B1997" s="10" t="s">
        <v>2152</v>
      </c>
      <c r="C1997" s="11" t="n">
        <v>45836</v>
      </c>
      <c r="D1997" s="12" t="n">
        <v>17.18</v>
      </c>
    </row>
    <row r="1998" customFormat="false" ht="15" hidden="false" customHeight="false" outlineLevel="0" collapsed="false">
      <c r="A1998" s="10" t="s">
        <v>3064</v>
      </c>
      <c r="B1998" s="10" t="s">
        <v>2216</v>
      </c>
      <c r="C1998" s="11" t="n">
        <v>45836</v>
      </c>
      <c r="D1998" s="12" t="n">
        <v>57.54</v>
      </c>
    </row>
    <row r="1999" customFormat="false" ht="15" hidden="false" customHeight="false" outlineLevel="0" collapsed="false">
      <c r="A1999" s="10" t="s">
        <v>3065</v>
      </c>
      <c r="B1999" s="10" t="s">
        <v>2635</v>
      </c>
      <c r="C1999" s="11" t="n">
        <v>45836</v>
      </c>
      <c r="D1999" s="12" t="n">
        <v>50.9</v>
      </c>
    </row>
    <row r="2000" customFormat="false" ht="15" hidden="false" customHeight="false" outlineLevel="0" collapsed="false">
      <c r="A2000" s="10" t="s">
        <v>3066</v>
      </c>
      <c r="B2000" s="10" t="s">
        <v>2450</v>
      </c>
      <c r="C2000" s="11" t="n">
        <v>45837</v>
      </c>
      <c r="D2000" s="12" t="n">
        <v>38.48</v>
      </c>
    </row>
    <row r="2001" customFormat="false" ht="15" hidden="false" customHeight="false" outlineLevel="0" collapsed="false">
      <c r="A2001" s="10" t="s">
        <v>3067</v>
      </c>
      <c r="B2001" s="10" t="s">
        <v>3068</v>
      </c>
      <c r="C2001" s="11" t="n">
        <v>45837</v>
      </c>
      <c r="D2001" s="12" t="n">
        <v>41.08</v>
      </c>
    </row>
    <row r="2002" customFormat="false" ht="15" hidden="false" customHeight="false" outlineLevel="0" collapsed="false">
      <c r="A2002" s="10" t="s">
        <v>3069</v>
      </c>
      <c r="B2002" s="10" t="s">
        <v>3070</v>
      </c>
      <c r="C2002" s="11" t="n">
        <v>45837</v>
      </c>
      <c r="D2002" s="12" t="n">
        <v>47.62</v>
      </c>
    </row>
    <row r="2003" customFormat="false" ht="15" hidden="false" customHeight="false" outlineLevel="0" collapsed="false">
      <c r="A2003" s="10" t="s">
        <v>3071</v>
      </c>
      <c r="B2003" s="10" t="s">
        <v>721</v>
      </c>
      <c r="C2003" s="11" t="n">
        <v>45837</v>
      </c>
      <c r="D2003" s="12" t="n">
        <v>45.35</v>
      </c>
    </row>
    <row r="2004" customFormat="false" ht="15" hidden="false" customHeight="false" outlineLevel="0" collapsed="false">
      <c r="A2004" s="10" t="s">
        <v>3072</v>
      </c>
      <c r="B2004" s="10" t="s">
        <v>1888</v>
      </c>
      <c r="C2004" s="11" t="n">
        <v>45837</v>
      </c>
      <c r="D2004" s="12" t="n">
        <v>34.82</v>
      </c>
    </row>
    <row r="2005" customFormat="false" ht="15" hidden="false" customHeight="false" outlineLevel="0" collapsed="false">
      <c r="A2005" s="10" t="s">
        <v>3073</v>
      </c>
      <c r="B2005" s="10" t="s">
        <v>961</v>
      </c>
      <c r="C2005" s="11" t="n">
        <v>45837</v>
      </c>
      <c r="D2005" s="12" t="n">
        <v>29.47</v>
      </c>
    </row>
    <row r="2006" customFormat="false" ht="15" hidden="false" customHeight="false" outlineLevel="0" collapsed="false">
      <c r="A2006" s="10" t="s">
        <v>3074</v>
      </c>
      <c r="B2006" s="10" t="s">
        <v>1510</v>
      </c>
      <c r="C2006" s="11" t="n">
        <v>45837</v>
      </c>
      <c r="D2006" s="12" t="n">
        <v>77.42</v>
      </c>
    </row>
    <row r="2007" customFormat="false" ht="15" hidden="false" customHeight="false" outlineLevel="0" collapsed="false">
      <c r="A2007" s="10" t="s">
        <v>3075</v>
      </c>
      <c r="B2007" s="10" t="s">
        <v>1660</v>
      </c>
      <c r="C2007" s="11" t="n">
        <v>45837</v>
      </c>
      <c r="D2007" s="12" t="n">
        <v>23.11</v>
      </c>
    </row>
    <row r="2008" customFormat="false" ht="15" hidden="false" customHeight="false" outlineLevel="0" collapsed="false">
      <c r="A2008" s="10" t="s">
        <v>3076</v>
      </c>
      <c r="B2008" s="10" t="s">
        <v>3077</v>
      </c>
      <c r="C2008" s="11" t="n">
        <v>45837</v>
      </c>
      <c r="D2008" s="12" t="n">
        <v>23.61</v>
      </c>
    </row>
    <row r="2009" customFormat="false" ht="15" hidden="false" customHeight="false" outlineLevel="0" collapsed="false">
      <c r="A2009" s="10" t="s">
        <v>3078</v>
      </c>
      <c r="B2009" s="10" t="s">
        <v>2477</v>
      </c>
      <c r="C2009" s="11" t="n">
        <v>45837</v>
      </c>
      <c r="D2009" s="12" t="n">
        <v>79.84</v>
      </c>
    </row>
    <row r="2010" customFormat="false" ht="15" hidden="false" customHeight="false" outlineLevel="0" collapsed="false">
      <c r="A2010" s="10" t="s">
        <v>3079</v>
      </c>
      <c r="B2010" s="10" t="s">
        <v>1091</v>
      </c>
      <c r="C2010" s="11" t="n">
        <v>45837</v>
      </c>
      <c r="D2010" s="12" t="n">
        <v>50.27</v>
      </c>
    </row>
    <row r="2011" customFormat="false" ht="15" hidden="false" customHeight="false" outlineLevel="0" collapsed="false">
      <c r="A2011" s="10" t="s">
        <v>3080</v>
      </c>
      <c r="B2011" s="10" t="s">
        <v>3081</v>
      </c>
      <c r="C2011" s="11" t="n">
        <v>45837</v>
      </c>
      <c r="D2011" s="12" t="n">
        <v>30.3</v>
      </c>
    </row>
    <row r="2012" customFormat="false" ht="15" hidden="false" customHeight="false" outlineLevel="0" collapsed="false">
      <c r="A2012" s="10" t="s">
        <v>3082</v>
      </c>
      <c r="B2012" s="10" t="s">
        <v>2777</v>
      </c>
      <c r="C2012" s="11" t="n">
        <v>45837</v>
      </c>
      <c r="D2012" s="12" t="n">
        <v>46.3</v>
      </c>
    </row>
    <row r="2013" customFormat="false" ht="15" hidden="false" customHeight="false" outlineLevel="0" collapsed="false">
      <c r="A2013" s="10" t="s">
        <v>3083</v>
      </c>
      <c r="B2013" s="10" t="s">
        <v>489</v>
      </c>
      <c r="C2013" s="11" t="n">
        <v>45837</v>
      </c>
      <c r="D2013" s="12" t="n">
        <v>30.26</v>
      </c>
    </row>
    <row r="2014" customFormat="false" ht="15" hidden="false" customHeight="false" outlineLevel="0" collapsed="false">
      <c r="A2014" s="10" t="s">
        <v>3084</v>
      </c>
      <c r="B2014" s="10" t="s">
        <v>3085</v>
      </c>
      <c r="C2014" s="11" t="n">
        <v>45838</v>
      </c>
      <c r="D2014" s="12" t="n">
        <v>20.61</v>
      </c>
    </row>
    <row r="2015" customFormat="false" ht="15" hidden="false" customHeight="false" outlineLevel="0" collapsed="false">
      <c r="A2015" s="10" t="s">
        <v>3086</v>
      </c>
      <c r="B2015" s="10" t="s">
        <v>579</v>
      </c>
      <c r="C2015" s="11" t="n">
        <v>45838</v>
      </c>
      <c r="D2015" s="12" t="n">
        <v>61.6</v>
      </c>
    </row>
    <row r="2016" customFormat="false" ht="15" hidden="false" customHeight="false" outlineLevel="0" collapsed="false">
      <c r="A2016" s="10" t="s">
        <v>3087</v>
      </c>
      <c r="B2016" s="10" t="s">
        <v>1853</v>
      </c>
      <c r="C2016" s="11" t="n">
        <v>45838</v>
      </c>
      <c r="D2016" s="12" t="n">
        <v>74.32</v>
      </c>
    </row>
    <row r="2017" customFormat="false" ht="15" hidden="false" customHeight="false" outlineLevel="0" collapsed="false">
      <c r="A2017" s="10" t="s">
        <v>3088</v>
      </c>
      <c r="B2017" s="10" t="s">
        <v>628</v>
      </c>
      <c r="C2017" s="11" t="n">
        <v>45838</v>
      </c>
      <c r="D2017" s="12" t="n">
        <v>39.52</v>
      </c>
    </row>
    <row r="2018" customFormat="false" ht="15" hidden="false" customHeight="false" outlineLevel="0" collapsed="false">
      <c r="A2018" s="10" t="s">
        <v>3089</v>
      </c>
      <c r="B2018" s="10" t="s">
        <v>2206</v>
      </c>
      <c r="C2018" s="11" t="n">
        <v>45838</v>
      </c>
      <c r="D2018" s="12" t="n">
        <v>41.91</v>
      </c>
    </row>
    <row r="2019" customFormat="false" ht="15" hidden="false" customHeight="false" outlineLevel="0" collapsed="false">
      <c r="A2019" s="10" t="s">
        <v>3090</v>
      </c>
      <c r="B2019" s="10" t="s">
        <v>556</v>
      </c>
      <c r="C2019" s="11" t="n">
        <v>45838</v>
      </c>
      <c r="D2019" s="12" t="n">
        <v>39.26</v>
      </c>
    </row>
    <row r="2020" customFormat="false" ht="15" hidden="false" customHeight="false" outlineLevel="0" collapsed="false">
      <c r="A2020" s="10" t="s">
        <v>3091</v>
      </c>
      <c r="B2020" s="10" t="s">
        <v>3092</v>
      </c>
      <c r="C2020" s="11" t="n">
        <v>45838</v>
      </c>
      <c r="D2020" s="12" t="n">
        <v>27.11</v>
      </c>
    </row>
    <row r="2021" customFormat="false" ht="15" hidden="false" customHeight="false" outlineLevel="0" collapsed="false">
      <c r="A2021" s="10" t="s">
        <v>3093</v>
      </c>
      <c r="B2021" s="10" t="s">
        <v>3094</v>
      </c>
      <c r="C2021" s="11" t="n">
        <v>45838</v>
      </c>
      <c r="D2021" s="12" t="n">
        <v>45.28</v>
      </c>
    </row>
    <row r="2022" customFormat="false" ht="15" hidden="false" customHeight="false" outlineLevel="0" collapsed="false">
      <c r="A2022" s="10" t="s">
        <v>3095</v>
      </c>
      <c r="B2022" s="10" t="s">
        <v>2104</v>
      </c>
      <c r="C2022" s="11" t="n">
        <v>45838</v>
      </c>
      <c r="D2022" s="12" t="n">
        <v>49.84</v>
      </c>
    </row>
    <row r="2023" customFormat="false" ht="15" hidden="false" customHeight="false" outlineLevel="0" collapsed="false">
      <c r="A2023" s="10" t="s">
        <v>3096</v>
      </c>
      <c r="B2023" s="10" t="s">
        <v>3097</v>
      </c>
      <c r="C2023" s="11" t="n">
        <v>45839</v>
      </c>
      <c r="D2023" s="12" t="n">
        <v>85.4</v>
      </c>
    </row>
    <row r="2024" customFormat="false" ht="15" hidden="false" customHeight="false" outlineLevel="0" collapsed="false">
      <c r="A2024" s="10" t="s">
        <v>3098</v>
      </c>
      <c r="B2024" s="10" t="s">
        <v>3099</v>
      </c>
      <c r="C2024" s="11" t="n">
        <v>45839</v>
      </c>
      <c r="D2024" s="12" t="n">
        <v>40.95</v>
      </c>
    </row>
    <row r="2025" customFormat="false" ht="15" hidden="false" customHeight="false" outlineLevel="0" collapsed="false">
      <c r="A2025" s="10" t="s">
        <v>3100</v>
      </c>
      <c r="B2025" s="10" t="s">
        <v>415</v>
      </c>
      <c r="C2025" s="11" t="n">
        <v>45839</v>
      </c>
      <c r="D2025" s="12" t="n">
        <v>48.84</v>
      </c>
    </row>
    <row r="2026" customFormat="false" ht="15" hidden="false" customHeight="false" outlineLevel="0" collapsed="false">
      <c r="A2026" s="10" t="s">
        <v>3101</v>
      </c>
      <c r="B2026" s="10" t="s">
        <v>762</v>
      </c>
      <c r="C2026" s="11" t="n">
        <v>45839</v>
      </c>
      <c r="D2026" s="12" t="n">
        <v>81.62</v>
      </c>
    </row>
    <row r="2027" customFormat="false" ht="15" hidden="false" customHeight="false" outlineLevel="0" collapsed="false">
      <c r="A2027" s="10" t="s">
        <v>3102</v>
      </c>
      <c r="B2027" s="10" t="s">
        <v>3103</v>
      </c>
      <c r="C2027" s="11" t="n">
        <v>45839</v>
      </c>
      <c r="D2027" s="12" t="n">
        <v>21.62</v>
      </c>
    </row>
    <row r="2028" customFormat="false" ht="15" hidden="false" customHeight="false" outlineLevel="0" collapsed="false">
      <c r="A2028" s="10" t="s">
        <v>3104</v>
      </c>
      <c r="B2028" s="10" t="s">
        <v>1431</v>
      </c>
      <c r="C2028" s="11" t="n">
        <v>45839</v>
      </c>
      <c r="D2028" s="12" t="n">
        <v>43.64</v>
      </c>
    </row>
    <row r="2029" customFormat="false" ht="15" hidden="false" customHeight="false" outlineLevel="0" collapsed="false">
      <c r="A2029" s="10" t="s">
        <v>3105</v>
      </c>
      <c r="B2029" s="10" t="s">
        <v>1212</v>
      </c>
      <c r="C2029" s="11" t="n">
        <v>45839</v>
      </c>
      <c r="D2029" s="12" t="n">
        <v>37.16</v>
      </c>
    </row>
    <row r="2030" customFormat="false" ht="15" hidden="false" customHeight="false" outlineLevel="0" collapsed="false">
      <c r="A2030" s="10" t="s">
        <v>3106</v>
      </c>
      <c r="B2030" s="10" t="s">
        <v>326</v>
      </c>
      <c r="C2030" s="11" t="n">
        <v>45839</v>
      </c>
      <c r="D2030" s="12" t="n">
        <v>28.43</v>
      </c>
    </row>
    <row r="2031" customFormat="false" ht="15" hidden="false" customHeight="false" outlineLevel="0" collapsed="false">
      <c r="A2031" s="10" t="s">
        <v>3107</v>
      </c>
      <c r="B2031" s="10" t="s">
        <v>1684</v>
      </c>
      <c r="C2031" s="11" t="n">
        <v>45840</v>
      </c>
      <c r="D2031" s="12" t="n">
        <v>54.55</v>
      </c>
    </row>
    <row r="2032" customFormat="false" ht="15" hidden="false" customHeight="false" outlineLevel="0" collapsed="false">
      <c r="A2032" s="10" t="s">
        <v>3108</v>
      </c>
      <c r="B2032" s="10" t="s">
        <v>3109</v>
      </c>
      <c r="C2032" s="11" t="n">
        <v>45840</v>
      </c>
      <c r="D2032" s="12" t="n">
        <v>29.84</v>
      </c>
    </row>
    <row r="2033" customFormat="false" ht="15" hidden="false" customHeight="false" outlineLevel="0" collapsed="false">
      <c r="A2033" s="10" t="s">
        <v>3110</v>
      </c>
      <c r="B2033" s="10" t="s">
        <v>3111</v>
      </c>
      <c r="C2033" s="11" t="n">
        <v>45840</v>
      </c>
      <c r="D2033" s="12" t="n">
        <v>49.22</v>
      </c>
    </row>
    <row r="2034" customFormat="false" ht="15" hidden="false" customHeight="false" outlineLevel="0" collapsed="false">
      <c r="A2034" s="10" t="s">
        <v>3112</v>
      </c>
      <c r="B2034" s="10" t="s">
        <v>3113</v>
      </c>
      <c r="C2034" s="11" t="n">
        <v>45840</v>
      </c>
      <c r="D2034" s="12" t="n">
        <v>22.89</v>
      </c>
    </row>
    <row r="2035" customFormat="false" ht="15" hidden="false" customHeight="false" outlineLevel="0" collapsed="false">
      <c r="A2035" s="10" t="s">
        <v>3114</v>
      </c>
      <c r="B2035" s="10" t="s">
        <v>3115</v>
      </c>
      <c r="C2035" s="11" t="n">
        <v>45840</v>
      </c>
      <c r="D2035" s="12" t="n">
        <v>24.38</v>
      </c>
    </row>
    <row r="2036" customFormat="false" ht="15" hidden="false" customHeight="false" outlineLevel="0" collapsed="false">
      <c r="A2036" s="10" t="s">
        <v>3116</v>
      </c>
      <c r="B2036" s="10" t="s">
        <v>503</v>
      </c>
      <c r="C2036" s="11" t="n">
        <v>45840</v>
      </c>
      <c r="D2036" s="12" t="n">
        <v>60.62</v>
      </c>
    </row>
    <row r="2037" customFormat="false" ht="15" hidden="false" customHeight="false" outlineLevel="0" collapsed="false">
      <c r="A2037" s="10" t="s">
        <v>3117</v>
      </c>
      <c r="B2037" s="10" t="s">
        <v>3118</v>
      </c>
      <c r="C2037" s="11" t="n">
        <v>45840</v>
      </c>
      <c r="D2037" s="12" t="n">
        <v>28.03</v>
      </c>
    </row>
    <row r="2038" customFormat="false" ht="15" hidden="false" customHeight="false" outlineLevel="0" collapsed="false">
      <c r="A2038" s="10" t="s">
        <v>3119</v>
      </c>
      <c r="B2038" s="10" t="s">
        <v>3120</v>
      </c>
      <c r="C2038" s="11" t="n">
        <v>45841</v>
      </c>
      <c r="D2038" s="12" t="n">
        <v>27.84</v>
      </c>
    </row>
    <row r="2039" customFormat="false" ht="15" hidden="false" customHeight="false" outlineLevel="0" collapsed="false">
      <c r="A2039" s="10" t="s">
        <v>3121</v>
      </c>
      <c r="B2039" s="10" t="s">
        <v>2374</v>
      </c>
      <c r="C2039" s="11" t="n">
        <v>45841</v>
      </c>
      <c r="D2039" s="12" t="n">
        <v>23.24</v>
      </c>
    </row>
    <row r="2040" customFormat="false" ht="15" hidden="false" customHeight="false" outlineLevel="0" collapsed="false">
      <c r="A2040" s="10" t="s">
        <v>3122</v>
      </c>
      <c r="B2040" s="10" t="s">
        <v>1075</v>
      </c>
      <c r="C2040" s="11" t="n">
        <v>45841</v>
      </c>
      <c r="D2040" s="12" t="n">
        <v>47.06</v>
      </c>
    </row>
    <row r="2041" customFormat="false" ht="15" hidden="false" customHeight="false" outlineLevel="0" collapsed="false">
      <c r="A2041" s="10" t="s">
        <v>3123</v>
      </c>
      <c r="B2041" s="10" t="s">
        <v>236</v>
      </c>
      <c r="C2041" s="11" t="n">
        <v>45841</v>
      </c>
      <c r="D2041" s="12" t="n">
        <v>30.52</v>
      </c>
    </row>
    <row r="2042" customFormat="false" ht="15" hidden="false" customHeight="false" outlineLevel="0" collapsed="false">
      <c r="A2042" s="10" t="s">
        <v>3124</v>
      </c>
      <c r="B2042" s="10" t="s">
        <v>1098</v>
      </c>
      <c r="C2042" s="11" t="n">
        <v>45841</v>
      </c>
      <c r="D2042" s="12" t="n">
        <v>69.79</v>
      </c>
    </row>
    <row r="2043" customFormat="false" ht="15" hidden="false" customHeight="false" outlineLevel="0" collapsed="false">
      <c r="A2043" s="10" t="s">
        <v>3125</v>
      </c>
      <c r="B2043" s="10" t="s">
        <v>3126</v>
      </c>
      <c r="C2043" s="11" t="n">
        <v>45841</v>
      </c>
      <c r="D2043" s="12" t="n">
        <v>24.59</v>
      </c>
    </row>
    <row r="2044" customFormat="false" ht="15" hidden="false" customHeight="false" outlineLevel="0" collapsed="false">
      <c r="A2044" s="10" t="s">
        <v>3127</v>
      </c>
      <c r="B2044" s="10" t="s">
        <v>692</v>
      </c>
      <c r="C2044" s="11" t="n">
        <v>45841</v>
      </c>
      <c r="D2044" s="12" t="n">
        <v>49.5</v>
      </c>
    </row>
    <row r="2045" customFormat="false" ht="15" hidden="false" customHeight="false" outlineLevel="0" collapsed="false">
      <c r="A2045" s="10" t="s">
        <v>3128</v>
      </c>
      <c r="B2045" s="10" t="s">
        <v>355</v>
      </c>
      <c r="C2045" s="11" t="n">
        <v>45841</v>
      </c>
      <c r="D2045" s="12" t="n">
        <v>55.15</v>
      </c>
    </row>
    <row r="2046" customFormat="false" ht="15" hidden="false" customHeight="false" outlineLevel="0" collapsed="false">
      <c r="A2046" s="10" t="s">
        <v>3129</v>
      </c>
      <c r="B2046" s="10" t="s">
        <v>1730</v>
      </c>
      <c r="C2046" s="11" t="n">
        <v>45841</v>
      </c>
      <c r="D2046" s="12" t="n">
        <v>106.62</v>
      </c>
    </row>
    <row r="2047" customFormat="false" ht="15" hidden="false" customHeight="false" outlineLevel="0" collapsed="false">
      <c r="A2047" s="10" t="s">
        <v>3130</v>
      </c>
      <c r="B2047" s="10" t="s">
        <v>1247</v>
      </c>
      <c r="C2047" s="11" t="n">
        <v>45842</v>
      </c>
      <c r="D2047" s="12" t="n">
        <v>36.35</v>
      </c>
    </row>
    <row r="2048" customFormat="false" ht="15" hidden="false" customHeight="false" outlineLevel="0" collapsed="false">
      <c r="A2048" s="10" t="s">
        <v>3131</v>
      </c>
      <c r="B2048" s="10" t="s">
        <v>3132</v>
      </c>
      <c r="C2048" s="11" t="n">
        <v>45842</v>
      </c>
      <c r="D2048" s="12" t="n">
        <v>21.88</v>
      </c>
    </row>
    <row r="2049" customFormat="false" ht="15" hidden="false" customHeight="false" outlineLevel="0" collapsed="false">
      <c r="A2049" s="10" t="s">
        <v>3133</v>
      </c>
      <c r="B2049" s="10" t="s">
        <v>3134</v>
      </c>
      <c r="C2049" s="11" t="n">
        <v>45842</v>
      </c>
      <c r="D2049" s="12" t="n">
        <v>61.01</v>
      </c>
    </row>
    <row r="2050" customFormat="false" ht="15" hidden="false" customHeight="false" outlineLevel="0" collapsed="false">
      <c r="A2050" s="10" t="s">
        <v>3135</v>
      </c>
      <c r="B2050" s="10" t="s">
        <v>3136</v>
      </c>
      <c r="C2050" s="11" t="n">
        <v>45842</v>
      </c>
      <c r="D2050" s="12" t="n">
        <v>44.7</v>
      </c>
    </row>
    <row r="2051" customFormat="false" ht="15" hidden="false" customHeight="false" outlineLevel="0" collapsed="false">
      <c r="A2051" s="10" t="s">
        <v>3137</v>
      </c>
      <c r="B2051" s="10" t="s">
        <v>1261</v>
      </c>
      <c r="C2051" s="11" t="n">
        <v>45842</v>
      </c>
      <c r="D2051" s="12" t="n">
        <v>27.73</v>
      </c>
    </row>
    <row r="2052" customFormat="false" ht="15" hidden="false" customHeight="false" outlineLevel="0" collapsed="false">
      <c r="A2052" s="10" t="s">
        <v>3138</v>
      </c>
      <c r="B2052" s="10" t="s">
        <v>129</v>
      </c>
      <c r="C2052" s="11" t="n">
        <v>45842</v>
      </c>
      <c r="D2052" s="12" t="n">
        <v>20.12</v>
      </c>
    </row>
    <row r="2053" customFormat="false" ht="15" hidden="false" customHeight="false" outlineLevel="0" collapsed="false">
      <c r="A2053" s="10" t="s">
        <v>3139</v>
      </c>
      <c r="B2053" s="10" t="s">
        <v>609</v>
      </c>
      <c r="C2053" s="11" t="n">
        <v>45842</v>
      </c>
      <c r="D2053" s="12" t="n">
        <v>41.98</v>
      </c>
    </row>
    <row r="2054" customFormat="false" ht="15" hidden="false" customHeight="false" outlineLevel="0" collapsed="false">
      <c r="A2054" s="10" t="s">
        <v>3140</v>
      </c>
      <c r="B2054" s="10" t="s">
        <v>3141</v>
      </c>
      <c r="C2054" s="11" t="n">
        <v>45842</v>
      </c>
      <c r="D2054" s="12" t="n">
        <v>24.45</v>
      </c>
    </row>
    <row r="2055" customFormat="false" ht="15" hidden="false" customHeight="false" outlineLevel="0" collapsed="false">
      <c r="A2055" s="10" t="s">
        <v>3142</v>
      </c>
      <c r="B2055" s="10" t="s">
        <v>443</v>
      </c>
      <c r="C2055" s="11" t="n">
        <v>45842</v>
      </c>
      <c r="D2055" s="12" t="n">
        <v>66.11</v>
      </c>
    </row>
    <row r="2056" customFormat="false" ht="15" hidden="false" customHeight="false" outlineLevel="0" collapsed="false">
      <c r="A2056" s="10" t="s">
        <v>3143</v>
      </c>
      <c r="B2056" s="10" t="s">
        <v>3144</v>
      </c>
      <c r="C2056" s="11" t="n">
        <v>45842</v>
      </c>
      <c r="D2056" s="12" t="n">
        <v>28.54</v>
      </c>
    </row>
    <row r="2057" customFormat="false" ht="15" hidden="false" customHeight="false" outlineLevel="0" collapsed="false">
      <c r="A2057" s="10" t="s">
        <v>3145</v>
      </c>
      <c r="B2057" s="10" t="s">
        <v>3146</v>
      </c>
      <c r="C2057" s="11" t="n">
        <v>45843</v>
      </c>
      <c r="D2057" s="12" t="n">
        <v>38.68</v>
      </c>
    </row>
    <row r="2058" customFormat="false" ht="15" hidden="false" customHeight="false" outlineLevel="0" collapsed="false">
      <c r="A2058" s="10" t="s">
        <v>3147</v>
      </c>
      <c r="B2058" s="10" t="s">
        <v>234</v>
      </c>
      <c r="C2058" s="11" t="n">
        <v>45843</v>
      </c>
      <c r="D2058" s="12" t="n">
        <v>36.77</v>
      </c>
    </row>
    <row r="2059" customFormat="false" ht="15" hidden="false" customHeight="false" outlineLevel="0" collapsed="false">
      <c r="A2059" s="10" t="s">
        <v>3148</v>
      </c>
      <c r="B2059" s="10" t="s">
        <v>3149</v>
      </c>
      <c r="C2059" s="11" t="n">
        <v>45843</v>
      </c>
      <c r="D2059" s="12" t="n">
        <v>27.32</v>
      </c>
    </row>
    <row r="2060" customFormat="false" ht="15" hidden="false" customHeight="false" outlineLevel="0" collapsed="false">
      <c r="A2060" s="10" t="s">
        <v>3150</v>
      </c>
      <c r="B2060" s="10" t="s">
        <v>1301</v>
      </c>
      <c r="C2060" s="11" t="n">
        <v>45843</v>
      </c>
      <c r="D2060" s="12" t="n">
        <v>22.82</v>
      </c>
    </row>
    <row r="2061" customFormat="false" ht="15" hidden="false" customHeight="false" outlineLevel="0" collapsed="false">
      <c r="A2061" s="10" t="s">
        <v>3151</v>
      </c>
      <c r="B2061" s="10" t="s">
        <v>3152</v>
      </c>
      <c r="C2061" s="11" t="n">
        <v>45843</v>
      </c>
      <c r="D2061" s="12" t="n">
        <v>36.87</v>
      </c>
    </row>
    <row r="2062" customFormat="false" ht="15" hidden="false" customHeight="false" outlineLevel="0" collapsed="false">
      <c r="A2062" s="10" t="s">
        <v>3153</v>
      </c>
      <c r="B2062" s="10" t="s">
        <v>224</v>
      </c>
      <c r="C2062" s="11" t="n">
        <v>45843</v>
      </c>
      <c r="D2062" s="12" t="n">
        <v>26.26</v>
      </c>
    </row>
    <row r="2063" customFormat="false" ht="15" hidden="false" customHeight="false" outlineLevel="0" collapsed="false">
      <c r="A2063" s="10" t="s">
        <v>3154</v>
      </c>
      <c r="B2063" s="10" t="s">
        <v>3155</v>
      </c>
      <c r="C2063" s="11" t="n">
        <v>45843</v>
      </c>
      <c r="D2063" s="12" t="n">
        <v>43.28</v>
      </c>
    </row>
    <row r="2064" customFormat="false" ht="15" hidden="false" customHeight="false" outlineLevel="0" collapsed="false">
      <c r="A2064" s="10" t="s">
        <v>3156</v>
      </c>
      <c r="B2064" s="10" t="s">
        <v>3157</v>
      </c>
      <c r="C2064" s="11" t="n">
        <v>45843</v>
      </c>
      <c r="D2064" s="12" t="n">
        <v>25.92</v>
      </c>
    </row>
    <row r="2065" customFormat="false" ht="15" hidden="false" customHeight="false" outlineLevel="0" collapsed="false">
      <c r="A2065" s="10" t="s">
        <v>3158</v>
      </c>
      <c r="B2065" s="10" t="s">
        <v>1241</v>
      </c>
      <c r="C2065" s="11" t="n">
        <v>45843</v>
      </c>
      <c r="D2065" s="12" t="n">
        <v>38.59</v>
      </c>
    </row>
    <row r="2066" customFormat="false" ht="15" hidden="false" customHeight="false" outlineLevel="0" collapsed="false">
      <c r="A2066" s="10" t="s">
        <v>3159</v>
      </c>
      <c r="B2066" s="10" t="s">
        <v>3160</v>
      </c>
      <c r="C2066" s="11" t="n">
        <v>45843</v>
      </c>
      <c r="D2066" s="12" t="n">
        <v>35.48</v>
      </c>
    </row>
    <row r="2067" customFormat="false" ht="15" hidden="false" customHeight="false" outlineLevel="0" collapsed="false">
      <c r="A2067" s="10" t="s">
        <v>3161</v>
      </c>
      <c r="B2067" s="10" t="s">
        <v>514</v>
      </c>
      <c r="C2067" s="11" t="n">
        <v>45843</v>
      </c>
      <c r="D2067" s="12" t="n">
        <v>35.76</v>
      </c>
    </row>
    <row r="2068" customFormat="false" ht="15" hidden="false" customHeight="false" outlineLevel="0" collapsed="false">
      <c r="A2068" s="10" t="s">
        <v>3162</v>
      </c>
      <c r="B2068" s="10" t="s">
        <v>3163</v>
      </c>
      <c r="C2068" s="11" t="n">
        <v>45843</v>
      </c>
      <c r="D2068" s="12" t="n">
        <v>25.21</v>
      </c>
    </row>
    <row r="2069" customFormat="false" ht="15" hidden="false" customHeight="false" outlineLevel="0" collapsed="false">
      <c r="A2069" s="10" t="s">
        <v>3164</v>
      </c>
      <c r="B2069" s="10" t="s">
        <v>1182</v>
      </c>
      <c r="C2069" s="11" t="n">
        <v>45844</v>
      </c>
      <c r="D2069" s="12" t="n">
        <v>46.52</v>
      </c>
    </row>
    <row r="2070" customFormat="false" ht="15" hidden="false" customHeight="false" outlineLevel="0" collapsed="false">
      <c r="A2070" s="10" t="s">
        <v>3165</v>
      </c>
      <c r="B2070" s="10" t="s">
        <v>3166</v>
      </c>
      <c r="C2070" s="11" t="n">
        <v>45844</v>
      </c>
      <c r="D2070" s="12" t="n">
        <v>41.73</v>
      </c>
    </row>
    <row r="2071" customFormat="false" ht="15" hidden="false" customHeight="false" outlineLevel="0" collapsed="false">
      <c r="A2071" s="10" t="s">
        <v>3167</v>
      </c>
      <c r="B2071" s="10" t="s">
        <v>3168</v>
      </c>
      <c r="C2071" s="11" t="n">
        <v>45844</v>
      </c>
      <c r="D2071" s="12" t="n">
        <v>44.35</v>
      </c>
    </row>
    <row r="2072" customFormat="false" ht="15" hidden="false" customHeight="false" outlineLevel="0" collapsed="false">
      <c r="A2072" s="10" t="s">
        <v>3169</v>
      </c>
      <c r="B2072" s="10" t="s">
        <v>3170</v>
      </c>
      <c r="C2072" s="11" t="n">
        <v>45844</v>
      </c>
      <c r="D2072" s="12" t="n">
        <v>30.27</v>
      </c>
    </row>
    <row r="2073" customFormat="false" ht="15" hidden="false" customHeight="false" outlineLevel="0" collapsed="false">
      <c r="A2073" s="10" t="s">
        <v>3171</v>
      </c>
      <c r="B2073" s="10" t="s">
        <v>1833</v>
      </c>
      <c r="C2073" s="11" t="n">
        <v>45844</v>
      </c>
      <c r="D2073" s="12" t="n">
        <v>25.5</v>
      </c>
    </row>
    <row r="2074" customFormat="false" ht="15" hidden="false" customHeight="false" outlineLevel="0" collapsed="false">
      <c r="A2074" s="10" t="s">
        <v>3172</v>
      </c>
      <c r="B2074" s="10" t="s">
        <v>664</v>
      </c>
      <c r="C2074" s="11" t="n">
        <v>45844</v>
      </c>
      <c r="D2074" s="12" t="n">
        <v>27.88</v>
      </c>
    </row>
    <row r="2075" customFormat="false" ht="15" hidden="false" customHeight="false" outlineLevel="0" collapsed="false">
      <c r="A2075" s="10" t="s">
        <v>3173</v>
      </c>
      <c r="B2075" s="10" t="s">
        <v>3174</v>
      </c>
      <c r="C2075" s="11" t="n">
        <v>45844</v>
      </c>
      <c r="D2075" s="12" t="n">
        <v>35.54</v>
      </c>
    </row>
    <row r="2076" customFormat="false" ht="15" hidden="false" customHeight="false" outlineLevel="0" collapsed="false">
      <c r="A2076" s="10" t="s">
        <v>3175</v>
      </c>
      <c r="B2076" s="10" t="s">
        <v>1284</v>
      </c>
      <c r="C2076" s="11" t="n">
        <v>45844</v>
      </c>
      <c r="D2076" s="12" t="n">
        <v>62.28</v>
      </c>
    </row>
    <row r="2077" customFormat="false" ht="15" hidden="false" customHeight="false" outlineLevel="0" collapsed="false">
      <c r="A2077" s="10" t="s">
        <v>3176</v>
      </c>
      <c r="B2077" s="10" t="s">
        <v>3177</v>
      </c>
      <c r="C2077" s="11" t="n">
        <v>45844</v>
      </c>
      <c r="D2077" s="12" t="n">
        <v>17.81</v>
      </c>
    </row>
    <row r="2078" customFormat="false" ht="15" hidden="false" customHeight="false" outlineLevel="0" collapsed="false">
      <c r="A2078" s="10" t="s">
        <v>3178</v>
      </c>
      <c r="B2078" s="10" t="s">
        <v>1032</v>
      </c>
      <c r="C2078" s="11" t="n">
        <v>45844</v>
      </c>
      <c r="D2078" s="12" t="n">
        <v>30.53</v>
      </c>
    </row>
    <row r="2079" customFormat="false" ht="15" hidden="false" customHeight="false" outlineLevel="0" collapsed="false">
      <c r="A2079" s="10" t="s">
        <v>3179</v>
      </c>
      <c r="B2079" s="10" t="s">
        <v>1311</v>
      </c>
      <c r="C2079" s="11" t="n">
        <v>45844</v>
      </c>
      <c r="D2079" s="12" t="n">
        <v>35.61</v>
      </c>
    </row>
    <row r="2080" customFormat="false" ht="15" hidden="false" customHeight="false" outlineLevel="0" collapsed="false">
      <c r="A2080" s="10" t="s">
        <v>3180</v>
      </c>
      <c r="B2080" s="10" t="s">
        <v>3181</v>
      </c>
      <c r="C2080" s="11" t="n">
        <v>45844</v>
      </c>
      <c r="D2080" s="12" t="n">
        <v>46.46</v>
      </c>
    </row>
    <row r="2081" customFormat="false" ht="15" hidden="false" customHeight="false" outlineLevel="0" collapsed="false">
      <c r="A2081" s="10" t="s">
        <v>3182</v>
      </c>
      <c r="B2081" s="10" t="s">
        <v>1355</v>
      </c>
      <c r="C2081" s="11" t="n">
        <v>45844</v>
      </c>
      <c r="D2081" s="12" t="n">
        <v>62.82</v>
      </c>
    </row>
    <row r="2082" customFormat="false" ht="15" hidden="false" customHeight="false" outlineLevel="0" collapsed="false">
      <c r="A2082" s="10" t="s">
        <v>3183</v>
      </c>
      <c r="B2082" s="10" t="s">
        <v>2408</v>
      </c>
      <c r="C2082" s="11" t="n">
        <v>45844</v>
      </c>
      <c r="D2082" s="12" t="n">
        <v>25.74</v>
      </c>
    </row>
    <row r="2083" customFormat="false" ht="15" hidden="false" customHeight="false" outlineLevel="0" collapsed="false">
      <c r="A2083" s="10" t="s">
        <v>3184</v>
      </c>
      <c r="B2083" s="10" t="s">
        <v>1014</v>
      </c>
      <c r="C2083" s="11" t="n">
        <v>45845</v>
      </c>
      <c r="D2083" s="12" t="n">
        <v>77.85</v>
      </c>
    </row>
    <row r="2084" customFormat="false" ht="15" hidden="false" customHeight="false" outlineLevel="0" collapsed="false">
      <c r="A2084" s="10" t="s">
        <v>3185</v>
      </c>
      <c r="B2084" s="10" t="s">
        <v>1152</v>
      </c>
      <c r="C2084" s="11" t="n">
        <v>45845</v>
      </c>
      <c r="D2084" s="12" t="n">
        <v>72.55</v>
      </c>
    </row>
    <row r="2085" customFormat="false" ht="15" hidden="false" customHeight="false" outlineLevel="0" collapsed="false">
      <c r="A2085" s="10" t="s">
        <v>3186</v>
      </c>
      <c r="B2085" s="10" t="s">
        <v>1535</v>
      </c>
      <c r="C2085" s="11" t="n">
        <v>45845</v>
      </c>
      <c r="D2085" s="12" t="n">
        <v>18.79</v>
      </c>
    </row>
    <row r="2086" customFormat="false" ht="15" hidden="false" customHeight="false" outlineLevel="0" collapsed="false">
      <c r="A2086" s="10" t="s">
        <v>3187</v>
      </c>
      <c r="B2086" s="10" t="s">
        <v>1372</v>
      </c>
      <c r="C2086" s="11" t="n">
        <v>45845</v>
      </c>
      <c r="D2086" s="12" t="n">
        <v>47.49</v>
      </c>
    </row>
    <row r="2087" customFormat="false" ht="15" hidden="false" customHeight="false" outlineLevel="0" collapsed="false">
      <c r="A2087" s="10" t="s">
        <v>3188</v>
      </c>
      <c r="B2087" s="10" t="s">
        <v>1107</v>
      </c>
      <c r="C2087" s="11" t="n">
        <v>45845</v>
      </c>
      <c r="D2087" s="12" t="n">
        <v>92.45</v>
      </c>
    </row>
    <row r="2088" customFormat="false" ht="15" hidden="false" customHeight="false" outlineLevel="0" collapsed="false">
      <c r="A2088" s="10" t="s">
        <v>3189</v>
      </c>
      <c r="B2088" s="10" t="s">
        <v>2355</v>
      </c>
      <c r="C2088" s="11" t="n">
        <v>45846</v>
      </c>
      <c r="D2088" s="12" t="n">
        <v>28.89</v>
      </c>
    </row>
    <row r="2089" customFormat="false" ht="15" hidden="false" customHeight="false" outlineLevel="0" collapsed="false">
      <c r="A2089" s="10" t="s">
        <v>3190</v>
      </c>
      <c r="B2089" s="10" t="s">
        <v>815</v>
      </c>
      <c r="C2089" s="11" t="n">
        <v>45846</v>
      </c>
      <c r="D2089" s="12" t="n">
        <v>44.04</v>
      </c>
    </row>
    <row r="2090" customFormat="false" ht="15" hidden="false" customHeight="false" outlineLevel="0" collapsed="false">
      <c r="A2090" s="10" t="s">
        <v>3191</v>
      </c>
      <c r="B2090" s="10" t="s">
        <v>2338</v>
      </c>
      <c r="C2090" s="11" t="n">
        <v>45846</v>
      </c>
      <c r="D2090" s="12" t="n">
        <v>41.95</v>
      </c>
    </row>
    <row r="2091" customFormat="false" ht="15" hidden="false" customHeight="false" outlineLevel="0" collapsed="false">
      <c r="A2091" s="10" t="s">
        <v>3192</v>
      </c>
      <c r="B2091" s="10" t="s">
        <v>2190</v>
      </c>
      <c r="C2091" s="11" t="n">
        <v>45846</v>
      </c>
      <c r="D2091" s="12" t="n">
        <v>80.42</v>
      </c>
    </row>
    <row r="2092" customFormat="false" ht="15" hidden="false" customHeight="false" outlineLevel="0" collapsed="false">
      <c r="A2092" s="10" t="s">
        <v>3193</v>
      </c>
      <c r="B2092" s="10" t="s">
        <v>2149</v>
      </c>
      <c r="C2092" s="11" t="n">
        <v>45846</v>
      </c>
      <c r="D2092" s="12" t="n">
        <v>27.63</v>
      </c>
    </row>
    <row r="2093" customFormat="false" ht="15" hidden="false" customHeight="false" outlineLevel="0" collapsed="false">
      <c r="A2093" s="10" t="s">
        <v>3194</v>
      </c>
      <c r="B2093" s="10" t="s">
        <v>1586</v>
      </c>
      <c r="C2093" s="11" t="n">
        <v>45846</v>
      </c>
      <c r="D2093" s="12" t="n">
        <v>66.82</v>
      </c>
    </row>
    <row r="2094" customFormat="false" ht="15" hidden="false" customHeight="false" outlineLevel="0" collapsed="false">
      <c r="A2094" s="10" t="s">
        <v>3195</v>
      </c>
      <c r="B2094" s="10" t="s">
        <v>2403</v>
      </c>
      <c r="C2094" s="11" t="n">
        <v>45846</v>
      </c>
      <c r="D2094" s="12" t="n">
        <v>46.98</v>
      </c>
    </row>
    <row r="2095" customFormat="false" ht="15" hidden="false" customHeight="false" outlineLevel="0" collapsed="false">
      <c r="A2095" s="10" t="s">
        <v>3196</v>
      </c>
      <c r="B2095" s="10" t="s">
        <v>1448</v>
      </c>
      <c r="C2095" s="11" t="n">
        <v>45846</v>
      </c>
      <c r="D2095" s="12" t="n">
        <v>41.13</v>
      </c>
    </row>
    <row r="2096" customFormat="false" ht="15" hidden="false" customHeight="false" outlineLevel="0" collapsed="false">
      <c r="A2096" s="10" t="s">
        <v>3197</v>
      </c>
      <c r="B2096" s="10" t="s">
        <v>3198</v>
      </c>
      <c r="C2096" s="11" t="n">
        <v>45846</v>
      </c>
      <c r="D2096" s="12" t="n">
        <v>45.45</v>
      </c>
    </row>
    <row r="2097" customFormat="false" ht="15" hidden="false" customHeight="false" outlineLevel="0" collapsed="false">
      <c r="A2097" s="10" t="s">
        <v>3199</v>
      </c>
      <c r="B2097" s="10" t="s">
        <v>3200</v>
      </c>
      <c r="C2097" s="11" t="n">
        <v>45846</v>
      </c>
      <c r="D2097" s="12" t="n">
        <v>44.35</v>
      </c>
    </row>
    <row r="2098" customFormat="false" ht="15" hidden="false" customHeight="false" outlineLevel="0" collapsed="false">
      <c r="A2098" s="10" t="s">
        <v>3201</v>
      </c>
      <c r="B2098" s="10" t="s">
        <v>1978</v>
      </c>
      <c r="C2098" s="11" t="n">
        <v>45847</v>
      </c>
      <c r="D2098" s="12" t="n">
        <v>44.17</v>
      </c>
    </row>
    <row r="2099" customFormat="false" ht="15" hidden="false" customHeight="false" outlineLevel="0" collapsed="false">
      <c r="A2099" s="10" t="s">
        <v>3202</v>
      </c>
      <c r="B2099" s="10" t="s">
        <v>3203</v>
      </c>
      <c r="C2099" s="11" t="n">
        <v>45847</v>
      </c>
      <c r="D2099" s="12" t="n">
        <v>20.83</v>
      </c>
    </row>
    <row r="2100" customFormat="false" ht="15" hidden="false" customHeight="false" outlineLevel="0" collapsed="false">
      <c r="A2100" s="10" t="s">
        <v>3204</v>
      </c>
      <c r="B2100" s="10" t="s">
        <v>117</v>
      </c>
      <c r="C2100" s="11" t="n">
        <v>45847</v>
      </c>
      <c r="D2100" s="12" t="n">
        <v>32.36</v>
      </c>
    </row>
    <row r="2101" customFormat="false" ht="15" hidden="false" customHeight="false" outlineLevel="0" collapsed="false">
      <c r="A2101" s="10" t="s">
        <v>3205</v>
      </c>
      <c r="B2101" s="10" t="s">
        <v>1983</v>
      </c>
      <c r="C2101" s="11" t="n">
        <v>45847</v>
      </c>
      <c r="D2101" s="12" t="n">
        <v>48.19</v>
      </c>
    </row>
    <row r="2102" customFormat="false" ht="15" hidden="false" customHeight="false" outlineLevel="0" collapsed="false">
      <c r="A2102" s="10" t="s">
        <v>3206</v>
      </c>
      <c r="B2102" s="10" t="s">
        <v>673</v>
      </c>
      <c r="C2102" s="11" t="n">
        <v>45847</v>
      </c>
      <c r="D2102" s="12" t="n">
        <v>56.2</v>
      </c>
    </row>
    <row r="2103" customFormat="false" ht="15" hidden="false" customHeight="false" outlineLevel="0" collapsed="false">
      <c r="A2103" s="10" t="s">
        <v>3207</v>
      </c>
      <c r="B2103" s="10" t="s">
        <v>3208</v>
      </c>
      <c r="C2103" s="11" t="n">
        <v>45847</v>
      </c>
      <c r="D2103" s="12" t="n">
        <v>45.81</v>
      </c>
    </row>
    <row r="2104" customFormat="false" ht="15" hidden="false" customHeight="false" outlineLevel="0" collapsed="false">
      <c r="A2104" s="10" t="s">
        <v>3209</v>
      </c>
      <c r="B2104" s="10" t="s">
        <v>1299</v>
      </c>
      <c r="C2104" s="11" t="n">
        <v>45847</v>
      </c>
      <c r="D2104" s="12" t="n">
        <v>82.31</v>
      </c>
    </row>
    <row r="2105" customFormat="false" ht="15" hidden="false" customHeight="false" outlineLevel="0" collapsed="false">
      <c r="A2105" s="10" t="s">
        <v>3210</v>
      </c>
      <c r="B2105" s="10" t="s">
        <v>1327</v>
      </c>
      <c r="C2105" s="11" t="n">
        <v>45847</v>
      </c>
      <c r="D2105" s="12" t="n">
        <v>63.11</v>
      </c>
    </row>
    <row r="2106" customFormat="false" ht="15" hidden="false" customHeight="false" outlineLevel="0" collapsed="false">
      <c r="A2106" s="10" t="s">
        <v>3211</v>
      </c>
      <c r="B2106" s="10" t="s">
        <v>1845</v>
      </c>
      <c r="C2106" s="11" t="n">
        <v>45847</v>
      </c>
      <c r="D2106" s="12" t="n">
        <v>23.78</v>
      </c>
    </row>
    <row r="2107" customFormat="false" ht="15" hidden="false" customHeight="false" outlineLevel="0" collapsed="false">
      <c r="A2107" s="10" t="s">
        <v>3212</v>
      </c>
      <c r="B2107" s="10" t="s">
        <v>2474</v>
      </c>
      <c r="C2107" s="11" t="n">
        <v>45847</v>
      </c>
      <c r="D2107" s="12" t="n">
        <v>28.77</v>
      </c>
    </row>
    <row r="2108" customFormat="false" ht="15" hidden="false" customHeight="false" outlineLevel="0" collapsed="false">
      <c r="A2108" s="10" t="s">
        <v>3213</v>
      </c>
      <c r="B2108" s="10" t="s">
        <v>1446</v>
      </c>
      <c r="C2108" s="11" t="n">
        <v>45847</v>
      </c>
      <c r="D2108" s="12" t="n">
        <v>44.08</v>
      </c>
    </row>
    <row r="2109" customFormat="false" ht="15" hidden="false" customHeight="false" outlineLevel="0" collapsed="false">
      <c r="A2109" s="10" t="s">
        <v>3214</v>
      </c>
      <c r="B2109" s="10" t="s">
        <v>151</v>
      </c>
      <c r="C2109" s="11" t="n">
        <v>45847</v>
      </c>
      <c r="D2109" s="12" t="n">
        <v>30.12</v>
      </c>
    </row>
    <row r="2110" customFormat="false" ht="15" hidden="false" customHeight="false" outlineLevel="0" collapsed="false">
      <c r="A2110" s="10" t="s">
        <v>3215</v>
      </c>
      <c r="B2110" s="10" t="s">
        <v>3216</v>
      </c>
      <c r="C2110" s="11" t="n">
        <v>45847</v>
      </c>
      <c r="D2110" s="12" t="n">
        <v>26.31</v>
      </c>
    </row>
    <row r="2111" customFormat="false" ht="15" hidden="false" customHeight="false" outlineLevel="0" collapsed="false">
      <c r="A2111" s="10" t="s">
        <v>3217</v>
      </c>
      <c r="B2111" s="10" t="s">
        <v>445</v>
      </c>
      <c r="C2111" s="11" t="n">
        <v>45847</v>
      </c>
      <c r="D2111" s="12" t="n">
        <v>31.73</v>
      </c>
    </row>
    <row r="2112" customFormat="false" ht="15" hidden="false" customHeight="false" outlineLevel="0" collapsed="false">
      <c r="A2112" s="10" t="s">
        <v>3218</v>
      </c>
      <c r="B2112" s="10" t="s">
        <v>449</v>
      </c>
      <c r="C2112" s="11" t="n">
        <v>45848</v>
      </c>
      <c r="D2112" s="12" t="n">
        <v>41.56</v>
      </c>
    </row>
    <row r="2113" customFormat="false" ht="15" hidden="false" customHeight="false" outlineLevel="0" collapsed="false">
      <c r="A2113" s="10" t="s">
        <v>3219</v>
      </c>
      <c r="B2113" s="10" t="s">
        <v>2013</v>
      </c>
      <c r="C2113" s="11" t="n">
        <v>45848</v>
      </c>
      <c r="D2113" s="12" t="n">
        <v>33.37</v>
      </c>
    </row>
    <row r="2114" customFormat="false" ht="15" hidden="false" customHeight="false" outlineLevel="0" collapsed="false">
      <c r="A2114" s="10" t="s">
        <v>3220</v>
      </c>
      <c r="B2114" s="10" t="s">
        <v>3221</v>
      </c>
      <c r="C2114" s="11" t="n">
        <v>45848</v>
      </c>
      <c r="D2114" s="12" t="n">
        <v>44.88</v>
      </c>
    </row>
    <row r="2115" customFormat="false" ht="15" hidden="false" customHeight="false" outlineLevel="0" collapsed="false">
      <c r="A2115" s="10" t="s">
        <v>3222</v>
      </c>
      <c r="B2115" s="10" t="s">
        <v>3223</v>
      </c>
      <c r="C2115" s="11" t="n">
        <v>45848</v>
      </c>
      <c r="D2115" s="12" t="n">
        <v>33.32</v>
      </c>
    </row>
    <row r="2116" customFormat="false" ht="15" hidden="false" customHeight="false" outlineLevel="0" collapsed="false">
      <c r="A2116" s="10" t="s">
        <v>3224</v>
      </c>
      <c r="B2116" s="10" t="s">
        <v>923</v>
      </c>
      <c r="C2116" s="11" t="n">
        <v>45848</v>
      </c>
      <c r="D2116" s="12" t="n">
        <v>38.99</v>
      </c>
    </row>
    <row r="2117" customFormat="false" ht="15" hidden="false" customHeight="false" outlineLevel="0" collapsed="false">
      <c r="A2117" s="10" t="s">
        <v>3225</v>
      </c>
      <c r="B2117" s="10" t="s">
        <v>2871</v>
      </c>
      <c r="C2117" s="11" t="n">
        <v>45848</v>
      </c>
      <c r="D2117" s="12" t="n">
        <v>35.3</v>
      </c>
    </row>
    <row r="2118" customFormat="false" ht="15" hidden="false" customHeight="false" outlineLevel="0" collapsed="false">
      <c r="A2118" s="10" t="s">
        <v>3226</v>
      </c>
      <c r="B2118" s="10" t="s">
        <v>3227</v>
      </c>
      <c r="C2118" s="11" t="n">
        <v>45848</v>
      </c>
      <c r="D2118" s="12" t="n">
        <v>43.24</v>
      </c>
    </row>
    <row r="2119" customFormat="false" ht="15" hidden="false" customHeight="false" outlineLevel="0" collapsed="false">
      <c r="A2119" s="10" t="s">
        <v>3228</v>
      </c>
      <c r="B2119" s="10" t="s">
        <v>1223</v>
      </c>
      <c r="C2119" s="11" t="n">
        <v>45848</v>
      </c>
      <c r="D2119" s="12" t="n">
        <v>48.92</v>
      </c>
    </row>
    <row r="2120" customFormat="false" ht="15" hidden="false" customHeight="false" outlineLevel="0" collapsed="false">
      <c r="A2120" s="10" t="s">
        <v>3229</v>
      </c>
      <c r="B2120" s="10" t="s">
        <v>2596</v>
      </c>
      <c r="C2120" s="11" t="n">
        <v>45849</v>
      </c>
      <c r="D2120" s="12" t="n">
        <v>112.28</v>
      </c>
    </row>
    <row r="2121" customFormat="false" ht="15" hidden="false" customHeight="false" outlineLevel="0" collapsed="false">
      <c r="A2121" s="10" t="s">
        <v>3230</v>
      </c>
      <c r="B2121" s="10" t="s">
        <v>3231</v>
      </c>
      <c r="C2121" s="11" t="n">
        <v>45849</v>
      </c>
      <c r="D2121" s="12" t="n">
        <v>25.27</v>
      </c>
    </row>
    <row r="2122" customFormat="false" ht="15" hidden="false" customHeight="false" outlineLevel="0" collapsed="false">
      <c r="A2122" s="10" t="s">
        <v>3232</v>
      </c>
      <c r="B2122" s="10" t="s">
        <v>479</v>
      </c>
      <c r="C2122" s="11" t="n">
        <v>45849</v>
      </c>
      <c r="D2122" s="12" t="n">
        <v>39.16</v>
      </c>
    </row>
    <row r="2123" customFormat="false" ht="15" hidden="false" customHeight="false" outlineLevel="0" collapsed="false">
      <c r="A2123" s="10" t="s">
        <v>3233</v>
      </c>
      <c r="B2123" s="10" t="s">
        <v>1123</v>
      </c>
      <c r="C2123" s="11" t="n">
        <v>45849</v>
      </c>
      <c r="D2123" s="12" t="n">
        <v>37.96</v>
      </c>
    </row>
    <row r="2124" customFormat="false" ht="15" hidden="false" customHeight="false" outlineLevel="0" collapsed="false">
      <c r="A2124" s="10" t="s">
        <v>3234</v>
      </c>
      <c r="B2124" s="10" t="s">
        <v>3235</v>
      </c>
      <c r="C2124" s="11" t="n">
        <v>45849</v>
      </c>
      <c r="D2124" s="12" t="n">
        <v>45.39</v>
      </c>
    </row>
    <row r="2125" customFormat="false" ht="15" hidden="false" customHeight="false" outlineLevel="0" collapsed="false">
      <c r="A2125" s="10" t="s">
        <v>3236</v>
      </c>
      <c r="B2125" s="10" t="s">
        <v>3237</v>
      </c>
      <c r="C2125" s="11" t="n">
        <v>45849</v>
      </c>
      <c r="D2125" s="12" t="n">
        <v>39.93</v>
      </c>
    </row>
    <row r="2126" customFormat="false" ht="15" hidden="false" customHeight="false" outlineLevel="0" collapsed="false">
      <c r="A2126" s="10" t="s">
        <v>3238</v>
      </c>
      <c r="B2126" s="10" t="s">
        <v>1530</v>
      </c>
      <c r="C2126" s="11" t="n">
        <v>45849</v>
      </c>
      <c r="D2126" s="12" t="n">
        <v>42.12</v>
      </c>
    </row>
    <row r="2127" customFormat="false" ht="15" hidden="false" customHeight="false" outlineLevel="0" collapsed="false">
      <c r="A2127" s="10" t="s">
        <v>3239</v>
      </c>
      <c r="B2127" s="10" t="s">
        <v>3240</v>
      </c>
      <c r="C2127" s="11" t="n">
        <v>45850</v>
      </c>
      <c r="D2127" s="12" t="n">
        <v>51.22</v>
      </c>
    </row>
    <row r="2128" customFormat="false" ht="15" hidden="false" customHeight="false" outlineLevel="0" collapsed="false">
      <c r="A2128" s="10" t="s">
        <v>3241</v>
      </c>
      <c r="B2128" s="10" t="s">
        <v>785</v>
      </c>
      <c r="C2128" s="11" t="n">
        <v>45850</v>
      </c>
      <c r="D2128" s="12" t="n">
        <v>22.49</v>
      </c>
    </row>
    <row r="2129" customFormat="false" ht="15" hidden="false" customHeight="false" outlineLevel="0" collapsed="false">
      <c r="A2129" s="10" t="s">
        <v>3242</v>
      </c>
      <c r="B2129" s="10" t="s">
        <v>1460</v>
      </c>
      <c r="C2129" s="11" t="n">
        <v>45850</v>
      </c>
      <c r="D2129" s="12" t="n">
        <v>23.77</v>
      </c>
    </row>
    <row r="2130" customFormat="false" ht="15" hidden="false" customHeight="false" outlineLevel="0" collapsed="false">
      <c r="A2130" s="10" t="s">
        <v>3243</v>
      </c>
      <c r="B2130" s="10" t="s">
        <v>2432</v>
      </c>
      <c r="C2130" s="11" t="n">
        <v>45850</v>
      </c>
      <c r="D2130" s="12" t="n">
        <v>57.46</v>
      </c>
    </row>
    <row r="2131" customFormat="false" ht="15" hidden="false" customHeight="false" outlineLevel="0" collapsed="false">
      <c r="A2131" s="10" t="s">
        <v>3244</v>
      </c>
      <c r="B2131" s="10" t="s">
        <v>3245</v>
      </c>
      <c r="C2131" s="11" t="n">
        <v>45850</v>
      </c>
      <c r="D2131" s="12" t="n">
        <v>53.56</v>
      </c>
    </row>
    <row r="2132" customFormat="false" ht="15" hidden="false" customHeight="false" outlineLevel="0" collapsed="false">
      <c r="A2132" s="10" t="s">
        <v>3246</v>
      </c>
      <c r="B2132" s="10" t="s">
        <v>2050</v>
      </c>
      <c r="C2132" s="11" t="n">
        <v>45850</v>
      </c>
      <c r="D2132" s="12" t="n">
        <v>48.34</v>
      </c>
    </row>
    <row r="2133" customFormat="false" ht="15" hidden="false" customHeight="false" outlineLevel="0" collapsed="false">
      <c r="A2133" s="10" t="s">
        <v>3247</v>
      </c>
      <c r="B2133" s="10" t="s">
        <v>3248</v>
      </c>
      <c r="C2133" s="11" t="n">
        <v>45850</v>
      </c>
      <c r="D2133" s="12" t="n">
        <v>33.55</v>
      </c>
    </row>
    <row r="2134" customFormat="false" ht="15" hidden="false" customHeight="false" outlineLevel="0" collapsed="false">
      <c r="A2134" s="10" t="s">
        <v>3249</v>
      </c>
      <c r="B2134" s="10" t="s">
        <v>1948</v>
      </c>
      <c r="C2134" s="11" t="n">
        <v>45850</v>
      </c>
      <c r="D2134" s="12" t="n">
        <v>56.76</v>
      </c>
    </row>
    <row r="2135" customFormat="false" ht="15" hidden="false" customHeight="false" outlineLevel="0" collapsed="false">
      <c r="A2135" s="10" t="s">
        <v>3250</v>
      </c>
      <c r="B2135" s="10" t="s">
        <v>1757</v>
      </c>
      <c r="C2135" s="11" t="n">
        <v>45851</v>
      </c>
      <c r="D2135" s="12" t="n">
        <v>68.63</v>
      </c>
    </row>
    <row r="2136" customFormat="false" ht="15" hidden="false" customHeight="false" outlineLevel="0" collapsed="false">
      <c r="A2136" s="10" t="s">
        <v>3251</v>
      </c>
      <c r="B2136" s="10" t="s">
        <v>1314</v>
      </c>
      <c r="C2136" s="11" t="n">
        <v>45851</v>
      </c>
      <c r="D2136" s="12" t="n">
        <v>39.27</v>
      </c>
    </row>
    <row r="2137" customFormat="false" ht="15" hidden="false" customHeight="false" outlineLevel="0" collapsed="false">
      <c r="A2137" s="10" t="s">
        <v>3252</v>
      </c>
      <c r="B2137" s="10" t="s">
        <v>3253</v>
      </c>
      <c r="C2137" s="11" t="n">
        <v>45851</v>
      </c>
      <c r="D2137" s="12" t="n">
        <v>20.94</v>
      </c>
    </row>
    <row r="2138" customFormat="false" ht="15" hidden="false" customHeight="false" outlineLevel="0" collapsed="false">
      <c r="A2138" s="10" t="s">
        <v>3254</v>
      </c>
      <c r="B2138" s="10" t="s">
        <v>534</v>
      </c>
      <c r="C2138" s="11" t="n">
        <v>45851</v>
      </c>
      <c r="D2138" s="12" t="n">
        <v>51.91</v>
      </c>
    </row>
    <row r="2139" customFormat="false" ht="15" hidden="false" customHeight="false" outlineLevel="0" collapsed="false">
      <c r="A2139" s="10" t="s">
        <v>3255</v>
      </c>
      <c r="B2139" s="10" t="s">
        <v>3256</v>
      </c>
      <c r="C2139" s="11" t="n">
        <v>45851</v>
      </c>
      <c r="D2139" s="12" t="n">
        <v>25.77</v>
      </c>
    </row>
    <row r="2140" customFormat="false" ht="15" hidden="false" customHeight="false" outlineLevel="0" collapsed="false">
      <c r="A2140" s="10" t="s">
        <v>3257</v>
      </c>
      <c r="B2140" s="10" t="s">
        <v>1073</v>
      </c>
      <c r="C2140" s="11" t="n">
        <v>45851</v>
      </c>
      <c r="D2140" s="12" t="n">
        <v>21.43</v>
      </c>
    </row>
    <row r="2141" customFormat="false" ht="15" hidden="false" customHeight="false" outlineLevel="0" collapsed="false">
      <c r="A2141" s="10" t="s">
        <v>3258</v>
      </c>
      <c r="B2141" s="10" t="s">
        <v>1305</v>
      </c>
      <c r="C2141" s="11" t="n">
        <v>45851</v>
      </c>
      <c r="D2141" s="12" t="n">
        <v>36.2</v>
      </c>
    </row>
    <row r="2142" customFormat="false" ht="15" hidden="false" customHeight="false" outlineLevel="0" collapsed="false">
      <c r="A2142" s="10" t="s">
        <v>3259</v>
      </c>
      <c r="B2142" s="10" t="s">
        <v>2773</v>
      </c>
      <c r="C2142" s="11" t="n">
        <v>45851</v>
      </c>
      <c r="D2142" s="12" t="n">
        <v>44.84</v>
      </c>
    </row>
    <row r="2143" customFormat="false" ht="15" hidden="false" customHeight="false" outlineLevel="0" collapsed="false">
      <c r="A2143" s="10" t="s">
        <v>3260</v>
      </c>
      <c r="B2143" s="10" t="s">
        <v>1641</v>
      </c>
      <c r="C2143" s="11" t="n">
        <v>45851</v>
      </c>
      <c r="D2143" s="12" t="n">
        <v>34.21</v>
      </c>
    </row>
    <row r="2144" customFormat="false" ht="15" hidden="false" customHeight="false" outlineLevel="0" collapsed="false">
      <c r="A2144" s="10" t="s">
        <v>3261</v>
      </c>
      <c r="B2144" s="10" t="s">
        <v>3262</v>
      </c>
      <c r="C2144" s="11" t="n">
        <v>45851</v>
      </c>
      <c r="D2144" s="12" t="n">
        <v>20.2</v>
      </c>
    </row>
    <row r="2145" customFormat="false" ht="15" hidden="false" customHeight="false" outlineLevel="0" collapsed="false">
      <c r="A2145" s="10" t="s">
        <v>3263</v>
      </c>
      <c r="B2145" s="10" t="s">
        <v>1843</v>
      </c>
      <c r="C2145" s="11" t="n">
        <v>45851</v>
      </c>
      <c r="D2145" s="12" t="n">
        <v>39.99</v>
      </c>
    </row>
    <row r="2146" customFormat="false" ht="15" hidden="false" customHeight="false" outlineLevel="0" collapsed="false">
      <c r="A2146" s="10" t="s">
        <v>3264</v>
      </c>
      <c r="B2146" s="10" t="s">
        <v>1392</v>
      </c>
      <c r="C2146" s="11" t="n">
        <v>45852</v>
      </c>
      <c r="D2146" s="12" t="n">
        <v>50.96</v>
      </c>
    </row>
    <row r="2147" customFormat="false" ht="15" hidden="false" customHeight="false" outlineLevel="0" collapsed="false">
      <c r="A2147" s="10" t="s">
        <v>3265</v>
      </c>
      <c r="B2147" s="10" t="s">
        <v>2492</v>
      </c>
      <c r="C2147" s="11" t="n">
        <v>45852</v>
      </c>
      <c r="D2147" s="12" t="n">
        <v>25</v>
      </c>
    </row>
    <row r="2148" customFormat="false" ht="15" hidden="false" customHeight="false" outlineLevel="0" collapsed="false">
      <c r="A2148" s="10" t="s">
        <v>3266</v>
      </c>
      <c r="B2148" s="10" t="s">
        <v>1666</v>
      </c>
      <c r="C2148" s="11" t="n">
        <v>45852</v>
      </c>
      <c r="D2148" s="12" t="n">
        <v>46.34</v>
      </c>
    </row>
    <row r="2149" customFormat="false" ht="15" hidden="false" customHeight="false" outlineLevel="0" collapsed="false">
      <c r="A2149" s="10" t="s">
        <v>3267</v>
      </c>
      <c r="B2149" s="10" t="s">
        <v>3268</v>
      </c>
      <c r="C2149" s="11" t="n">
        <v>45852</v>
      </c>
      <c r="D2149" s="12" t="n">
        <v>48.16</v>
      </c>
    </row>
    <row r="2150" customFormat="false" ht="15" hidden="false" customHeight="false" outlineLevel="0" collapsed="false">
      <c r="A2150" s="10" t="s">
        <v>3269</v>
      </c>
      <c r="B2150" s="10" t="s">
        <v>2930</v>
      </c>
      <c r="C2150" s="11" t="n">
        <v>45852</v>
      </c>
      <c r="D2150" s="12" t="n">
        <v>39.65</v>
      </c>
    </row>
    <row r="2151" customFormat="false" ht="15" hidden="false" customHeight="false" outlineLevel="0" collapsed="false">
      <c r="A2151" s="10" t="s">
        <v>3270</v>
      </c>
      <c r="B2151" s="10" t="s">
        <v>33</v>
      </c>
      <c r="C2151" s="11" t="n">
        <v>45852</v>
      </c>
      <c r="D2151" s="12" t="n">
        <v>39.41</v>
      </c>
    </row>
    <row r="2152" customFormat="false" ht="15" hidden="false" customHeight="false" outlineLevel="0" collapsed="false">
      <c r="A2152" s="10" t="s">
        <v>3271</v>
      </c>
      <c r="B2152" s="10" t="s">
        <v>3272</v>
      </c>
      <c r="C2152" s="11" t="n">
        <v>45852</v>
      </c>
      <c r="D2152" s="12" t="n">
        <v>24.69</v>
      </c>
    </row>
    <row r="2153" customFormat="false" ht="15" hidden="false" customHeight="false" outlineLevel="0" collapsed="false">
      <c r="A2153" s="10" t="s">
        <v>3273</v>
      </c>
      <c r="B2153" s="10" t="s">
        <v>3274</v>
      </c>
      <c r="C2153" s="11" t="n">
        <v>45852</v>
      </c>
      <c r="D2153" s="12" t="n">
        <v>27.49</v>
      </c>
    </row>
    <row r="2154" customFormat="false" ht="15" hidden="false" customHeight="false" outlineLevel="0" collapsed="false">
      <c r="A2154" s="10" t="s">
        <v>3275</v>
      </c>
      <c r="B2154" s="10" t="s">
        <v>2477</v>
      </c>
      <c r="C2154" s="11" t="n">
        <v>45852</v>
      </c>
      <c r="D2154" s="12" t="n">
        <v>34.47</v>
      </c>
    </row>
    <row r="2155" customFormat="false" ht="15" hidden="false" customHeight="false" outlineLevel="0" collapsed="false">
      <c r="A2155" s="10" t="s">
        <v>3276</v>
      </c>
      <c r="B2155" s="10" t="s">
        <v>3277</v>
      </c>
      <c r="C2155" s="11" t="n">
        <v>45852</v>
      </c>
      <c r="D2155" s="12" t="n">
        <v>27.75</v>
      </c>
    </row>
    <row r="2156" customFormat="false" ht="15" hidden="false" customHeight="false" outlineLevel="0" collapsed="false">
      <c r="A2156" s="10" t="s">
        <v>3278</v>
      </c>
      <c r="B2156" s="10" t="s">
        <v>3279</v>
      </c>
      <c r="C2156" s="11" t="n">
        <v>45852</v>
      </c>
      <c r="D2156" s="12" t="n">
        <v>25.1</v>
      </c>
    </row>
    <row r="2157" customFormat="false" ht="15" hidden="false" customHeight="false" outlineLevel="0" collapsed="false">
      <c r="A2157" s="10" t="s">
        <v>3280</v>
      </c>
      <c r="B2157" s="10" t="s">
        <v>2708</v>
      </c>
      <c r="C2157" s="11" t="n">
        <v>45852</v>
      </c>
      <c r="D2157" s="12" t="n">
        <v>56.93</v>
      </c>
    </row>
    <row r="2158" customFormat="false" ht="15" hidden="false" customHeight="false" outlineLevel="0" collapsed="false">
      <c r="A2158" s="10" t="s">
        <v>3281</v>
      </c>
      <c r="B2158" s="10" t="s">
        <v>3282</v>
      </c>
      <c r="C2158" s="11" t="n">
        <v>45853</v>
      </c>
      <c r="D2158" s="12" t="n">
        <v>30.94</v>
      </c>
    </row>
    <row r="2159" customFormat="false" ht="15" hidden="false" customHeight="false" outlineLevel="0" collapsed="false">
      <c r="A2159" s="10" t="s">
        <v>3283</v>
      </c>
      <c r="B2159" s="10" t="s">
        <v>932</v>
      </c>
      <c r="C2159" s="11" t="n">
        <v>45853</v>
      </c>
      <c r="D2159" s="12" t="n">
        <v>28.38</v>
      </c>
    </row>
    <row r="2160" customFormat="false" ht="15" hidden="false" customHeight="false" outlineLevel="0" collapsed="false">
      <c r="A2160" s="10" t="s">
        <v>3284</v>
      </c>
      <c r="B2160" s="10" t="s">
        <v>1815</v>
      </c>
      <c r="C2160" s="11" t="n">
        <v>45853</v>
      </c>
      <c r="D2160" s="12" t="n">
        <v>45.53</v>
      </c>
    </row>
    <row r="2161" customFormat="false" ht="15" hidden="false" customHeight="false" outlineLevel="0" collapsed="false">
      <c r="A2161" s="10" t="s">
        <v>3285</v>
      </c>
      <c r="B2161" s="10" t="s">
        <v>865</v>
      </c>
      <c r="C2161" s="11" t="n">
        <v>45853</v>
      </c>
      <c r="D2161" s="12" t="n">
        <v>63.95</v>
      </c>
    </row>
    <row r="2162" customFormat="false" ht="15" hidden="false" customHeight="false" outlineLevel="0" collapsed="false">
      <c r="A2162" s="10" t="s">
        <v>3286</v>
      </c>
      <c r="B2162" s="10" t="s">
        <v>1588</v>
      </c>
      <c r="C2162" s="11" t="n">
        <v>45853</v>
      </c>
      <c r="D2162" s="12" t="n">
        <v>24.44</v>
      </c>
    </row>
    <row r="2163" customFormat="false" ht="15" hidden="false" customHeight="false" outlineLevel="0" collapsed="false">
      <c r="A2163" s="10" t="s">
        <v>3287</v>
      </c>
      <c r="B2163" s="10" t="s">
        <v>1417</v>
      </c>
      <c r="C2163" s="11" t="n">
        <v>45853</v>
      </c>
      <c r="D2163" s="12" t="n">
        <v>108.06</v>
      </c>
    </row>
    <row r="2164" customFormat="false" ht="15" hidden="false" customHeight="false" outlineLevel="0" collapsed="false">
      <c r="A2164" s="10" t="s">
        <v>3288</v>
      </c>
      <c r="B2164" s="10" t="s">
        <v>694</v>
      </c>
      <c r="C2164" s="11" t="n">
        <v>45853</v>
      </c>
      <c r="D2164" s="12" t="n">
        <v>32.26</v>
      </c>
    </row>
    <row r="2165" customFormat="false" ht="15" hidden="false" customHeight="false" outlineLevel="0" collapsed="false">
      <c r="A2165" s="10" t="s">
        <v>3289</v>
      </c>
      <c r="B2165" s="10" t="s">
        <v>3290</v>
      </c>
      <c r="C2165" s="11" t="n">
        <v>45853</v>
      </c>
      <c r="D2165" s="12" t="n">
        <v>20.16</v>
      </c>
    </row>
    <row r="2166" customFormat="false" ht="15" hidden="false" customHeight="false" outlineLevel="0" collapsed="false">
      <c r="A2166" s="10" t="s">
        <v>3291</v>
      </c>
      <c r="B2166" s="10" t="s">
        <v>1217</v>
      </c>
      <c r="C2166" s="11" t="n">
        <v>45853</v>
      </c>
      <c r="D2166" s="12" t="n">
        <v>48.87</v>
      </c>
    </row>
    <row r="2167" customFormat="false" ht="15" hidden="false" customHeight="false" outlineLevel="0" collapsed="false">
      <c r="A2167" s="10" t="s">
        <v>3292</v>
      </c>
      <c r="B2167" s="10" t="s">
        <v>1869</v>
      </c>
      <c r="C2167" s="11" t="n">
        <v>45854</v>
      </c>
      <c r="D2167" s="12" t="n">
        <v>39.49</v>
      </c>
    </row>
    <row r="2168" customFormat="false" ht="15" hidden="false" customHeight="false" outlineLevel="0" collapsed="false">
      <c r="A2168" s="10" t="s">
        <v>3293</v>
      </c>
      <c r="B2168" s="10" t="s">
        <v>3294</v>
      </c>
      <c r="C2168" s="11" t="n">
        <v>45854</v>
      </c>
      <c r="D2168" s="12" t="n">
        <v>37.69</v>
      </c>
    </row>
    <row r="2169" customFormat="false" ht="15" hidden="false" customHeight="false" outlineLevel="0" collapsed="false">
      <c r="A2169" s="10" t="s">
        <v>3295</v>
      </c>
      <c r="B2169" s="10" t="s">
        <v>89</v>
      </c>
      <c r="C2169" s="11" t="n">
        <v>45854</v>
      </c>
      <c r="D2169" s="12" t="n">
        <v>39.63</v>
      </c>
    </row>
    <row r="2170" customFormat="false" ht="15" hidden="false" customHeight="false" outlineLevel="0" collapsed="false">
      <c r="A2170" s="10" t="s">
        <v>3296</v>
      </c>
      <c r="B2170" s="10" t="s">
        <v>512</v>
      </c>
      <c r="C2170" s="11" t="n">
        <v>45854</v>
      </c>
      <c r="D2170" s="12" t="n">
        <v>42.75</v>
      </c>
    </row>
    <row r="2171" customFormat="false" ht="15" hidden="false" customHeight="false" outlineLevel="0" collapsed="false">
      <c r="A2171" s="10" t="s">
        <v>3297</v>
      </c>
      <c r="B2171" s="10" t="s">
        <v>529</v>
      </c>
      <c r="C2171" s="11" t="n">
        <v>45854</v>
      </c>
      <c r="D2171" s="12" t="n">
        <v>77.89</v>
      </c>
    </row>
    <row r="2172" customFormat="false" ht="15" hidden="false" customHeight="false" outlineLevel="0" collapsed="false">
      <c r="A2172" s="10" t="s">
        <v>3298</v>
      </c>
      <c r="B2172" s="10" t="s">
        <v>587</v>
      </c>
      <c r="C2172" s="11" t="n">
        <v>45854</v>
      </c>
      <c r="D2172" s="12" t="n">
        <v>20.47</v>
      </c>
    </row>
    <row r="2173" customFormat="false" ht="15" hidden="false" customHeight="false" outlineLevel="0" collapsed="false">
      <c r="A2173" s="10" t="s">
        <v>3299</v>
      </c>
      <c r="B2173" s="10" t="s">
        <v>3300</v>
      </c>
      <c r="C2173" s="11" t="n">
        <v>45854</v>
      </c>
      <c r="D2173" s="12" t="n">
        <v>25.98</v>
      </c>
    </row>
    <row r="2174" customFormat="false" ht="15" hidden="false" customHeight="false" outlineLevel="0" collapsed="false">
      <c r="A2174" s="10" t="s">
        <v>3301</v>
      </c>
      <c r="B2174" s="10" t="s">
        <v>844</v>
      </c>
      <c r="C2174" s="11" t="n">
        <v>45855</v>
      </c>
      <c r="D2174" s="12" t="n">
        <v>52.85</v>
      </c>
    </row>
    <row r="2175" customFormat="false" ht="15" hidden="false" customHeight="false" outlineLevel="0" collapsed="false">
      <c r="A2175" s="10" t="s">
        <v>3302</v>
      </c>
      <c r="B2175" s="10" t="s">
        <v>3303</v>
      </c>
      <c r="C2175" s="11" t="n">
        <v>45855</v>
      </c>
      <c r="D2175" s="12" t="n">
        <v>27.04</v>
      </c>
    </row>
    <row r="2176" customFormat="false" ht="15" hidden="false" customHeight="false" outlineLevel="0" collapsed="false">
      <c r="A2176" s="10" t="s">
        <v>3304</v>
      </c>
      <c r="B2176" s="10" t="s">
        <v>826</v>
      </c>
      <c r="C2176" s="11" t="n">
        <v>45855</v>
      </c>
      <c r="D2176" s="12" t="n">
        <v>31.53</v>
      </c>
    </row>
    <row r="2177" customFormat="false" ht="15" hidden="false" customHeight="false" outlineLevel="0" collapsed="false">
      <c r="A2177" s="10" t="s">
        <v>3305</v>
      </c>
      <c r="B2177" s="10" t="s">
        <v>3306</v>
      </c>
      <c r="C2177" s="11" t="n">
        <v>45855</v>
      </c>
      <c r="D2177" s="12" t="n">
        <v>32.38</v>
      </c>
    </row>
    <row r="2178" customFormat="false" ht="15" hidden="false" customHeight="false" outlineLevel="0" collapsed="false">
      <c r="A2178" s="10" t="s">
        <v>3307</v>
      </c>
      <c r="B2178" s="10" t="s">
        <v>1358</v>
      </c>
      <c r="C2178" s="11" t="n">
        <v>45855</v>
      </c>
      <c r="D2178" s="12" t="n">
        <v>63.69</v>
      </c>
    </row>
    <row r="2179" customFormat="false" ht="15" hidden="false" customHeight="false" outlineLevel="0" collapsed="false">
      <c r="A2179" s="10" t="s">
        <v>3308</v>
      </c>
      <c r="B2179" s="10" t="s">
        <v>1316</v>
      </c>
      <c r="C2179" s="11" t="n">
        <v>45855</v>
      </c>
      <c r="D2179" s="12" t="n">
        <v>64.93</v>
      </c>
    </row>
    <row r="2180" customFormat="false" ht="15" hidden="false" customHeight="false" outlineLevel="0" collapsed="false">
      <c r="A2180" s="10" t="s">
        <v>3309</v>
      </c>
      <c r="B2180" s="10" t="s">
        <v>3310</v>
      </c>
      <c r="C2180" s="11" t="n">
        <v>45855</v>
      </c>
      <c r="D2180" s="12" t="n">
        <v>21.91</v>
      </c>
    </row>
    <row r="2181" customFormat="false" ht="15" hidden="false" customHeight="false" outlineLevel="0" collapsed="false">
      <c r="A2181" s="10" t="s">
        <v>3311</v>
      </c>
      <c r="B2181" s="10" t="s">
        <v>3312</v>
      </c>
      <c r="C2181" s="11" t="n">
        <v>45855</v>
      </c>
      <c r="D2181" s="12" t="n">
        <v>28.67</v>
      </c>
    </row>
    <row r="2182" customFormat="false" ht="15" hidden="false" customHeight="false" outlineLevel="0" collapsed="false">
      <c r="A2182" s="10" t="s">
        <v>3313</v>
      </c>
      <c r="B2182" s="10" t="s">
        <v>1924</v>
      </c>
      <c r="C2182" s="11" t="n">
        <v>45855</v>
      </c>
      <c r="D2182" s="12" t="n">
        <v>18.5</v>
      </c>
    </row>
    <row r="2183" customFormat="false" ht="15" hidden="false" customHeight="false" outlineLevel="0" collapsed="false">
      <c r="A2183" s="10" t="s">
        <v>3314</v>
      </c>
      <c r="B2183" s="10" t="s">
        <v>179</v>
      </c>
      <c r="C2183" s="11" t="n">
        <v>45855</v>
      </c>
      <c r="D2183" s="12" t="n">
        <v>17.04</v>
      </c>
    </row>
    <row r="2184" customFormat="false" ht="15" hidden="false" customHeight="false" outlineLevel="0" collapsed="false">
      <c r="A2184" s="10" t="s">
        <v>3315</v>
      </c>
      <c r="B2184" s="10" t="s">
        <v>3316</v>
      </c>
      <c r="C2184" s="11" t="n">
        <v>45855</v>
      </c>
      <c r="D2184" s="12" t="n">
        <v>19.5</v>
      </c>
    </row>
    <row r="2185" customFormat="false" ht="15" hidden="false" customHeight="false" outlineLevel="0" collapsed="false">
      <c r="A2185" s="10" t="s">
        <v>3317</v>
      </c>
      <c r="B2185" s="10" t="s">
        <v>1107</v>
      </c>
      <c r="C2185" s="11" t="n">
        <v>45855</v>
      </c>
      <c r="D2185" s="12" t="n">
        <v>50.21</v>
      </c>
    </row>
    <row r="2186" customFormat="false" ht="15" hidden="false" customHeight="false" outlineLevel="0" collapsed="false">
      <c r="A2186" s="10" t="s">
        <v>3318</v>
      </c>
      <c r="B2186" s="10" t="s">
        <v>1475</v>
      </c>
      <c r="C2186" s="11" t="n">
        <v>45855</v>
      </c>
      <c r="D2186" s="12" t="n">
        <v>39.39</v>
      </c>
    </row>
    <row r="2187" customFormat="false" ht="15" hidden="false" customHeight="false" outlineLevel="0" collapsed="false">
      <c r="A2187" s="10" t="s">
        <v>3319</v>
      </c>
      <c r="B2187" s="10" t="s">
        <v>3097</v>
      </c>
      <c r="C2187" s="11" t="n">
        <v>45856</v>
      </c>
      <c r="D2187" s="12" t="n">
        <v>42.99</v>
      </c>
    </row>
    <row r="2188" customFormat="false" ht="15" hidden="false" customHeight="false" outlineLevel="0" collapsed="false">
      <c r="A2188" s="10" t="s">
        <v>3320</v>
      </c>
      <c r="B2188" s="10" t="s">
        <v>3321</v>
      </c>
      <c r="C2188" s="11" t="n">
        <v>45856</v>
      </c>
      <c r="D2188" s="12" t="n">
        <v>27.08</v>
      </c>
    </row>
    <row r="2189" customFormat="false" ht="15" hidden="false" customHeight="false" outlineLevel="0" collapsed="false">
      <c r="A2189" s="10" t="s">
        <v>3322</v>
      </c>
      <c r="B2189" s="10" t="s">
        <v>3323</v>
      </c>
      <c r="C2189" s="11" t="n">
        <v>45856</v>
      </c>
      <c r="D2189" s="12" t="n">
        <v>43.4</v>
      </c>
    </row>
    <row r="2190" customFormat="false" ht="15" hidden="false" customHeight="false" outlineLevel="0" collapsed="false">
      <c r="A2190" s="10" t="s">
        <v>3324</v>
      </c>
      <c r="B2190" s="10" t="s">
        <v>828</v>
      </c>
      <c r="C2190" s="11" t="n">
        <v>45856</v>
      </c>
      <c r="D2190" s="12" t="n">
        <v>55.44</v>
      </c>
    </row>
    <row r="2191" customFormat="false" ht="15" hidden="false" customHeight="false" outlineLevel="0" collapsed="false">
      <c r="A2191" s="10" t="s">
        <v>3325</v>
      </c>
      <c r="B2191" s="10" t="s">
        <v>2401</v>
      </c>
      <c r="C2191" s="11" t="n">
        <v>45856</v>
      </c>
      <c r="D2191" s="12" t="n">
        <v>40.15</v>
      </c>
    </row>
    <row r="2192" customFormat="false" ht="15" hidden="false" customHeight="false" outlineLevel="0" collapsed="false">
      <c r="A2192" s="10" t="s">
        <v>3326</v>
      </c>
      <c r="B2192" s="10" t="s">
        <v>1288</v>
      </c>
      <c r="C2192" s="11" t="n">
        <v>45856</v>
      </c>
      <c r="D2192" s="12" t="n">
        <v>64.14</v>
      </c>
    </row>
    <row r="2193" customFormat="false" ht="15" hidden="false" customHeight="false" outlineLevel="0" collapsed="false">
      <c r="A2193" s="10" t="s">
        <v>3327</v>
      </c>
      <c r="B2193" s="10" t="s">
        <v>1764</v>
      </c>
      <c r="C2193" s="11" t="n">
        <v>45856</v>
      </c>
      <c r="D2193" s="12" t="n">
        <v>32.16</v>
      </c>
    </row>
    <row r="2194" customFormat="false" ht="15" hidden="false" customHeight="false" outlineLevel="0" collapsed="false">
      <c r="A2194" s="10" t="s">
        <v>3328</v>
      </c>
      <c r="B2194" s="10" t="s">
        <v>2278</v>
      </c>
      <c r="C2194" s="11" t="n">
        <v>45856</v>
      </c>
      <c r="D2194" s="12" t="n">
        <v>47.2</v>
      </c>
    </row>
    <row r="2195" customFormat="false" ht="15" hidden="false" customHeight="false" outlineLevel="0" collapsed="false">
      <c r="A2195" s="10" t="s">
        <v>3329</v>
      </c>
      <c r="B2195" s="10" t="s">
        <v>1268</v>
      </c>
      <c r="C2195" s="11" t="n">
        <v>45856</v>
      </c>
      <c r="D2195" s="12" t="n">
        <v>37.21</v>
      </c>
    </row>
    <row r="2196" customFormat="false" ht="15" hidden="false" customHeight="false" outlineLevel="0" collapsed="false">
      <c r="A2196" s="10" t="s">
        <v>3330</v>
      </c>
      <c r="B2196" s="10" t="s">
        <v>900</v>
      </c>
      <c r="C2196" s="11" t="n">
        <v>45857</v>
      </c>
      <c r="D2196" s="12" t="n">
        <v>37.47</v>
      </c>
    </row>
    <row r="2197" customFormat="false" ht="15" hidden="false" customHeight="false" outlineLevel="0" collapsed="false">
      <c r="A2197" s="10" t="s">
        <v>3331</v>
      </c>
      <c r="B2197" s="10" t="s">
        <v>3332</v>
      </c>
      <c r="C2197" s="11" t="n">
        <v>45857</v>
      </c>
      <c r="D2197" s="12" t="n">
        <v>26.93</v>
      </c>
    </row>
    <row r="2198" customFormat="false" ht="15" hidden="false" customHeight="false" outlineLevel="0" collapsed="false">
      <c r="A2198" s="10" t="s">
        <v>3333</v>
      </c>
      <c r="B2198" s="10" t="s">
        <v>2133</v>
      </c>
      <c r="C2198" s="11" t="n">
        <v>45857</v>
      </c>
      <c r="D2198" s="12" t="n">
        <v>50.78</v>
      </c>
    </row>
    <row r="2199" customFormat="false" ht="15" hidden="false" customHeight="false" outlineLevel="0" collapsed="false">
      <c r="A2199" s="10" t="s">
        <v>3334</v>
      </c>
      <c r="B2199" s="10" t="s">
        <v>1270</v>
      </c>
      <c r="C2199" s="11" t="n">
        <v>45857</v>
      </c>
      <c r="D2199" s="12" t="n">
        <v>34.57</v>
      </c>
    </row>
    <row r="2200" customFormat="false" ht="15" hidden="false" customHeight="false" outlineLevel="0" collapsed="false">
      <c r="A2200" s="10" t="s">
        <v>3335</v>
      </c>
      <c r="B2200" s="10" t="s">
        <v>1470</v>
      </c>
      <c r="C2200" s="11" t="n">
        <v>45857</v>
      </c>
      <c r="D2200" s="12" t="n">
        <v>37.74</v>
      </c>
    </row>
    <row r="2201" customFormat="false" ht="15" hidden="false" customHeight="false" outlineLevel="0" collapsed="false">
      <c r="A2201" s="10" t="s">
        <v>3336</v>
      </c>
      <c r="B2201" s="10" t="s">
        <v>631</v>
      </c>
      <c r="C2201" s="11" t="n">
        <v>45857</v>
      </c>
      <c r="D2201" s="12" t="n">
        <v>71.81</v>
      </c>
    </row>
    <row r="2202" customFormat="false" ht="15" hidden="false" customHeight="false" outlineLevel="0" collapsed="false">
      <c r="A2202" s="10" t="s">
        <v>3337</v>
      </c>
      <c r="B2202" s="10" t="s">
        <v>3338</v>
      </c>
      <c r="C2202" s="11" t="n">
        <v>45857</v>
      </c>
      <c r="D2202" s="12" t="n">
        <v>31.53</v>
      </c>
    </row>
    <row r="2203" customFormat="false" ht="15" hidden="false" customHeight="false" outlineLevel="0" collapsed="false">
      <c r="A2203" s="10" t="s">
        <v>3339</v>
      </c>
      <c r="B2203" s="10" t="s">
        <v>471</v>
      </c>
      <c r="C2203" s="11" t="n">
        <v>45857</v>
      </c>
      <c r="D2203" s="12" t="n">
        <v>60.58</v>
      </c>
    </row>
    <row r="2204" customFormat="false" ht="15" hidden="false" customHeight="false" outlineLevel="0" collapsed="false">
      <c r="A2204" s="10" t="s">
        <v>3340</v>
      </c>
      <c r="B2204" s="10" t="s">
        <v>107</v>
      </c>
      <c r="C2204" s="11" t="n">
        <v>45857</v>
      </c>
      <c r="D2204" s="12" t="n">
        <v>43.91</v>
      </c>
    </row>
    <row r="2205" customFormat="false" ht="15" hidden="false" customHeight="false" outlineLevel="0" collapsed="false">
      <c r="A2205" s="10" t="s">
        <v>3341</v>
      </c>
      <c r="B2205" s="10" t="s">
        <v>2527</v>
      </c>
      <c r="C2205" s="11" t="n">
        <v>45857</v>
      </c>
      <c r="D2205" s="12" t="n">
        <v>35.05</v>
      </c>
    </row>
    <row r="2206" customFormat="false" ht="15" hidden="false" customHeight="false" outlineLevel="0" collapsed="false">
      <c r="A2206" s="10" t="s">
        <v>3342</v>
      </c>
      <c r="B2206" s="10" t="s">
        <v>1560</v>
      </c>
      <c r="C2206" s="11" t="n">
        <v>45858</v>
      </c>
      <c r="D2206" s="12" t="n">
        <v>29.16</v>
      </c>
    </row>
    <row r="2207" customFormat="false" ht="15" hidden="false" customHeight="false" outlineLevel="0" collapsed="false">
      <c r="A2207" s="10" t="s">
        <v>3343</v>
      </c>
      <c r="B2207" s="10" t="s">
        <v>1711</v>
      </c>
      <c r="C2207" s="11" t="n">
        <v>45858</v>
      </c>
      <c r="D2207" s="12" t="n">
        <v>56.36</v>
      </c>
    </row>
    <row r="2208" customFormat="false" ht="15" hidden="false" customHeight="false" outlineLevel="0" collapsed="false">
      <c r="A2208" s="10" t="s">
        <v>3344</v>
      </c>
      <c r="B2208" s="10" t="s">
        <v>888</v>
      </c>
      <c r="C2208" s="11" t="n">
        <v>45858</v>
      </c>
      <c r="D2208" s="12" t="n">
        <v>22.26</v>
      </c>
    </row>
    <row r="2209" customFormat="false" ht="15" hidden="false" customHeight="false" outlineLevel="0" collapsed="false">
      <c r="A2209" s="10" t="s">
        <v>3345</v>
      </c>
      <c r="B2209" s="10" t="s">
        <v>3346</v>
      </c>
      <c r="C2209" s="11" t="n">
        <v>45858</v>
      </c>
      <c r="D2209" s="12" t="n">
        <v>31.54</v>
      </c>
    </row>
    <row r="2210" customFormat="false" ht="15" hidden="false" customHeight="false" outlineLevel="0" collapsed="false">
      <c r="A2210" s="10" t="s">
        <v>3347</v>
      </c>
      <c r="B2210" s="10" t="s">
        <v>1813</v>
      </c>
      <c r="C2210" s="11" t="n">
        <v>45858</v>
      </c>
      <c r="D2210" s="12" t="n">
        <v>29.54</v>
      </c>
    </row>
    <row r="2211" customFormat="false" ht="15" hidden="false" customHeight="false" outlineLevel="0" collapsed="false">
      <c r="A2211" s="10" t="s">
        <v>3348</v>
      </c>
      <c r="B2211" s="10" t="s">
        <v>581</v>
      </c>
      <c r="C2211" s="11" t="n">
        <v>45858</v>
      </c>
      <c r="D2211" s="12" t="n">
        <v>35.12</v>
      </c>
    </row>
    <row r="2212" customFormat="false" ht="15" hidden="false" customHeight="false" outlineLevel="0" collapsed="false">
      <c r="A2212" s="10" t="s">
        <v>3349</v>
      </c>
      <c r="B2212" s="10" t="s">
        <v>833</v>
      </c>
      <c r="C2212" s="11" t="n">
        <v>45858</v>
      </c>
      <c r="D2212" s="12" t="n">
        <v>107.84</v>
      </c>
    </row>
    <row r="2213" customFormat="false" ht="15" hidden="false" customHeight="false" outlineLevel="0" collapsed="false">
      <c r="A2213" s="10" t="s">
        <v>3350</v>
      </c>
      <c r="B2213" s="10" t="s">
        <v>3351</v>
      </c>
      <c r="C2213" s="11" t="n">
        <v>45858</v>
      </c>
      <c r="D2213" s="12" t="n">
        <v>33.32</v>
      </c>
    </row>
    <row r="2214" customFormat="false" ht="15" hidden="false" customHeight="false" outlineLevel="0" collapsed="false">
      <c r="A2214" s="10" t="s">
        <v>3352</v>
      </c>
      <c r="B2214" s="10" t="s">
        <v>3353</v>
      </c>
      <c r="C2214" s="11" t="n">
        <v>45858</v>
      </c>
      <c r="D2214" s="12" t="n">
        <v>47.27</v>
      </c>
    </row>
    <row r="2215" customFormat="false" ht="15" hidden="false" customHeight="false" outlineLevel="0" collapsed="false">
      <c r="A2215" s="10" t="s">
        <v>3354</v>
      </c>
      <c r="B2215" s="10" t="s">
        <v>516</v>
      </c>
      <c r="C2215" s="11" t="n">
        <v>45858</v>
      </c>
      <c r="D2215" s="12" t="n">
        <v>26.46</v>
      </c>
    </row>
    <row r="2216" customFormat="false" ht="15" hidden="false" customHeight="false" outlineLevel="0" collapsed="false">
      <c r="A2216" s="10" t="s">
        <v>3355</v>
      </c>
      <c r="B2216" s="10" t="s">
        <v>3356</v>
      </c>
      <c r="C2216" s="11" t="n">
        <v>45858</v>
      </c>
      <c r="D2216" s="12" t="n">
        <v>21.78</v>
      </c>
    </row>
    <row r="2217" customFormat="false" ht="15" hidden="false" customHeight="false" outlineLevel="0" collapsed="false">
      <c r="A2217" s="10" t="s">
        <v>3357</v>
      </c>
      <c r="B2217" s="10" t="s">
        <v>2181</v>
      </c>
      <c r="C2217" s="11" t="n">
        <v>45858</v>
      </c>
      <c r="D2217" s="12" t="n">
        <v>43.33</v>
      </c>
    </row>
    <row r="2218" customFormat="false" ht="15" hidden="false" customHeight="false" outlineLevel="0" collapsed="false">
      <c r="A2218" s="10" t="s">
        <v>3358</v>
      </c>
      <c r="B2218" s="10" t="s">
        <v>1421</v>
      </c>
      <c r="C2218" s="11" t="n">
        <v>45858</v>
      </c>
      <c r="D2218" s="12" t="n">
        <v>30.15</v>
      </c>
    </row>
    <row r="2219" customFormat="false" ht="15" hidden="false" customHeight="false" outlineLevel="0" collapsed="false">
      <c r="A2219" s="10" t="s">
        <v>3359</v>
      </c>
      <c r="B2219" s="10" t="s">
        <v>1983</v>
      </c>
      <c r="C2219" s="11" t="n">
        <v>45859</v>
      </c>
      <c r="D2219" s="12" t="n">
        <v>29.5</v>
      </c>
    </row>
    <row r="2220" customFormat="false" ht="15" hidden="false" customHeight="false" outlineLevel="0" collapsed="false">
      <c r="A2220" s="10" t="s">
        <v>3360</v>
      </c>
      <c r="B2220" s="10" t="s">
        <v>1690</v>
      </c>
      <c r="C2220" s="11" t="n">
        <v>45859</v>
      </c>
      <c r="D2220" s="12" t="n">
        <v>34.06</v>
      </c>
    </row>
    <row r="2221" customFormat="false" ht="15" hidden="false" customHeight="false" outlineLevel="0" collapsed="false">
      <c r="A2221" s="10" t="s">
        <v>3361</v>
      </c>
      <c r="B2221" s="10" t="s">
        <v>224</v>
      </c>
      <c r="C2221" s="11" t="n">
        <v>45859</v>
      </c>
      <c r="D2221" s="12" t="n">
        <v>39.43</v>
      </c>
    </row>
    <row r="2222" customFormat="false" ht="15" hidden="false" customHeight="false" outlineLevel="0" collapsed="false">
      <c r="A2222" s="10" t="s">
        <v>3362</v>
      </c>
      <c r="B2222" s="10" t="s">
        <v>3363</v>
      </c>
      <c r="C2222" s="11" t="n">
        <v>45859</v>
      </c>
      <c r="D2222" s="12" t="n">
        <v>49.76</v>
      </c>
    </row>
    <row r="2223" customFormat="false" ht="15" hidden="false" customHeight="false" outlineLevel="0" collapsed="false">
      <c r="A2223" s="10" t="s">
        <v>3364</v>
      </c>
      <c r="B2223" s="10" t="s">
        <v>3365</v>
      </c>
      <c r="C2223" s="11" t="n">
        <v>45859</v>
      </c>
      <c r="D2223" s="12" t="n">
        <v>62.09</v>
      </c>
    </row>
    <row r="2224" customFormat="false" ht="15" hidden="false" customHeight="false" outlineLevel="0" collapsed="false">
      <c r="A2224" s="10" t="s">
        <v>3366</v>
      </c>
      <c r="B2224" s="10" t="s">
        <v>3367</v>
      </c>
      <c r="C2224" s="11" t="n">
        <v>45859</v>
      </c>
      <c r="D2224" s="12" t="n">
        <v>35.5</v>
      </c>
    </row>
    <row r="2225" customFormat="false" ht="15" hidden="false" customHeight="false" outlineLevel="0" collapsed="false">
      <c r="A2225" s="10" t="s">
        <v>3368</v>
      </c>
      <c r="B2225" s="10" t="s">
        <v>3369</v>
      </c>
      <c r="C2225" s="11" t="n">
        <v>45859</v>
      </c>
      <c r="D2225" s="12" t="n">
        <v>26.04</v>
      </c>
    </row>
    <row r="2226" customFormat="false" ht="15" hidden="false" customHeight="false" outlineLevel="0" collapsed="false">
      <c r="A2226" s="10" t="s">
        <v>3370</v>
      </c>
      <c r="B2226" s="10" t="s">
        <v>1065</v>
      </c>
      <c r="C2226" s="11" t="n">
        <v>45859</v>
      </c>
      <c r="D2226" s="12" t="n">
        <v>36.56</v>
      </c>
    </row>
    <row r="2227" customFormat="false" ht="15" hidden="false" customHeight="false" outlineLevel="0" collapsed="false">
      <c r="A2227" s="10" t="s">
        <v>3371</v>
      </c>
      <c r="B2227" s="10" t="s">
        <v>1644</v>
      </c>
      <c r="C2227" s="11" t="n">
        <v>45859</v>
      </c>
      <c r="D2227" s="12" t="n">
        <v>35.3</v>
      </c>
    </row>
    <row r="2228" customFormat="false" ht="15" hidden="false" customHeight="false" outlineLevel="0" collapsed="false">
      <c r="A2228" s="10" t="s">
        <v>3372</v>
      </c>
      <c r="B2228" s="10" t="s">
        <v>995</v>
      </c>
      <c r="C2228" s="11" t="n">
        <v>45860</v>
      </c>
      <c r="D2228" s="12" t="n">
        <v>46.01</v>
      </c>
    </row>
    <row r="2229" customFormat="false" ht="15" hidden="false" customHeight="false" outlineLevel="0" collapsed="false">
      <c r="A2229" s="10" t="s">
        <v>3373</v>
      </c>
      <c r="B2229" s="10" t="s">
        <v>1522</v>
      </c>
      <c r="C2229" s="11" t="n">
        <v>45860</v>
      </c>
      <c r="D2229" s="12" t="n">
        <v>27.16</v>
      </c>
    </row>
    <row r="2230" customFormat="false" ht="15" hidden="false" customHeight="false" outlineLevel="0" collapsed="false">
      <c r="A2230" s="10" t="s">
        <v>3374</v>
      </c>
      <c r="B2230" s="10" t="s">
        <v>3375</v>
      </c>
      <c r="C2230" s="11" t="n">
        <v>45860</v>
      </c>
      <c r="D2230" s="12" t="n">
        <v>42.53</v>
      </c>
    </row>
    <row r="2231" customFormat="false" ht="15" hidden="false" customHeight="false" outlineLevel="0" collapsed="false">
      <c r="A2231" s="10" t="s">
        <v>3376</v>
      </c>
      <c r="B2231" s="10" t="s">
        <v>3377</v>
      </c>
      <c r="C2231" s="11" t="n">
        <v>45860</v>
      </c>
      <c r="D2231" s="12" t="n">
        <v>32.99</v>
      </c>
    </row>
    <row r="2232" customFormat="false" ht="15" hidden="false" customHeight="false" outlineLevel="0" collapsed="false">
      <c r="A2232" s="10" t="s">
        <v>3378</v>
      </c>
      <c r="B2232" s="10" t="s">
        <v>1847</v>
      </c>
      <c r="C2232" s="11" t="n">
        <v>45860</v>
      </c>
      <c r="D2232" s="12" t="n">
        <v>21.5</v>
      </c>
    </row>
    <row r="2233" customFormat="false" ht="15" hidden="false" customHeight="false" outlineLevel="0" collapsed="false">
      <c r="A2233" s="10" t="s">
        <v>3379</v>
      </c>
      <c r="B2233" s="10" t="s">
        <v>3380</v>
      </c>
      <c r="C2233" s="11" t="n">
        <v>45860</v>
      </c>
      <c r="D2233" s="12" t="n">
        <v>18.64</v>
      </c>
    </row>
    <row r="2234" customFormat="false" ht="15" hidden="false" customHeight="false" outlineLevel="0" collapsed="false">
      <c r="A2234" s="10" t="s">
        <v>3381</v>
      </c>
      <c r="B2234" s="10" t="s">
        <v>3382</v>
      </c>
      <c r="C2234" s="11" t="n">
        <v>45860</v>
      </c>
      <c r="D2234" s="12" t="n">
        <v>17.39</v>
      </c>
    </row>
    <row r="2235" customFormat="false" ht="15" hidden="false" customHeight="false" outlineLevel="0" collapsed="false">
      <c r="A2235" s="10" t="s">
        <v>3383</v>
      </c>
      <c r="B2235" s="10" t="s">
        <v>1613</v>
      </c>
      <c r="C2235" s="11" t="n">
        <v>45861</v>
      </c>
      <c r="D2235" s="12" t="n">
        <v>35.49</v>
      </c>
    </row>
    <row r="2236" customFormat="false" ht="15" hidden="false" customHeight="false" outlineLevel="0" collapsed="false">
      <c r="A2236" s="10" t="s">
        <v>3384</v>
      </c>
      <c r="B2236" s="10" t="s">
        <v>189</v>
      </c>
      <c r="C2236" s="11" t="n">
        <v>45861</v>
      </c>
      <c r="D2236" s="12" t="n">
        <v>86.7</v>
      </c>
    </row>
    <row r="2237" customFormat="false" ht="15" hidden="false" customHeight="false" outlineLevel="0" collapsed="false">
      <c r="A2237" s="10" t="s">
        <v>3385</v>
      </c>
      <c r="B2237" s="10" t="s">
        <v>2648</v>
      </c>
      <c r="C2237" s="11" t="n">
        <v>45861</v>
      </c>
      <c r="D2237" s="12" t="n">
        <v>44.39</v>
      </c>
    </row>
    <row r="2238" customFormat="false" ht="15" hidden="false" customHeight="false" outlineLevel="0" collapsed="false">
      <c r="A2238" s="10" t="s">
        <v>3386</v>
      </c>
      <c r="B2238" s="10" t="s">
        <v>609</v>
      </c>
      <c r="C2238" s="11" t="n">
        <v>45861</v>
      </c>
      <c r="D2238" s="12" t="n">
        <v>28.89</v>
      </c>
    </row>
    <row r="2239" customFormat="false" ht="15" hidden="false" customHeight="false" outlineLevel="0" collapsed="false">
      <c r="A2239" s="10" t="s">
        <v>3387</v>
      </c>
      <c r="B2239" s="10" t="s">
        <v>2777</v>
      </c>
      <c r="C2239" s="11" t="n">
        <v>45861</v>
      </c>
      <c r="D2239" s="12" t="n">
        <v>40.93</v>
      </c>
    </row>
    <row r="2240" customFormat="false" ht="15" hidden="false" customHeight="false" outlineLevel="0" collapsed="false">
      <c r="A2240" s="10" t="s">
        <v>3388</v>
      </c>
      <c r="B2240" s="10" t="s">
        <v>1453</v>
      </c>
      <c r="C2240" s="11" t="n">
        <v>45861</v>
      </c>
      <c r="D2240" s="12" t="n">
        <v>59.33</v>
      </c>
    </row>
    <row r="2241" customFormat="false" ht="15" hidden="false" customHeight="false" outlineLevel="0" collapsed="false">
      <c r="A2241" s="10" t="s">
        <v>3389</v>
      </c>
      <c r="B2241" s="10" t="s">
        <v>3390</v>
      </c>
      <c r="C2241" s="11" t="n">
        <v>45861</v>
      </c>
      <c r="D2241" s="12" t="n">
        <v>19.79</v>
      </c>
    </row>
    <row r="2242" customFormat="false" ht="15" hidden="false" customHeight="false" outlineLevel="0" collapsed="false">
      <c r="A2242" s="10" t="s">
        <v>3391</v>
      </c>
      <c r="B2242" s="10" t="s">
        <v>3392</v>
      </c>
      <c r="C2242" s="11" t="n">
        <v>45861</v>
      </c>
      <c r="D2242" s="12" t="n">
        <v>38.78</v>
      </c>
    </row>
    <row r="2243" customFormat="false" ht="15" hidden="false" customHeight="false" outlineLevel="0" collapsed="false">
      <c r="A2243" s="10" t="s">
        <v>3393</v>
      </c>
      <c r="B2243" s="10" t="s">
        <v>489</v>
      </c>
      <c r="C2243" s="11" t="n">
        <v>45861</v>
      </c>
      <c r="D2243" s="12" t="n">
        <v>49.89</v>
      </c>
    </row>
    <row r="2244" customFormat="false" ht="15" hidden="false" customHeight="false" outlineLevel="0" collapsed="false">
      <c r="A2244" s="10" t="s">
        <v>3394</v>
      </c>
      <c r="B2244" s="10" t="s">
        <v>3395</v>
      </c>
      <c r="C2244" s="11" t="n">
        <v>45862</v>
      </c>
      <c r="D2244" s="12" t="n">
        <v>28.02</v>
      </c>
    </row>
    <row r="2245" customFormat="false" ht="15" hidden="false" customHeight="false" outlineLevel="0" collapsed="false">
      <c r="A2245" s="10" t="s">
        <v>3396</v>
      </c>
      <c r="B2245" s="10" t="s">
        <v>3397</v>
      </c>
      <c r="C2245" s="11" t="n">
        <v>45862</v>
      </c>
      <c r="D2245" s="12" t="n">
        <v>17.47</v>
      </c>
    </row>
    <row r="2246" customFormat="false" ht="15" hidden="false" customHeight="false" outlineLevel="0" collapsed="false">
      <c r="A2246" s="10" t="s">
        <v>3398</v>
      </c>
      <c r="B2246" s="10" t="s">
        <v>1718</v>
      </c>
      <c r="C2246" s="11" t="n">
        <v>45862</v>
      </c>
      <c r="D2246" s="12" t="n">
        <v>35.47</v>
      </c>
    </row>
    <row r="2247" customFormat="false" ht="15" hidden="false" customHeight="false" outlineLevel="0" collapsed="false">
      <c r="A2247" s="10" t="s">
        <v>3399</v>
      </c>
      <c r="B2247" s="10" t="s">
        <v>2032</v>
      </c>
      <c r="C2247" s="11" t="n">
        <v>45862</v>
      </c>
      <c r="D2247" s="12" t="n">
        <v>41.79</v>
      </c>
    </row>
    <row r="2248" customFormat="false" ht="15" hidden="false" customHeight="false" outlineLevel="0" collapsed="false">
      <c r="A2248" s="10" t="s">
        <v>3400</v>
      </c>
      <c r="B2248" s="10" t="s">
        <v>3401</v>
      </c>
      <c r="C2248" s="11" t="n">
        <v>45862</v>
      </c>
      <c r="D2248" s="12" t="n">
        <v>31.21</v>
      </c>
    </row>
    <row r="2249" customFormat="false" ht="15" hidden="false" customHeight="false" outlineLevel="0" collapsed="false">
      <c r="A2249" s="10" t="s">
        <v>3402</v>
      </c>
      <c r="B2249" s="10" t="s">
        <v>1360</v>
      </c>
      <c r="C2249" s="11" t="n">
        <v>45862</v>
      </c>
      <c r="D2249" s="12" t="n">
        <v>26.99</v>
      </c>
    </row>
    <row r="2250" customFormat="false" ht="15" hidden="false" customHeight="false" outlineLevel="0" collapsed="false">
      <c r="A2250" s="10" t="s">
        <v>3403</v>
      </c>
      <c r="B2250" s="10" t="s">
        <v>3404</v>
      </c>
      <c r="C2250" s="11" t="n">
        <v>45862</v>
      </c>
      <c r="D2250" s="12" t="n">
        <v>62.35</v>
      </c>
    </row>
    <row r="2251" customFormat="false" ht="15" hidden="false" customHeight="false" outlineLevel="0" collapsed="false">
      <c r="A2251" s="10" t="s">
        <v>3405</v>
      </c>
      <c r="B2251" s="10" t="s">
        <v>2080</v>
      </c>
      <c r="C2251" s="11" t="n">
        <v>45862</v>
      </c>
      <c r="D2251" s="12" t="n">
        <v>49.04</v>
      </c>
    </row>
    <row r="2252" customFormat="false" ht="15" hidden="false" customHeight="false" outlineLevel="0" collapsed="false">
      <c r="A2252" s="10" t="s">
        <v>3406</v>
      </c>
      <c r="B2252" s="10" t="s">
        <v>3407</v>
      </c>
      <c r="C2252" s="11" t="n">
        <v>45862</v>
      </c>
      <c r="D2252" s="12" t="n">
        <v>67.78</v>
      </c>
    </row>
    <row r="2253" customFormat="false" ht="15" hidden="false" customHeight="false" outlineLevel="0" collapsed="false">
      <c r="A2253" s="10" t="s">
        <v>3408</v>
      </c>
      <c r="B2253" s="10" t="s">
        <v>3409</v>
      </c>
      <c r="C2253" s="11" t="n">
        <v>45863</v>
      </c>
      <c r="D2253" s="12" t="n">
        <v>29.93</v>
      </c>
    </row>
    <row r="2254" customFormat="false" ht="15" hidden="false" customHeight="false" outlineLevel="0" collapsed="false">
      <c r="A2254" s="10" t="s">
        <v>3410</v>
      </c>
      <c r="B2254" s="10" t="s">
        <v>3411</v>
      </c>
      <c r="C2254" s="11" t="n">
        <v>45863</v>
      </c>
      <c r="D2254" s="12" t="n">
        <v>36.52</v>
      </c>
    </row>
    <row r="2255" customFormat="false" ht="15" hidden="false" customHeight="false" outlineLevel="0" collapsed="false">
      <c r="A2255" s="10" t="s">
        <v>3412</v>
      </c>
      <c r="B2255" s="10" t="s">
        <v>3413</v>
      </c>
      <c r="C2255" s="11" t="n">
        <v>45863</v>
      </c>
      <c r="D2255" s="12" t="n">
        <v>34.2</v>
      </c>
    </row>
    <row r="2256" customFormat="false" ht="15" hidden="false" customHeight="false" outlineLevel="0" collapsed="false">
      <c r="A2256" s="10" t="s">
        <v>3414</v>
      </c>
      <c r="B2256" s="10" t="s">
        <v>2190</v>
      </c>
      <c r="C2256" s="11" t="n">
        <v>45863</v>
      </c>
      <c r="D2256" s="12" t="n">
        <v>100.81</v>
      </c>
    </row>
    <row r="2257" customFormat="false" ht="15" hidden="false" customHeight="false" outlineLevel="0" collapsed="false">
      <c r="A2257" s="10" t="s">
        <v>3415</v>
      </c>
      <c r="B2257" s="10" t="s">
        <v>2095</v>
      </c>
      <c r="C2257" s="11" t="n">
        <v>45863</v>
      </c>
      <c r="D2257" s="12" t="n">
        <v>84.89</v>
      </c>
    </row>
    <row r="2258" customFormat="false" ht="15" hidden="false" customHeight="false" outlineLevel="0" collapsed="false">
      <c r="A2258" s="10" t="s">
        <v>3416</v>
      </c>
      <c r="B2258" s="10" t="s">
        <v>2949</v>
      </c>
      <c r="C2258" s="11" t="n">
        <v>45863</v>
      </c>
      <c r="D2258" s="12" t="n">
        <v>58.41</v>
      </c>
    </row>
    <row r="2259" customFormat="false" ht="15" hidden="false" customHeight="false" outlineLevel="0" collapsed="false">
      <c r="A2259" s="10" t="s">
        <v>3417</v>
      </c>
      <c r="B2259" s="10" t="s">
        <v>1636</v>
      </c>
      <c r="C2259" s="11" t="n">
        <v>45863</v>
      </c>
      <c r="D2259" s="12" t="n">
        <v>100.4</v>
      </c>
    </row>
    <row r="2260" customFormat="false" ht="15" hidden="false" customHeight="false" outlineLevel="0" collapsed="false">
      <c r="A2260" s="10" t="s">
        <v>3418</v>
      </c>
      <c r="B2260" s="10" t="s">
        <v>1385</v>
      </c>
      <c r="C2260" s="11" t="n">
        <v>45863</v>
      </c>
      <c r="D2260" s="12" t="n">
        <v>64.69</v>
      </c>
    </row>
    <row r="2261" customFormat="false" ht="15" hidden="false" customHeight="false" outlineLevel="0" collapsed="false">
      <c r="A2261" s="10" t="s">
        <v>3419</v>
      </c>
      <c r="B2261" s="10" t="s">
        <v>1293</v>
      </c>
      <c r="C2261" s="11" t="n">
        <v>45864</v>
      </c>
      <c r="D2261" s="12" t="n">
        <v>28.35</v>
      </c>
    </row>
    <row r="2262" customFormat="false" ht="15" hidden="false" customHeight="false" outlineLevel="0" collapsed="false">
      <c r="A2262" s="10" t="s">
        <v>3420</v>
      </c>
      <c r="B2262" s="10" t="s">
        <v>463</v>
      </c>
      <c r="C2262" s="11" t="n">
        <v>45864</v>
      </c>
      <c r="D2262" s="12" t="n">
        <v>55.23</v>
      </c>
    </row>
    <row r="2263" customFormat="false" ht="15" hidden="false" customHeight="false" outlineLevel="0" collapsed="false">
      <c r="A2263" s="10" t="s">
        <v>3421</v>
      </c>
      <c r="B2263" s="10" t="s">
        <v>1184</v>
      </c>
      <c r="C2263" s="11" t="n">
        <v>45864</v>
      </c>
      <c r="D2263" s="12" t="n">
        <v>41.08</v>
      </c>
    </row>
    <row r="2264" customFormat="false" ht="15" hidden="false" customHeight="false" outlineLevel="0" collapsed="false">
      <c r="A2264" s="10" t="s">
        <v>3422</v>
      </c>
      <c r="B2264" s="10" t="s">
        <v>3423</v>
      </c>
      <c r="C2264" s="11" t="n">
        <v>45864</v>
      </c>
      <c r="D2264" s="12" t="n">
        <v>37.93</v>
      </c>
    </row>
    <row r="2265" customFormat="false" ht="15" hidden="false" customHeight="false" outlineLevel="0" collapsed="false">
      <c r="A2265" s="10" t="s">
        <v>3424</v>
      </c>
      <c r="B2265" s="10" t="s">
        <v>3425</v>
      </c>
      <c r="C2265" s="11" t="n">
        <v>45864</v>
      </c>
      <c r="D2265" s="12" t="n">
        <v>22.01</v>
      </c>
    </row>
    <row r="2266" customFormat="false" ht="15" hidden="false" customHeight="false" outlineLevel="0" collapsed="false">
      <c r="A2266" s="10" t="s">
        <v>3426</v>
      </c>
      <c r="B2266" s="10" t="s">
        <v>3427</v>
      </c>
      <c r="C2266" s="11" t="n">
        <v>45864</v>
      </c>
      <c r="D2266" s="12" t="n">
        <v>31.12</v>
      </c>
    </row>
    <row r="2267" customFormat="false" ht="15" hidden="false" customHeight="false" outlineLevel="0" collapsed="false">
      <c r="A2267" s="10" t="s">
        <v>3428</v>
      </c>
      <c r="B2267" s="10" t="s">
        <v>3429</v>
      </c>
      <c r="C2267" s="11" t="n">
        <v>45864</v>
      </c>
      <c r="D2267" s="12" t="n">
        <v>22.21</v>
      </c>
    </row>
    <row r="2268" customFormat="false" ht="15" hidden="false" customHeight="false" outlineLevel="0" collapsed="false">
      <c r="A2268" s="10" t="s">
        <v>3430</v>
      </c>
      <c r="B2268" s="10" t="s">
        <v>1448</v>
      </c>
      <c r="C2268" s="11" t="n">
        <v>45864</v>
      </c>
      <c r="D2268" s="12" t="n">
        <v>26.83</v>
      </c>
    </row>
    <row r="2269" customFormat="false" ht="15" hidden="false" customHeight="false" outlineLevel="0" collapsed="false">
      <c r="A2269" s="10" t="s">
        <v>3431</v>
      </c>
      <c r="B2269" s="10" t="s">
        <v>3432</v>
      </c>
      <c r="C2269" s="11" t="n">
        <v>45864</v>
      </c>
      <c r="D2269" s="12" t="n">
        <v>45.86</v>
      </c>
    </row>
    <row r="2270" customFormat="false" ht="15" hidden="false" customHeight="false" outlineLevel="0" collapsed="false">
      <c r="A2270" s="10" t="s">
        <v>3433</v>
      </c>
      <c r="B2270" s="10" t="s">
        <v>1773</v>
      </c>
      <c r="C2270" s="11" t="n">
        <v>45864</v>
      </c>
      <c r="D2270" s="12" t="n">
        <v>47.27</v>
      </c>
    </row>
    <row r="2271" customFormat="false" ht="15" hidden="false" customHeight="false" outlineLevel="0" collapsed="false">
      <c r="A2271" s="10" t="s">
        <v>3434</v>
      </c>
      <c r="B2271" s="10" t="s">
        <v>633</v>
      </c>
      <c r="C2271" s="11" t="n">
        <v>45864</v>
      </c>
      <c r="D2271" s="12" t="n">
        <v>24.17</v>
      </c>
    </row>
    <row r="2272" customFormat="false" ht="15" hidden="false" customHeight="false" outlineLevel="0" collapsed="false">
      <c r="A2272" s="10" t="s">
        <v>3435</v>
      </c>
      <c r="B2272" s="10" t="s">
        <v>3436</v>
      </c>
      <c r="C2272" s="11" t="n">
        <v>45865</v>
      </c>
      <c r="D2272" s="12" t="n">
        <v>76.08</v>
      </c>
    </row>
    <row r="2273" customFormat="false" ht="15" hidden="false" customHeight="false" outlineLevel="0" collapsed="false">
      <c r="A2273" s="10" t="s">
        <v>3437</v>
      </c>
      <c r="B2273" s="10" t="s">
        <v>2469</v>
      </c>
      <c r="C2273" s="11" t="n">
        <v>45865</v>
      </c>
      <c r="D2273" s="12" t="n">
        <v>63.58</v>
      </c>
    </row>
    <row r="2274" customFormat="false" ht="15" hidden="false" customHeight="false" outlineLevel="0" collapsed="false">
      <c r="A2274" s="10" t="s">
        <v>3438</v>
      </c>
      <c r="B2274" s="10" t="s">
        <v>688</v>
      </c>
      <c r="C2274" s="11" t="n">
        <v>45865</v>
      </c>
      <c r="D2274" s="12" t="n">
        <v>41.97</v>
      </c>
    </row>
    <row r="2275" customFormat="false" ht="15" hidden="false" customHeight="false" outlineLevel="0" collapsed="false">
      <c r="A2275" s="10" t="s">
        <v>3439</v>
      </c>
      <c r="B2275" s="10" t="s">
        <v>2206</v>
      </c>
      <c r="C2275" s="11" t="n">
        <v>45865</v>
      </c>
      <c r="D2275" s="12" t="n">
        <v>27.28</v>
      </c>
    </row>
    <row r="2276" customFormat="false" ht="15" hidden="false" customHeight="false" outlineLevel="0" collapsed="false">
      <c r="A2276" s="10" t="s">
        <v>3440</v>
      </c>
      <c r="B2276" s="10" t="s">
        <v>3441</v>
      </c>
      <c r="C2276" s="11" t="n">
        <v>45865</v>
      </c>
      <c r="D2276" s="12" t="n">
        <v>43.1</v>
      </c>
    </row>
    <row r="2277" customFormat="false" ht="15" hidden="false" customHeight="false" outlineLevel="0" collapsed="false">
      <c r="A2277" s="10" t="s">
        <v>3442</v>
      </c>
      <c r="B2277" s="10" t="s">
        <v>3443</v>
      </c>
      <c r="C2277" s="11" t="n">
        <v>45865</v>
      </c>
      <c r="D2277" s="12" t="n">
        <v>32.89</v>
      </c>
    </row>
    <row r="2278" customFormat="false" ht="15" hidden="false" customHeight="false" outlineLevel="0" collapsed="false">
      <c r="A2278" s="10" t="s">
        <v>3444</v>
      </c>
      <c r="B2278" s="10" t="s">
        <v>3445</v>
      </c>
      <c r="C2278" s="11" t="n">
        <v>45865</v>
      </c>
      <c r="D2278" s="12" t="n">
        <v>27.45</v>
      </c>
    </row>
    <row r="2279" customFormat="false" ht="15" hidden="false" customHeight="false" outlineLevel="0" collapsed="false">
      <c r="A2279" s="10" t="s">
        <v>3446</v>
      </c>
      <c r="B2279" s="10" t="s">
        <v>3447</v>
      </c>
      <c r="C2279" s="11" t="n">
        <v>45865</v>
      </c>
      <c r="D2279" s="12" t="n">
        <v>29.54</v>
      </c>
    </row>
    <row r="2280" customFormat="false" ht="15" hidden="false" customHeight="false" outlineLevel="0" collapsed="false">
      <c r="A2280" s="10" t="s">
        <v>3448</v>
      </c>
      <c r="B2280" s="10" t="s">
        <v>879</v>
      </c>
      <c r="C2280" s="11" t="n">
        <v>45865</v>
      </c>
      <c r="D2280" s="12" t="n">
        <v>36.17</v>
      </c>
    </row>
    <row r="2281" customFormat="false" ht="15" hidden="false" customHeight="false" outlineLevel="0" collapsed="false">
      <c r="A2281" s="10" t="s">
        <v>3449</v>
      </c>
      <c r="B2281" s="10" t="s">
        <v>3450</v>
      </c>
      <c r="C2281" s="11" t="n">
        <v>45865</v>
      </c>
      <c r="D2281" s="12" t="n">
        <v>20.48</v>
      </c>
    </row>
    <row r="2282" customFormat="false" ht="15" hidden="false" customHeight="false" outlineLevel="0" collapsed="false">
      <c r="A2282" s="10" t="s">
        <v>3451</v>
      </c>
      <c r="B2282" s="10" t="s">
        <v>942</v>
      </c>
      <c r="C2282" s="11" t="n">
        <v>45865</v>
      </c>
      <c r="D2282" s="12" t="n">
        <v>19.07</v>
      </c>
    </row>
    <row r="2283" customFormat="false" ht="15" hidden="false" customHeight="false" outlineLevel="0" collapsed="false">
      <c r="A2283" s="10" t="s">
        <v>3452</v>
      </c>
      <c r="B2283" s="10" t="s">
        <v>1646</v>
      </c>
      <c r="C2283" s="11" t="n">
        <v>45865</v>
      </c>
      <c r="D2283" s="12" t="n">
        <v>62.86</v>
      </c>
    </row>
    <row r="2284" customFormat="false" ht="15" hidden="false" customHeight="false" outlineLevel="0" collapsed="false">
      <c r="A2284" s="10" t="s">
        <v>3453</v>
      </c>
      <c r="B2284" s="10" t="s">
        <v>1914</v>
      </c>
      <c r="C2284" s="11" t="n">
        <v>45865</v>
      </c>
      <c r="D2284" s="12" t="n">
        <v>23.78</v>
      </c>
    </row>
    <row r="2285" customFormat="false" ht="15" hidden="false" customHeight="false" outlineLevel="0" collapsed="false">
      <c r="A2285" s="10" t="s">
        <v>3454</v>
      </c>
      <c r="B2285" s="10" t="s">
        <v>3455</v>
      </c>
      <c r="C2285" s="11" t="n">
        <v>45866</v>
      </c>
      <c r="D2285" s="12" t="n">
        <v>44.09</v>
      </c>
    </row>
    <row r="2286" customFormat="false" ht="15" hidden="false" customHeight="false" outlineLevel="0" collapsed="false">
      <c r="A2286" s="10" t="s">
        <v>3456</v>
      </c>
      <c r="B2286" s="10" t="s">
        <v>3457</v>
      </c>
      <c r="C2286" s="11" t="n">
        <v>45866</v>
      </c>
      <c r="D2286" s="12" t="n">
        <v>33.66</v>
      </c>
    </row>
    <row r="2287" customFormat="false" ht="15" hidden="false" customHeight="false" outlineLevel="0" collapsed="false">
      <c r="A2287" s="10" t="s">
        <v>3458</v>
      </c>
      <c r="B2287" s="10" t="s">
        <v>3459</v>
      </c>
      <c r="C2287" s="11" t="n">
        <v>45866</v>
      </c>
      <c r="D2287" s="12" t="n">
        <v>27.25</v>
      </c>
    </row>
    <row r="2288" customFormat="false" ht="15" hidden="false" customHeight="false" outlineLevel="0" collapsed="false">
      <c r="A2288" s="10" t="s">
        <v>3460</v>
      </c>
      <c r="B2288" s="10" t="s">
        <v>3461</v>
      </c>
      <c r="C2288" s="11" t="n">
        <v>45866</v>
      </c>
      <c r="D2288" s="12" t="n">
        <v>25.87</v>
      </c>
    </row>
    <row r="2289" customFormat="false" ht="15" hidden="false" customHeight="false" outlineLevel="0" collapsed="false">
      <c r="A2289" s="10" t="s">
        <v>3462</v>
      </c>
      <c r="B2289" s="10" t="s">
        <v>3463</v>
      </c>
      <c r="C2289" s="11" t="n">
        <v>45866</v>
      </c>
      <c r="D2289" s="12" t="n">
        <v>40.88</v>
      </c>
    </row>
    <row r="2290" customFormat="false" ht="15" hidden="false" customHeight="false" outlineLevel="0" collapsed="false">
      <c r="A2290" s="10" t="s">
        <v>3464</v>
      </c>
      <c r="B2290" s="10" t="s">
        <v>2361</v>
      </c>
      <c r="C2290" s="11" t="n">
        <v>45866</v>
      </c>
      <c r="D2290" s="12" t="n">
        <v>36.14</v>
      </c>
    </row>
    <row r="2291" customFormat="false" ht="15" hidden="false" customHeight="false" outlineLevel="0" collapsed="false">
      <c r="A2291" s="10" t="s">
        <v>3465</v>
      </c>
      <c r="B2291" s="10" t="s">
        <v>3466</v>
      </c>
      <c r="C2291" s="11" t="n">
        <v>45866</v>
      </c>
      <c r="D2291" s="12" t="n">
        <v>28.93</v>
      </c>
    </row>
    <row r="2292" customFormat="false" ht="15" hidden="false" customHeight="false" outlineLevel="0" collapsed="false">
      <c r="A2292" s="10" t="s">
        <v>3467</v>
      </c>
      <c r="B2292" s="10" t="s">
        <v>1510</v>
      </c>
      <c r="C2292" s="11" t="n">
        <v>45866</v>
      </c>
      <c r="D2292" s="12" t="n">
        <v>56.99</v>
      </c>
    </row>
    <row r="2293" customFormat="false" ht="15" hidden="false" customHeight="false" outlineLevel="0" collapsed="false">
      <c r="A2293" s="10" t="s">
        <v>3468</v>
      </c>
      <c r="B2293" s="10" t="s">
        <v>244</v>
      </c>
      <c r="C2293" s="11" t="n">
        <v>45866</v>
      </c>
      <c r="D2293" s="12" t="n">
        <v>52.72</v>
      </c>
    </row>
    <row r="2294" customFormat="false" ht="15" hidden="false" customHeight="false" outlineLevel="0" collapsed="false">
      <c r="A2294" s="10" t="s">
        <v>3469</v>
      </c>
      <c r="B2294" s="10" t="s">
        <v>1558</v>
      </c>
      <c r="C2294" s="11" t="n">
        <v>45866</v>
      </c>
      <c r="D2294" s="12" t="n">
        <v>52.67</v>
      </c>
    </row>
    <row r="2295" customFormat="false" ht="15" hidden="false" customHeight="false" outlineLevel="0" collapsed="false">
      <c r="A2295" s="10" t="s">
        <v>3470</v>
      </c>
      <c r="B2295" s="10" t="s">
        <v>3471</v>
      </c>
      <c r="C2295" s="11" t="n">
        <v>45866</v>
      </c>
      <c r="D2295" s="12" t="n">
        <v>45.59</v>
      </c>
    </row>
    <row r="2296" customFormat="false" ht="15" hidden="false" customHeight="false" outlineLevel="0" collapsed="false">
      <c r="A2296" s="10" t="s">
        <v>3472</v>
      </c>
      <c r="B2296" s="10" t="s">
        <v>3070</v>
      </c>
      <c r="C2296" s="11" t="n">
        <v>45867</v>
      </c>
      <c r="D2296" s="12" t="n">
        <v>29.97</v>
      </c>
    </row>
    <row r="2297" customFormat="false" ht="15" hidden="false" customHeight="false" outlineLevel="0" collapsed="false">
      <c r="A2297" s="10" t="s">
        <v>3473</v>
      </c>
      <c r="B2297" s="10" t="s">
        <v>3474</v>
      </c>
      <c r="C2297" s="11" t="n">
        <v>45867</v>
      </c>
      <c r="D2297" s="12" t="n">
        <v>34.71</v>
      </c>
    </row>
    <row r="2298" customFormat="false" ht="15" hidden="false" customHeight="false" outlineLevel="0" collapsed="false">
      <c r="A2298" s="10" t="s">
        <v>3475</v>
      </c>
      <c r="B2298" s="10" t="s">
        <v>2230</v>
      </c>
      <c r="C2298" s="11" t="n">
        <v>45867</v>
      </c>
      <c r="D2298" s="12" t="n">
        <v>73.49</v>
      </c>
    </row>
    <row r="2299" customFormat="false" ht="15" hidden="false" customHeight="false" outlineLevel="0" collapsed="false">
      <c r="A2299" s="10" t="s">
        <v>3476</v>
      </c>
      <c r="B2299" s="10" t="s">
        <v>3477</v>
      </c>
      <c r="C2299" s="11" t="n">
        <v>45867</v>
      </c>
      <c r="D2299" s="12" t="n">
        <v>38.2</v>
      </c>
    </row>
    <row r="2300" customFormat="false" ht="15" hidden="false" customHeight="false" outlineLevel="0" collapsed="false">
      <c r="A2300" s="10" t="s">
        <v>3478</v>
      </c>
      <c r="B2300" s="10" t="s">
        <v>1858</v>
      </c>
      <c r="C2300" s="11" t="n">
        <v>45867</v>
      </c>
      <c r="D2300" s="12" t="n">
        <v>27.52</v>
      </c>
    </row>
    <row r="2301" customFormat="false" ht="15" hidden="false" customHeight="false" outlineLevel="0" collapsed="false">
      <c r="A2301" s="10" t="s">
        <v>3479</v>
      </c>
      <c r="B2301" s="10" t="s">
        <v>1607</v>
      </c>
      <c r="C2301" s="11" t="n">
        <v>45867</v>
      </c>
      <c r="D2301" s="12" t="n">
        <v>52.05</v>
      </c>
    </row>
    <row r="2302" customFormat="false" ht="15" hidden="false" customHeight="false" outlineLevel="0" collapsed="false">
      <c r="A2302" s="10" t="s">
        <v>3480</v>
      </c>
      <c r="B2302" s="10" t="s">
        <v>1878</v>
      </c>
      <c r="C2302" s="11" t="n">
        <v>45867</v>
      </c>
      <c r="D2302" s="12" t="n">
        <v>48.18</v>
      </c>
    </row>
    <row r="2303" customFormat="false" ht="15" hidden="false" customHeight="false" outlineLevel="0" collapsed="false">
      <c r="A2303" s="10" t="s">
        <v>3481</v>
      </c>
      <c r="B2303" s="10" t="s">
        <v>355</v>
      </c>
      <c r="C2303" s="11" t="n">
        <v>45867</v>
      </c>
      <c r="D2303" s="12" t="n">
        <v>44.67</v>
      </c>
    </row>
    <row r="2304" customFormat="false" ht="15" hidden="false" customHeight="false" outlineLevel="0" collapsed="false">
      <c r="A2304" s="10" t="s">
        <v>3482</v>
      </c>
      <c r="B2304" s="10" t="s">
        <v>1556</v>
      </c>
      <c r="C2304" s="11" t="n">
        <v>45867</v>
      </c>
      <c r="D2304" s="12" t="n">
        <v>24.83</v>
      </c>
    </row>
    <row r="2305" customFormat="false" ht="15" hidden="false" customHeight="false" outlineLevel="0" collapsed="false">
      <c r="A2305" s="10" t="s">
        <v>3483</v>
      </c>
      <c r="B2305" s="10" t="s">
        <v>43</v>
      </c>
      <c r="C2305" s="11" t="n">
        <v>45867</v>
      </c>
      <c r="D2305" s="12" t="n">
        <v>55.83</v>
      </c>
    </row>
    <row r="2306" customFormat="false" ht="15" hidden="false" customHeight="false" outlineLevel="0" collapsed="false">
      <c r="A2306" s="10" t="s">
        <v>3484</v>
      </c>
      <c r="B2306" s="10" t="s">
        <v>2027</v>
      </c>
      <c r="C2306" s="11" t="n">
        <v>45867</v>
      </c>
      <c r="D2306" s="12" t="n">
        <v>34.41</v>
      </c>
    </row>
    <row r="2307" customFormat="false" ht="15" hidden="false" customHeight="false" outlineLevel="0" collapsed="false">
      <c r="A2307" s="10" t="s">
        <v>3485</v>
      </c>
      <c r="B2307" s="10" t="s">
        <v>1981</v>
      </c>
      <c r="C2307" s="11" t="n">
        <v>45868</v>
      </c>
      <c r="D2307" s="12" t="n">
        <v>53.3</v>
      </c>
    </row>
    <row r="2308" customFormat="false" ht="15" hidden="false" customHeight="false" outlineLevel="0" collapsed="false">
      <c r="A2308" s="10" t="s">
        <v>3486</v>
      </c>
      <c r="B2308" s="10" t="s">
        <v>1688</v>
      </c>
      <c r="C2308" s="11" t="n">
        <v>45868</v>
      </c>
      <c r="D2308" s="12" t="n">
        <v>71.02</v>
      </c>
    </row>
    <row r="2309" customFormat="false" ht="15" hidden="false" customHeight="false" outlineLevel="0" collapsed="false">
      <c r="A2309" s="10" t="s">
        <v>3487</v>
      </c>
      <c r="B2309" s="10" t="s">
        <v>1029</v>
      </c>
      <c r="C2309" s="11" t="n">
        <v>45868</v>
      </c>
      <c r="D2309" s="12" t="n">
        <v>62.65</v>
      </c>
    </row>
    <row r="2310" customFormat="false" ht="15" hidden="false" customHeight="false" outlineLevel="0" collapsed="false">
      <c r="A2310" s="10" t="s">
        <v>3488</v>
      </c>
      <c r="B2310" s="10" t="s">
        <v>961</v>
      </c>
      <c r="C2310" s="11" t="n">
        <v>45868</v>
      </c>
      <c r="D2310" s="12" t="n">
        <v>66.75</v>
      </c>
    </row>
    <row r="2311" customFormat="false" ht="15" hidden="false" customHeight="false" outlineLevel="0" collapsed="false">
      <c r="A2311" s="10" t="s">
        <v>3489</v>
      </c>
      <c r="B2311" s="10" t="s">
        <v>2126</v>
      </c>
      <c r="C2311" s="11" t="n">
        <v>45868</v>
      </c>
      <c r="D2311" s="12" t="n">
        <v>29.49</v>
      </c>
    </row>
    <row r="2312" customFormat="false" ht="15" hidden="false" customHeight="false" outlineLevel="0" collapsed="false">
      <c r="A2312" s="10" t="s">
        <v>3490</v>
      </c>
      <c r="B2312" s="10" t="s">
        <v>1145</v>
      </c>
      <c r="C2312" s="11" t="n">
        <v>45868</v>
      </c>
      <c r="D2312" s="12" t="n">
        <v>51.11</v>
      </c>
    </row>
    <row r="2313" customFormat="false" ht="15" hidden="false" customHeight="false" outlineLevel="0" collapsed="false">
      <c r="A2313" s="10" t="s">
        <v>3491</v>
      </c>
      <c r="B2313" s="10" t="s">
        <v>3492</v>
      </c>
      <c r="C2313" s="11" t="n">
        <v>45868</v>
      </c>
      <c r="D2313" s="12" t="n">
        <v>33.45</v>
      </c>
    </row>
    <row r="2314" customFormat="false" ht="15" hidden="false" customHeight="false" outlineLevel="0" collapsed="false">
      <c r="A2314" s="10" t="s">
        <v>3493</v>
      </c>
      <c r="B2314" s="10" t="s">
        <v>3494</v>
      </c>
      <c r="C2314" s="11" t="n">
        <v>45868</v>
      </c>
      <c r="D2314" s="12" t="n">
        <v>26.57</v>
      </c>
    </row>
    <row r="2315" customFormat="false" ht="15" hidden="false" customHeight="false" outlineLevel="0" collapsed="false">
      <c r="A2315" s="10" t="s">
        <v>3495</v>
      </c>
      <c r="B2315" s="10" t="s">
        <v>3496</v>
      </c>
      <c r="C2315" s="11" t="n">
        <v>45868</v>
      </c>
      <c r="D2315" s="12" t="n">
        <v>16.46</v>
      </c>
    </row>
    <row r="2316" customFormat="false" ht="15" hidden="false" customHeight="false" outlineLevel="0" collapsed="false">
      <c r="A2316" s="10" t="s">
        <v>3497</v>
      </c>
      <c r="B2316" s="10" t="s">
        <v>3498</v>
      </c>
      <c r="C2316" s="11" t="n">
        <v>45868</v>
      </c>
      <c r="D2316" s="12" t="n">
        <v>34.4</v>
      </c>
    </row>
    <row r="2317" customFormat="false" ht="15" hidden="false" customHeight="false" outlineLevel="0" collapsed="false">
      <c r="A2317" s="10" t="s">
        <v>3499</v>
      </c>
      <c r="B2317" s="10" t="s">
        <v>3500</v>
      </c>
      <c r="C2317" s="11" t="n">
        <v>45868</v>
      </c>
      <c r="D2317" s="12" t="n">
        <v>35.02</v>
      </c>
    </row>
    <row r="2318" customFormat="false" ht="15" hidden="false" customHeight="false" outlineLevel="0" collapsed="false">
      <c r="A2318" s="10" t="s">
        <v>3501</v>
      </c>
      <c r="B2318" s="10" t="s">
        <v>2357</v>
      </c>
      <c r="C2318" s="11" t="n">
        <v>45869</v>
      </c>
      <c r="D2318" s="12" t="n">
        <v>56.93</v>
      </c>
    </row>
    <row r="2319" customFormat="false" ht="15" hidden="false" customHeight="false" outlineLevel="0" collapsed="false">
      <c r="A2319" s="10" t="s">
        <v>3502</v>
      </c>
      <c r="B2319" s="10" t="s">
        <v>3503</v>
      </c>
      <c r="C2319" s="11" t="n">
        <v>45869</v>
      </c>
      <c r="D2319" s="12" t="n">
        <v>33.05</v>
      </c>
    </row>
    <row r="2320" customFormat="false" ht="15" hidden="false" customHeight="false" outlineLevel="0" collapsed="false">
      <c r="A2320" s="10" t="s">
        <v>3504</v>
      </c>
      <c r="B2320" s="10" t="s">
        <v>647</v>
      </c>
      <c r="C2320" s="11" t="n">
        <v>45869</v>
      </c>
      <c r="D2320" s="12" t="n">
        <v>28.6</v>
      </c>
    </row>
    <row r="2321" customFormat="false" ht="15" hidden="false" customHeight="false" outlineLevel="0" collapsed="false">
      <c r="A2321" s="10" t="s">
        <v>3505</v>
      </c>
      <c r="B2321" s="10" t="s">
        <v>815</v>
      </c>
      <c r="C2321" s="11" t="n">
        <v>45869</v>
      </c>
      <c r="D2321" s="12" t="n">
        <v>61.66</v>
      </c>
    </row>
    <row r="2322" customFormat="false" ht="15" hidden="false" customHeight="false" outlineLevel="0" collapsed="false">
      <c r="A2322" s="10" t="s">
        <v>3506</v>
      </c>
      <c r="B2322" s="10" t="s">
        <v>649</v>
      </c>
      <c r="C2322" s="11" t="n">
        <v>45869</v>
      </c>
      <c r="D2322" s="12" t="n">
        <v>37.42</v>
      </c>
    </row>
    <row r="2323" customFormat="false" ht="15" hidden="false" customHeight="false" outlineLevel="0" collapsed="false">
      <c r="A2323" s="10" t="s">
        <v>3507</v>
      </c>
      <c r="B2323" s="10" t="s">
        <v>3508</v>
      </c>
      <c r="C2323" s="11" t="n">
        <v>45869</v>
      </c>
      <c r="D2323" s="12" t="n">
        <v>26.4</v>
      </c>
    </row>
    <row r="2324" customFormat="false" ht="15" hidden="false" customHeight="false" outlineLevel="0" collapsed="false">
      <c r="A2324" s="10" t="s">
        <v>3509</v>
      </c>
      <c r="B2324" s="10" t="s">
        <v>579</v>
      </c>
      <c r="C2324" s="11" t="n">
        <v>45869</v>
      </c>
      <c r="D2324" s="12" t="n">
        <v>26.95</v>
      </c>
    </row>
    <row r="2325" customFormat="false" ht="15" hidden="false" customHeight="false" outlineLevel="0" collapsed="false">
      <c r="A2325" s="10" t="s">
        <v>3510</v>
      </c>
      <c r="B2325" s="10" t="s">
        <v>3511</v>
      </c>
      <c r="C2325" s="11" t="n">
        <v>45869</v>
      </c>
      <c r="D2325" s="12" t="n">
        <v>30.21</v>
      </c>
    </row>
    <row r="2326" customFormat="false" ht="15" hidden="false" customHeight="false" outlineLevel="0" collapsed="false">
      <c r="A2326" s="10" t="s">
        <v>3512</v>
      </c>
      <c r="B2326" s="10" t="s">
        <v>3513</v>
      </c>
      <c r="C2326" s="11" t="n">
        <v>45869</v>
      </c>
      <c r="D2326" s="12" t="n">
        <v>30.2</v>
      </c>
    </row>
    <row r="2327" customFormat="false" ht="15" hidden="false" customHeight="false" outlineLevel="0" collapsed="false">
      <c r="A2327" s="10" t="s">
        <v>3514</v>
      </c>
      <c r="B2327" s="10" t="s">
        <v>2037</v>
      </c>
      <c r="C2327" s="11" t="n">
        <v>45869</v>
      </c>
      <c r="D2327" s="12" t="n">
        <v>35.26</v>
      </c>
    </row>
    <row r="2328" customFormat="false" ht="15" hidden="false" customHeight="false" outlineLevel="0" collapsed="false">
      <c r="A2328" s="10" t="s">
        <v>3515</v>
      </c>
      <c r="B2328" s="10" t="s">
        <v>3516</v>
      </c>
      <c r="C2328" s="11" t="n">
        <v>45869</v>
      </c>
      <c r="D2328" s="12" t="n">
        <v>32.69</v>
      </c>
    </row>
    <row r="2329" customFormat="false" ht="15" hidden="false" customHeight="false" outlineLevel="0" collapsed="false">
      <c r="A2329" s="10" t="s">
        <v>3517</v>
      </c>
      <c r="B2329" s="10" t="s">
        <v>1660</v>
      </c>
      <c r="C2329" s="11" t="n">
        <v>45869</v>
      </c>
      <c r="D2329" s="12" t="n">
        <v>67.79</v>
      </c>
    </row>
    <row r="2330" customFormat="false" ht="15" hidden="false" customHeight="false" outlineLevel="0" collapsed="false">
      <c r="A2330" s="10" t="s">
        <v>3518</v>
      </c>
      <c r="B2330" s="10" t="s">
        <v>1193</v>
      </c>
      <c r="C2330" s="11" t="n">
        <v>45869</v>
      </c>
      <c r="D2330" s="12" t="n">
        <v>64.68</v>
      </c>
    </row>
    <row r="2331" customFormat="false" ht="15" hidden="false" customHeight="false" outlineLevel="0" collapsed="false">
      <c r="A2331" s="10" t="s">
        <v>3519</v>
      </c>
      <c r="B2331" s="10" t="s">
        <v>1005</v>
      </c>
      <c r="C2331" s="11" t="n">
        <v>45869</v>
      </c>
      <c r="D2331" s="12" t="n">
        <v>55.73</v>
      </c>
    </row>
    <row r="2332" customFormat="false" ht="15" hidden="false" customHeight="false" outlineLevel="0" collapsed="false">
      <c r="A2332" s="10" t="s">
        <v>3520</v>
      </c>
      <c r="B2332" s="10" t="s">
        <v>3521</v>
      </c>
      <c r="C2332" s="11" t="n">
        <v>45870</v>
      </c>
      <c r="D2332" s="12" t="n">
        <v>28.11</v>
      </c>
    </row>
    <row r="2333" customFormat="false" ht="15" hidden="false" customHeight="false" outlineLevel="0" collapsed="false">
      <c r="A2333" s="10" t="s">
        <v>3522</v>
      </c>
      <c r="B2333" s="10" t="s">
        <v>3523</v>
      </c>
      <c r="C2333" s="11" t="n">
        <v>45870</v>
      </c>
      <c r="D2333" s="12" t="n">
        <v>25.18</v>
      </c>
    </row>
    <row r="2334" customFormat="false" ht="15" hidden="false" customHeight="false" outlineLevel="0" collapsed="false">
      <c r="A2334" s="10" t="s">
        <v>3524</v>
      </c>
      <c r="B2334" s="10" t="s">
        <v>2622</v>
      </c>
      <c r="C2334" s="11" t="n">
        <v>45870</v>
      </c>
      <c r="D2334" s="12" t="n">
        <v>42.35</v>
      </c>
    </row>
    <row r="2335" customFormat="false" ht="15" hidden="false" customHeight="false" outlineLevel="0" collapsed="false">
      <c r="A2335" s="10" t="s">
        <v>3525</v>
      </c>
      <c r="B2335" s="10" t="s">
        <v>3526</v>
      </c>
      <c r="C2335" s="11" t="n">
        <v>45870</v>
      </c>
      <c r="D2335" s="12" t="n">
        <v>35.5</v>
      </c>
    </row>
    <row r="2336" customFormat="false" ht="15" hidden="false" customHeight="false" outlineLevel="0" collapsed="false">
      <c r="A2336" s="10" t="s">
        <v>3527</v>
      </c>
      <c r="B2336" s="10" t="s">
        <v>1929</v>
      </c>
      <c r="C2336" s="11" t="n">
        <v>45870</v>
      </c>
      <c r="D2336" s="12" t="n">
        <v>31.2</v>
      </c>
    </row>
    <row r="2337" customFormat="false" ht="15" hidden="false" customHeight="false" outlineLevel="0" collapsed="false">
      <c r="A2337" s="10" t="s">
        <v>3528</v>
      </c>
      <c r="B2337" s="10" t="s">
        <v>3529</v>
      </c>
      <c r="C2337" s="11" t="n">
        <v>45870</v>
      </c>
      <c r="D2337" s="12" t="n">
        <v>31.79</v>
      </c>
    </row>
    <row r="2338" customFormat="false" ht="15" hidden="false" customHeight="false" outlineLevel="0" collapsed="false">
      <c r="A2338" s="10" t="s">
        <v>3530</v>
      </c>
      <c r="B2338" s="10" t="s">
        <v>3531</v>
      </c>
      <c r="C2338" s="11" t="n">
        <v>45870</v>
      </c>
      <c r="D2338" s="12" t="n">
        <v>44.64</v>
      </c>
    </row>
    <row r="2339" customFormat="false" ht="15" hidden="false" customHeight="false" outlineLevel="0" collapsed="false">
      <c r="A2339" s="10" t="s">
        <v>3532</v>
      </c>
      <c r="B2339" s="10" t="s">
        <v>3533</v>
      </c>
      <c r="C2339" s="11" t="n">
        <v>45870</v>
      </c>
      <c r="D2339" s="12" t="n">
        <v>20.2</v>
      </c>
    </row>
    <row r="2340" customFormat="false" ht="15" hidden="false" customHeight="false" outlineLevel="0" collapsed="false">
      <c r="A2340" s="10" t="s">
        <v>3534</v>
      </c>
      <c r="B2340" s="10" t="s">
        <v>3535</v>
      </c>
      <c r="C2340" s="11" t="n">
        <v>45870</v>
      </c>
      <c r="D2340" s="12" t="n">
        <v>38.14</v>
      </c>
    </row>
    <row r="2341" customFormat="false" ht="15" hidden="false" customHeight="false" outlineLevel="0" collapsed="false">
      <c r="A2341" s="10" t="s">
        <v>3536</v>
      </c>
      <c r="B2341" s="10" t="s">
        <v>2537</v>
      </c>
      <c r="C2341" s="11" t="n">
        <v>45870</v>
      </c>
      <c r="D2341" s="12" t="n">
        <v>66.44</v>
      </c>
    </row>
    <row r="2342" customFormat="false" ht="15" hidden="false" customHeight="false" outlineLevel="0" collapsed="false">
      <c r="A2342" s="10" t="s">
        <v>3537</v>
      </c>
      <c r="B2342" s="10" t="s">
        <v>1353</v>
      </c>
      <c r="C2342" s="11" t="n">
        <v>45870</v>
      </c>
      <c r="D2342" s="12" t="n">
        <v>20.23</v>
      </c>
    </row>
    <row r="2343" customFormat="false" ht="15" hidden="false" customHeight="false" outlineLevel="0" collapsed="false">
      <c r="A2343" s="10" t="s">
        <v>3538</v>
      </c>
      <c r="B2343" s="10" t="s">
        <v>3539</v>
      </c>
      <c r="C2343" s="11" t="n">
        <v>45871</v>
      </c>
      <c r="D2343" s="12" t="n">
        <v>49.51</v>
      </c>
    </row>
    <row r="2344" customFormat="false" ht="15" hidden="false" customHeight="false" outlineLevel="0" collapsed="false">
      <c r="A2344" s="10" t="s">
        <v>3540</v>
      </c>
      <c r="B2344" s="10" t="s">
        <v>3541</v>
      </c>
      <c r="C2344" s="11" t="n">
        <v>45871</v>
      </c>
      <c r="D2344" s="12" t="n">
        <v>35.32</v>
      </c>
    </row>
    <row r="2345" customFormat="false" ht="15" hidden="false" customHeight="false" outlineLevel="0" collapsed="false">
      <c r="A2345" s="10" t="s">
        <v>3542</v>
      </c>
      <c r="B2345" s="10" t="s">
        <v>3543</v>
      </c>
      <c r="C2345" s="11" t="n">
        <v>45871</v>
      </c>
      <c r="D2345" s="12" t="n">
        <v>51.44</v>
      </c>
    </row>
    <row r="2346" customFormat="false" ht="15" hidden="false" customHeight="false" outlineLevel="0" collapsed="false">
      <c r="A2346" s="10" t="s">
        <v>3544</v>
      </c>
      <c r="B2346" s="10" t="s">
        <v>3545</v>
      </c>
      <c r="C2346" s="11" t="n">
        <v>45871</v>
      </c>
      <c r="D2346" s="12" t="n">
        <v>28.41</v>
      </c>
    </row>
    <row r="2347" customFormat="false" ht="15" hidden="false" customHeight="false" outlineLevel="0" collapsed="false">
      <c r="A2347" s="10" t="s">
        <v>3546</v>
      </c>
      <c r="B2347" s="10" t="s">
        <v>3547</v>
      </c>
      <c r="C2347" s="11" t="n">
        <v>45871</v>
      </c>
      <c r="D2347" s="12" t="n">
        <v>37.07</v>
      </c>
    </row>
    <row r="2348" customFormat="false" ht="15" hidden="false" customHeight="false" outlineLevel="0" collapsed="false">
      <c r="A2348" s="10" t="s">
        <v>3548</v>
      </c>
      <c r="B2348" s="10" t="s">
        <v>1341</v>
      </c>
      <c r="C2348" s="11" t="n">
        <v>45871</v>
      </c>
      <c r="D2348" s="12" t="n">
        <v>35.71</v>
      </c>
    </row>
    <row r="2349" customFormat="false" ht="15" hidden="false" customHeight="false" outlineLevel="0" collapsed="false">
      <c r="A2349" s="10" t="s">
        <v>3549</v>
      </c>
      <c r="B2349" s="10" t="s">
        <v>3550</v>
      </c>
      <c r="C2349" s="11" t="n">
        <v>45871</v>
      </c>
      <c r="D2349" s="12" t="n">
        <v>71.83</v>
      </c>
    </row>
    <row r="2350" customFormat="false" ht="15" hidden="false" customHeight="false" outlineLevel="0" collapsed="false">
      <c r="A2350" s="10" t="s">
        <v>3551</v>
      </c>
      <c r="B2350" s="10" t="s">
        <v>214</v>
      </c>
      <c r="C2350" s="11" t="n">
        <v>45871</v>
      </c>
      <c r="D2350" s="12" t="n">
        <v>77.08</v>
      </c>
    </row>
    <row r="2351" customFormat="false" ht="15" hidden="false" customHeight="false" outlineLevel="0" collapsed="false">
      <c r="A2351" s="10" t="s">
        <v>3552</v>
      </c>
      <c r="B2351" s="10" t="s">
        <v>1261</v>
      </c>
      <c r="C2351" s="11" t="n">
        <v>45871</v>
      </c>
      <c r="D2351" s="12" t="n">
        <v>39.88</v>
      </c>
    </row>
    <row r="2352" customFormat="false" ht="15" hidden="false" customHeight="false" outlineLevel="0" collapsed="false">
      <c r="A2352" s="10" t="s">
        <v>3553</v>
      </c>
      <c r="B2352" s="10" t="s">
        <v>1303</v>
      </c>
      <c r="C2352" s="11" t="n">
        <v>45871</v>
      </c>
      <c r="D2352" s="12" t="n">
        <v>31.12</v>
      </c>
    </row>
    <row r="2353" customFormat="false" ht="15" hidden="false" customHeight="false" outlineLevel="0" collapsed="false">
      <c r="A2353" s="10" t="s">
        <v>3554</v>
      </c>
      <c r="B2353" s="10" t="s">
        <v>3555</v>
      </c>
      <c r="C2353" s="11" t="n">
        <v>45871</v>
      </c>
      <c r="D2353" s="12" t="n">
        <v>46.3</v>
      </c>
    </row>
    <row r="2354" customFormat="false" ht="15" hidden="false" customHeight="false" outlineLevel="0" collapsed="false">
      <c r="A2354" s="10" t="s">
        <v>3556</v>
      </c>
      <c r="B2354" s="10" t="s">
        <v>159</v>
      </c>
      <c r="C2354" s="11" t="n">
        <v>45871</v>
      </c>
      <c r="D2354" s="12" t="n">
        <v>30.08</v>
      </c>
    </row>
    <row r="2355" customFormat="false" ht="15" hidden="false" customHeight="false" outlineLevel="0" collapsed="false">
      <c r="A2355" s="10" t="s">
        <v>3557</v>
      </c>
      <c r="B2355" s="10" t="s">
        <v>2101</v>
      </c>
      <c r="C2355" s="11" t="n">
        <v>45871</v>
      </c>
      <c r="D2355" s="12" t="n">
        <v>44.59</v>
      </c>
    </row>
    <row r="2356" customFormat="false" ht="15" hidden="false" customHeight="false" outlineLevel="0" collapsed="false">
      <c r="A2356" s="10" t="s">
        <v>3558</v>
      </c>
      <c r="B2356" s="10" t="s">
        <v>713</v>
      </c>
      <c r="C2356" s="11" t="n">
        <v>45871</v>
      </c>
      <c r="D2356" s="12" t="n">
        <v>60.19</v>
      </c>
    </row>
    <row r="2357" customFormat="false" ht="15" hidden="false" customHeight="false" outlineLevel="0" collapsed="false">
      <c r="A2357" s="10" t="s">
        <v>3559</v>
      </c>
      <c r="B2357" s="10" t="s">
        <v>3560</v>
      </c>
      <c r="C2357" s="11" t="n">
        <v>45871</v>
      </c>
      <c r="D2357" s="12" t="n">
        <v>81.55</v>
      </c>
    </row>
    <row r="2358" customFormat="false" ht="15" hidden="false" customHeight="false" outlineLevel="0" collapsed="false">
      <c r="A2358" s="10" t="s">
        <v>3561</v>
      </c>
      <c r="B2358" s="10" t="s">
        <v>1138</v>
      </c>
      <c r="C2358" s="11" t="n">
        <v>45872</v>
      </c>
      <c r="D2358" s="12" t="n">
        <v>55.77</v>
      </c>
    </row>
    <row r="2359" customFormat="false" ht="15" hidden="false" customHeight="false" outlineLevel="0" collapsed="false">
      <c r="A2359" s="10" t="s">
        <v>3562</v>
      </c>
      <c r="B2359" s="10" t="s">
        <v>3563</v>
      </c>
      <c r="C2359" s="11" t="n">
        <v>45872</v>
      </c>
      <c r="D2359" s="12" t="n">
        <v>39.06</v>
      </c>
    </row>
    <row r="2360" customFormat="false" ht="15" hidden="false" customHeight="false" outlineLevel="0" collapsed="false">
      <c r="A2360" s="10" t="s">
        <v>3564</v>
      </c>
      <c r="B2360" s="10" t="s">
        <v>2994</v>
      </c>
      <c r="C2360" s="11" t="n">
        <v>45872</v>
      </c>
      <c r="D2360" s="12" t="n">
        <v>17.03</v>
      </c>
    </row>
    <row r="2361" customFormat="false" ht="15" hidden="false" customHeight="false" outlineLevel="0" collapsed="false">
      <c r="A2361" s="10" t="s">
        <v>3565</v>
      </c>
      <c r="B2361" s="10" t="s">
        <v>475</v>
      </c>
      <c r="C2361" s="11" t="n">
        <v>45872</v>
      </c>
      <c r="D2361" s="12" t="n">
        <v>76.71</v>
      </c>
    </row>
    <row r="2362" customFormat="false" ht="15" hidden="false" customHeight="false" outlineLevel="0" collapsed="false">
      <c r="A2362" s="10" t="s">
        <v>3566</v>
      </c>
      <c r="B2362" s="10" t="s">
        <v>1939</v>
      </c>
      <c r="C2362" s="11" t="n">
        <v>45872</v>
      </c>
      <c r="D2362" s="12" t="n">
        <v>38.05</v>
      </c>
    </row>
    <row r="2363" customFormat="false" ht="15" hidden="false" customHeight="false" outlineLevel="0" collapsed="false">
      <c r="A2363" s="10" t="s">
        <v>3567</v>
      </c>
      <c r="B2363" s="10" t="s">
        <v>1533</v>
      </c>
      <c r="C2363" s="11" t="n">
        <v>45872</v>
      </c>
      <c r="D2363" s="12" t="n">
        <v>36.16</v>
      </c>
    </row>
    <row r="2364" customFormat="false" ht="15" hidden="false" customHeight="false" outlineLevel="0" collapsed="false">
      <c r="A2364" s="10" t="s">
        <v>3568</v>
      </c>
      <c r="B2364" s="10" t="s">
        <v>1472</v>
      </c>
      <c r="C2364" s="11" t="n">
        <v>45872</v>
      </c>
      <c r="D2364" s="12" t="n">
        <v>53.83</v>
      </c>
    </row>
    <row r="2365" customFormat="false" ht="15" hidden="false" customHeight="false" outlineLevel="0" collapsed="false">
      <c r="A2365" s="10" t="s">
        <v>3569</v>
      </c>
      <c r="B2365" s="10" t="s">
        <v>210</v>
      </c>
      <c r="C2365" s="11" t="n">
        <v>45872</v>
      </c>
      <c r="D2365" s="12" t="n">
        <v>33.88</v>
      </c>
    </row>
    <row r="2366" customFormat="false" ht="15" hidden="false" customHeight="false" outlineLevel="0" collapsed="false">
      <c r="A2366" s="10" t="s">
        <v>3570</v>
      </c>
      <c r="B2366" s="10" t="s">
        <v>2280</v>
      </c>
      <c r="C2366" s="11" t="n">
        <v>45872</v>
      </c>
      <c r="D2366" s="12" t="n">
        <v>15.53</v>
      </c>
    </row>
    <row r="2367" customFormat="false" ht="15" hidden="false" customHeight="false" outlineLevel="0" collapsed="false">
      <c r="A2367" s="10" t="s">
        <v>3571</v>
      </c>
      <c r="B2367" s="10" t="s">
        <v>745</v>
      </c>
      <c r="C2367" s="11" t="n">
        <v>45872</v>
      </c>
      <c r="D2367" s="12" t="n">
        <v>91.46</v>
      </c>
    </row>
    <row r="2368" customFormat="false" ht="15" hidden="false" customHeight="false" outlineLevel="0" collapsed="false">
      <c r="A2368" s="10" t="s">
        <v>3572</v>
      </c>
      <c r="B2368" s="10" t="s">
        <v>1978</v>
      </c>
      <c r="C2368" s="11" t="n">
        <v>45873</v>
      </c>
      <c r="D2368" s="12" t="n">
        <v>28.7</v>
      </c>
    </row>
    <row r="2369" customFormat="false" ht="15" hidden="false" customHeight="false" outlineLevel="0" collapsed="false">
      <c r="A2369" s="10" t="s">
        <v>3573</v>
      </c>
      <c r="B2369" s="10" t="s">
        <v>1519</v>
      </c>
      <c r="C2369" s="11" t="n">
        <v>45873</v>
      </c>
      <c r="D2369" s="12" t="n">
        <v>58.29</v>
      </c>
    </row>
    <row r="2370" customFormat="false" ht="15" hidden="false" customHeight="false" outlineLevel="0" collapsed="false">
      <c r="A2370" s="10" t="s">
        <v>3574</v>
      </c>
      <c r="B2370" s="10" t="s">
        <v>624</v>
      </c>
      <c r="C2370" s="11" t="n">
        <v>45873</v>
      </c>
      <c r="D2370" s="12" t="n">
        <v>14.34</v>
      </c>
    </row>
    <row r="2371" customFormat="false" ht="15" hidden="false" customHeight="false" outlineLevel="0" collapsed="false">
      <c r="A2371" s="10" t="s">
        <v>3575</v>
      </c>
      <c r="B2371" s="10" t="s">
        <v>3576</v>
      </c>
      <c r="C2371" s="11" t="n">
        <v>45873</v>
      </c>
      <c r="D2371" s="12" t="n">
        <v>66.95</v>
      </c>
    </row>
    <row r="2372" customFormat="false" ht="15" hidden="false" customHeight="false" outlineLevel="0" collapsed="false">
      <c r="A2372" s="10" t="s">
        <v>3577</v>
      </c>
      <c r="B2372" s="10" t="s">
        <v>3578</v>
      </c>
      <c r="C2372" s="11" t="n">
        <v>45873</v>
      </c>
      <c r="D2372" s="12" t="n">
        <v>19.48</v>
      </c>
    </row>
    <row r="2373" customFormat="false" ht="15" hidden="false" customHeight="false" outlineLevel="0" collapsed="false">
      <c r="A2373" s="10" t="s">
        <v>3579</v>
      </c>
      <c r="B2373" s="10" t="s">
        <v>1833</v>
      </c>
      <c r="C2373" s="11" t="n">
        <v>45873</v>
      </c>
      <c r="D2373" s="12" t="n">
        <v>28.01</v>
      </c>
    </row>
    <row r="2374" customFormat="false" ht="15" hidden="false" customHeight="false" outlineLevel="0" collapsed="false">
      <c r="A2374" s="10" t="s">
        <v>3580</v>
      </c>
      <c r="B2374" s="10" t="s">
        <v>1372</v>
      </c>
      <c r="C2374" s="11" t="n">
        <v>45873</v>
      </c>
      <c r="D2374" s="12" t="n">
        <v>35.28</v>
      </c>
    </row>
    <row r="2375" customFormat="false" ht="15" hidden="false" customHeight="false" outlineLevel="0" collapsed="false">
      <c r="A2375" s="10" t="s">
        <v>3581</v>
      </c>
      <c r="B2375" s="10" t="s">
        <v>3582</v>
      </c>
      <c r="C2375" s="11" t="n">
        <v>45873</v>
      </c>
      <c r="D2375" s="12" t="n">
        <v>35.84</v>
      </c>
    </row>
    <row r="2376" customFormat="false" ht="15" hidden="false" customHeight="false" outlineLevel="0" collapsed="false">
      <c r="A2376" s="10" t="s">
        <v>3583</v>
      </c>
      <c r="B2376" s="10" t="s">
        <v>3584</v>
      </c>
      <c r="C2376" s="11" t="n">
        <v>45873</v>
      </c>
      <c r="D2376" s="12" t="n">
        <v>30.11</v>
      </c>
    </row>
    <row r="2377" customFormat="false" ht="15" hidden="false" customHeight="false" outlineLevel="0" collapsed="false">
      <c r="A2377" s="10" t="s">
        <v>3585</v>
      </c>
      <c r="B2377" s="10" t="s">
        <v>3586</v>
      </c>
      <c r="C2377" s="11" t="n">
        <v>45874</v>
      </c>
      <c r="D2377" s="12" t="n">
        <v>83.45</v>
      </c>
    </row>
    <row r="2378" customFormat="false" ht="15" hidden="false" customHeight="false" outlineLevel="0" collapsed="false">
      <c r="A2378" s="10" t="s">
        <v>3587</v>
      </c>
      <c r="B2378" s="10" t="s">
        <v>620</v>
      </c>
      <c r="C2378" s="11" t="n">
        <v>45874</v>
      </c>
      <c r="D2378" s="12" t="n">
        <v>66.86</v>
      </c>
    </row>
    <row r="2379" customFormat="false" ht="15" hidden="false" customHeight="false" outlineLevel="0" collapsed="false">
      <c r="A2379" s="10" t="s">
        <v>3588</v>
      </c>
      <c r="B2379" s="10" t="s">
        <v>3589</v>
      </c>
      <c r="C2379" s="11" t="n">
        <v>45874</v>
      </c>
      <c r="D2379" s="12" t="n">
        <v>14.93</v>
      </c>
    </row>
    <row r="2380" customFormat="false" ht="15" hidden="false" customHeight="false" outlineLevel="0" collapsed="false">
      <c r="A2380" s="10" t="s">
        <v>3590</v>
      </c>
      <c r="B2380" s="10" t="s">
        <v>248</v>
      </c>
      <c r="C2380" s="11" t="n">
        <v>45874</v>
      </c>
      <c r="D2380" s="12" t="n">
        <v>26.11</v>
      </c>
    </row>
    <row r="2381" customFormat="false" ht="15" hidden="false" customHeight="false" outlineLevel="0" collapsed="false">
      <c r="A2381" s="10" t="s">
        <v>3591</v>
      </c>
      <c r="B2381" s="10" t="s">
        <v>3592</v>
      </c>
      <c r="C2381" s="11" t="n">
        <v>45874</v>
      </c>
      <c r="D2381" s="12" t="n">
        <v>24.01</v>
      </c>
    </row>
    <row r="2382" customFormat="false" ht="15" hidden="false" customHeight="false" outlineLevel="0" collapsed="false">
      <c r="A2382" s="10" t="s">
        <v>3593</v>
      </c>
      <c r="B2382" s="10" t="s">
        <v>2619</v>
      </c>
      <c r="C2382" s="11" t="n">
        <v>45874</v>
      </c>
      <c r="D2382" s="12" t="n">
        <v>73.76</v>
      </c>
    </row>
    <row r="2383" customFormat="false" ht="15" hidden="false" customHeight="false" outlineLevel="0" collapsed="false">
      <c r="A2383" s="10" t="s">
        <v>3594</v>
      </c>
      <c r="B2383" s="10" t="s">
        <v>3595</v>
      </c>
      <c r="C2383" s="11" t="n">
        <v>45875</v>
      </c>
      <c r="D2383" s="12" t="n">
        <v>25.3</v>
      </c>
    </row>
    <row r="2384" customFormat="false" ht="15" hidden="false" customHeight="false" outlineLevel="0" collapsed="false">
      <c r="A2384" s="10" t="s">
        <v>3596</v>
      </c>
      <c r="B2384" s="10" t="s">
        <v>2450</v>
      </c>
      <c r="C2384" s="11" t="n">
        <v>45875</v>
      </c>
      <c r="D2384" s="12" t="n">
        <v>47.86</v>
      </c>
    </row>
    <row r="2385" customFormat="false" ht="15" hidden="false" customHeight="false" outlineLevel="0" collapsed="false">
      <c r="A2385" s="10" t="s">
        <v>3597</v>
      </c>
      <c r="B2385" s="10" t="s">
        <v>577</v>
      </c>
      <c r="C2385" s="11" t="n">
        <v>45875</v>
      </c>
      <c r="D2385" s="12" t="n">
        <v>24.4</v>
      </c>
    </row>
    <row r="2386" customFormat="false" ht="15" hidden="false" customHeight="false" outlineLevel="0" collapsed="false">
      <c r="A2386" s="10" t="s">
        <v>3598</v>
      </c>
      <c r="B2386" s="10" t="s">
        <v>135</v>
      </c>
      <c r="C2386" s="11" t="n">
        <v>45875</v>
      </c>
      <c r="D2386" s="12" t="n">
        <v>36.69</v>
      </c>
    </row>
    <row r="2387" customFormat="false" ht="15" hidden="false" customHeight="false" outlineLevel="0" collapsed="false">
      <c r="A2387" s="10" t="s">
        <v>3599</v>
      </c>
      <c r="B2387" s="10" t="s">
        <v>391</v>
      </c>
      <c r="C2387" s="11" t="n">
        <v>45875</v>
      </c>
      <c r="D2387" s="12" t="n">
        <v>43.99</v>
      </c>
    </row>
    <row r="2388" customFormat="false" ht="15" hidden="false" customHeight="false" outlineLevel="0" collapsed="false">
      <c r="A2388" s="10" t="s">
        <v>3600</v>
      </c>
      <c r="B2388" s="10" t="s">
        <v>3601</v>
      </c>
      <c r="C2388" s="11" t="n">
        <v>45875</v>
      </c>
      <c r="D2388" s="12" t="n">
        <v>26.85</v>
      </c>
    </row>
    <row r="2389" customFormat="false" ht="15" hidden="false" customHeight="false" outlineLevel="0" collapsed="false">
      <c r="A2389" s="10" t="s">
        <v>3602</v>
      </c>
      <c r="B2389" s="10" t="s">
        <v>1586</v>
      </c>
      <c r="C2389" s="11" t="n">
        <v>45875</v>
      </c>
      <c r="D2389" s="12" t="n">
        <v>38.77</v>
      </c>
    </row>
    <row r="2390" customFormat="false" ht="15" hidden="false" customHeight="false" outlineLevel="0" collapsed="false">
      <c r="A2390" s="10" t="s">
        <v>3603</v>
      </c>
      <c r="B2390" s="10" t="s">
        <v>419</v>
      </c>
      <c r="C2390" s="11" t="n">
        <v>45875</v>
      </c>
      <c r="D2390" s="12" t="n">
        <v>56.63</v>
      </c>
    </row>
    <row r="2391" customFormat="false" ht="15" hidden="false" customHeight="false" outlineLevel="0" collapsed="false">
      <c r="A2391" s="10" t="s">
        <v>3604</v>
      </c>
      <c r="B2391" s="10" t="s">
        <v>3245</v>
      </c>
      <c r="C2391" s="11" t="n">
        <v>45875</v>
      </c>
      <c r="D2391" s="12" t="n">
        <v>47.59</v>
      </c>
    </row>
    <row r="2392" customFormat="false" ht="15" hidden="false" customHeight="false" outlineLevel="0" collapsed="false">
      <c r="A2392" s="10" t="s">
        <v>3605</v>
      </c>
      <c r="B2392" s="10" t="s">
        <v>3606</v>
      </c>
      <c r="C2392" s="11" t="n">
        <v>45875</v>
      </c>
      <c r="D2392" s="12" t="n">
        <v>35</v>
      </c>
    </row>
    <row r="2393" customFormat="false" ht="15" hidden="false" customHeight="false" outlineLevel="0" collapsed="false">
      <c r="A2393" s="10" t="s">
        <v>3607</v>
      </c>
      <c r="B2393" s="10" t="s">
        <v>3608</v>
      </c>
      <c r="C2393" s="11" t="n">
        <v>45876</v>
      </c>
      <c r="D2393" s="12" t="n">
        <v>16.56</v>
      </c>
    </row>
    <row r="2394" customFormat="false" ht="15" hidden="false" customHeight="false" outlineLevel="0" collapsed="false">
      <c r="A2394" s="10" t="s">
        <v>3609</v>
      </c>
      <c r="B2394" s="10" t="s">
        <v>1684</v>
      </c>
      <c r="C2394" s="11" t="n">
        <v>45876</v>
      </c>
      <c r="D2394" s="12" t="n">
        <v>93.52</v>
      </c>
    </row>
    <row r="2395" customFormat="false" ht="15" hidden="false" customHeight="false" outlineLevel="0" collapsed="false">
      <c r="A2395" s="10" t="s">
        <v>3610</v>
      </c>
      <c r="B2395" s="10" t="s">
        <v>1212</v>
      </c>
      <c r="C2395" s="11" t="n">
        <v>45876</v>
      </c>
      <c r="D2395" s="12" t="n">
        <v>38.56</v>
      </c>
    </row>
    <row r="2396" customFormat="false" ht="15" hidden="false" customHeight="false" outlineLevel="0" collapsed="false">
      <c r="A2396" s="10" t="s">
        <v>3611</v>
      </c>
      <c r="B2396" s="10" t="s">
        <v>1091</v>
      </c>
      <c r="C2396" s="11" t="n">
        <v>45876</v>
      </c>
      <c r="D2396" s="12" t="n">
        <v>53.2</v>
      </c>
    </row>
    <row r="2397" customFormat="false" ht="15" hidden="false" customHeight="false" outlineLevel="0" collapsed="false">
      <c r="A2397" s="10" t="s">
        <v>3612</v>
      </c>
      <c r="B2397" s="10" t="s">
        <v>2104</v>
      </c>
      <c r="C2397" s="11" t="n">
        <v>45876</v>
      </c>
      <c r="D2397" s="12" t="n">
        <v>68.48</v>
      </c>
    </row>
    <row r="2398" customFormat="false" ht="15" hidden="false" customHeight="false" outlineLevel="0" collapsed="false">
      <c r="A2398" s="10" t="s">
        <v>3613</v>
      </c>
      <c r="B2398" s="10" t="s">
        <v>3614</v>
      </c>
      <c r="C2398" s="11" t="n">
        <v>45877</v>
      </c>
      <c r="D2398" s="12" t="n">
        <v>44.84</v>
      </c>
    </row>
    <row r="2399" customFormat="false" ht="15" hidden="false" customHeight="false" outlineLevel="0" collapsed="false">
      <c r="A2399" s="10" t="s">
        <v>3615</v>
      </c>
      <c r="B2399" s="10" t="s">
        <v>3616</v>
      </c>
      <c r="C2399" s="11" t="n">
        <v>45877</v>
      </c>
      <c r="D2399" s="12" t="n">
        <v>32.18</v>
      </c>
    </row>
    <row r="2400" customFormat="false" ht="15" hidden="false" customHeight="false" outlineLevel="0" collapsed="false">
      <c r="A2400" s="10" t="s">
        <v>3617</v>
      </c>
      <c r="B2400" s="10" t="s">
        <v>3097</v>
      </c>
      <c r="C2400" s="11" t="n">
        <v>45877</v>
      </c>
      <c r="D2400" s="12" t="n">
        <v>28.9</v>
      </c>
    </row>
    <row r="2401" customFormat="false" ht="15" hidden="false" customHeight="false" outlineLevel="0" collapsed="false">
      <c r="A2401" s="10" t="s">
        <v>3618</v>
      </c>
      <c r="B2401" s="10" t="s">
        <v>705</v>
      </c>
      <c r="C2401" s="11" t="n">
        <v>45877</v>
      </c>
      <c r="D2401" s="12" t="n">
        <v>52.37</v>
      </c>
    </row>
    <row r="2402" customFormat="false" ht="15" hidden="false" customHeight="false" outlineLevel="0" collapsed="false">
      <c r="A2402" s="10" t="s">
        <v>3619</v>
      </c>
      <c r="B2402" s="10" t="s">
        <v>3620</v>
      </c>
      <c r="C2402" s="11" t="n">
        <v>45877</v>
      </c>
      <c r="D2402" s="12" t="n">
        <v>31.37</v>
      </c>
    </row>
    <row r="2403" customFormat="false" ht="15" hidden="false" customHeight="false" outlineLevel="0" collapsed="false">
      <c r="A2403" s="10" t="s">
        <v>3621</v>
      </c>
      <c r="B2403" s="10" t="s">
        <v>539</v>
      </c>
      <c r="C2403" s="11" t="n">
        <v>45877</v>
      </c>
      <c r="D2403" s="12" t="n">
        <v>36.64</v>
      </c>
    </row>
    <row r="2404" customFormat="false" ht="15" hidden="false" customHeight="false" outlineLevel="0" collapsed="false">
      <c r="A2404" s="10" t="s">
        <v>3622</v>
      </c>
      <c r="B2404" s="10" t="s">
        <v>743</v>
      </c>
      <c r="C2404" s="11" t="n">
        <v>45877</v>
      </c>
      <c r="D2404" s="12" t="n">
        <v>37.23</v>
      </c>
    </row>
    <row r="2405" customFormat="false" ht="15" hidden="false" customHeight="false" outlineLevel="0" collapsed="false">
      <c r="A2405" s="10" t="s">
        <v>3623</v>
      </c>
      <c r="B2405" s="10" t="s">
        <v>101</v>
      </c>
      <c r="C2405" s="11" t="n">
        <v>45877</v>
      </c>
      <c r="D2405" s="12" t="n">
        <v>59.07</v>
      </c>
    </row>
    <row r="2406" customFormat="false" ht="15" hidden="false" customHeight="false" outlineLevel="0" collapsed="false">
      <c r="A2406" s="10" t="s">
        <v>3624</v>
      </c>
      <c r="B2406" s="10" t="s">
        <v>3625</v>
      </c>
      <c r="C2406" s="11" t="n">
        <v>45878</v>
      </c>
      <c r="D2406" s="12" t="n">
        <v>52.73</v>
      </c>
    </row>
    <row r="2407" customFormat="false" ht="15" hidden="false" customHeight="false" outlineLevel="0" collapsed="false">
      <c r="A2407" s="10" t="s">
        <v>3626</v>
      </c>
      <c r="B2407" s="10" t="s">
        <v>844</v>
      </c>
      <c r="C2407" s="11" t="n">
        <v>45878</v>
      </c>
      <c r="D2407" s="12" t="n">
        <v>74.52</v>
      </c>
    </row>
    <row r="2408" customFormat="false" ht="15" hidden="false" customHeight="false" outlineLevel="0" collapsed="false">
      <c r="A2408" s="10" t="s">
        <v>3627</v>
      </c>
      <c r="B2408" s="10" t="s">
        <v>1711</v>
      </c>
      <c r="C2408" s="11" t="n">
        <v>45878</v>
      </c>
      <c r="D2408" s="12" t="n">
        <v>56.06</v>
      </c>
    </row>
    <row r="2409" customFormat="false" ht="15" hidden="false" customHeight="false" outlineLevel="0" collapsed="false">
      <c r="A2409" s="10" t="s">
        <v>3628</v>
      </c>
      <c r="B2409" s="10" t="s">
        <v>3629</v>
      </c>
      <c r="C2409" s="11" t="n">
        <v>45878</v>
      </c>
      <c r="D2409" s="12" t="n">
        <v>38.28</v>
      </c>
    </row>
    <row r="2410" customFormat="false" ht="15" hidden="false" customHeight="false" outlineLevel="0" collapsed="false">
      <c r="A2410" s="10" t="s">
        <v>3630</v>
      </c>
      <c r="B2410" s="10" t="s">
        <v>2013</v>
      </c>
      <c r="C2410" s="11" t="n">
        <v>45878</v>
      </c>
      <c r="D2410" s="12" t="n">
        <v>43.29</v>
      </c>
    </row>
    <row r="2411" customFormat="false" ht="15" hidden="false" customHeight="false" outlineLevel="0" collapsed="false">
      <c r="A2411" s="10" t="s">
        <v>3631</v>
      </c>
      <c r="B2411" s="10" t="s">
        <v>2961</v>
      </c>
      <c r="C2411" s="11" t="n">
        <v>45878</v>
      </c>
      <c r="D2411" s="12" t="n">
        <v>48.12</v>
      </c>
    </row>
    <row r="2412" customFormat="false" ht="15" hidden="false" customHeight="false" outlineLevel="0" collapsed="false">
      <c r="A2412" s="10" t="s">
        <v>3632</v>
      </c>
      <c r="B2412" s="10" t="s">
        <v>3633</v>
      </c>
      <c r="C2412" s="11" t="n">
        <v>45878</v>
      </c>
      <c r="D2412" s="12" t="n">
        <v>19.83</v>
      </c>
    </row>
    <row r="2413" customFormat="false" ht="15" hidden="false" customHeight="false" outlineLevel="0" collapsed="false">
      <c r="A2413" s="10" t="s">
        <v>3634</v>
      </c>
      <c r="B2413" s="10" t="s">
        <v>1084</v>
      </c>
      <c r="C2413" s="11" t="n">
        <v>45878</v>
      </c>
      <c r="D2413" s="12" t="n">
        <v>14.62</v>
      </c>
    </row>
    <row r="2414" customFormat="false" ht="15" hidden="false" customHeight="false" outlineLevel="0" collapsed="false">
      <c r="A2414" s="10" t="s">
        <v>3635</v>
      </c>
      <c r="B2414" s="10" t="s">
        <v>3636</v>
      </c>
      <c r="C2414" s="11" t="n">
        <v>45878</v>
      </c>
      <c r="D2414" s="12" t="n">
        <v>51.2</v>
      </c>
    </row>
    <row r="2415" customFormat="false" ht="15" hidden="false" customHeight="false" outlineLevel="0" collapsed="false">
      <c r="A2415" s="10" t="s">
        <v>3637</v>
      </c>
      <c r="B2415" s="10" t="s">
        <v>3111</v>
      </c>
      <c r="C2415" s="11" t="n">
        <v>45878</v>
      </c>
      <c r="D2415" s="12" t="n">
        <v>40.17</v>
      </c>
    </row>
    <row r="2416" customFormat="false" ht="15" hidden="false" customHeight="false" outlineLevel="0" collapsed="false">
      <c r="A2416" s="10" t="s">
        <v>3638</v>
      </c>
      <c r="B2416" s="10" t="s">
        <v>923</v>
      </c>
      <c r="C2416" s="11" t="n">
        <v>45878</v>
      </c>
      <c r="D2416" s="12" t="n">
        <v>52.39</v>
      </c>
    </row>
    <row r="2417" customFormat="false" ht="15" hidden="false" customHeight="false" outlineLevel="0" collapsed="false">
      <c r="A2417" s="10" t="s">
        <v>3639</v>
      </c>
      <c r="B2417" s="10" t="s">
        <v>1955</v>
      </c>
      <c r="C2417" s="11" t="n">
        <v>45878</v>
      </c>
      <c r="D2417" s="12" t="n">
        <v>49.63</v>
      </c>
    </row>
    <row r="2418" customFormat="false" ht="15" hidden="false" customHeight="false" outlineLevel="0" collapsed="false">
      <c r="A2418" s="10" t="s">
        <v>3640</v>
      </c>
      <c r="B2418" s="10" t="s">
        <v>2871</v>
      </c>
      <c r="C2418" s="11" t="n">
        <v>45878</v>
      </c>
      <c r="D2418" s="12" t="n">
        <v>42.76</v>
      </c>
    </row>
    <row r="2419" customFormat="false" ht="15" hidden="false" customHeight="false" outlineLevel="0" collapsed="false">
      <c r="A2419" s="10" t="s">
        <v>3641</v>
      </c>
      <c r="B2419" s="10" t="s">
        <v>556</v>
      </c>
      <c r="C2419" s="11" t="n">
        <v>45878</v>
      </c>
      <c r="D2419" s="12" t="n">
        <v>45.6</v>
      </c>
    </row>
    <row r="2420" customFormat="false" ht="15" hidden="false" customHeight="false" outlineLevel="0" collapsed="false">
      <c r="A2420" s="10" t="s">
        <v>3642</v>
      </c>
      <c r="B2420" s="10" t="s">
        <v>1008</v>
      </c>
      <c r="C2420" s="11" t="n">
        <v>45878</v>
      </c>
      <c r="D2420" s="12" t="n">
        <v>26.16</v>
      </c>
    </row>
    <row r="2421" customFormat="false" ht="15" hidden="false" customHeight="false" outlineLevel="0" collapsed="false">
      <c r="A2421" s="10" t="s">
        <v>3643</v>
      </c>
      <c r="B2421" s="10" t="s">
        <v>3644</v>
      </c>
      <c r="C2421" s="11" t="n">
        <v>45879</v>
      </c>
      <c r="D2421" s="12" t="n">
        <v>50.83</v>
      </c>
    </row>
    <row r="2422" customFormat="false" ht="15" hidden="false" customHeight="false" outlineLevel="0" collapsed="false">
      <c r="A2422" s="10" t="s">
        <v>3645</v>
      </c>
      <c r="B2422" s="10" t="s">
        <v>1782</v>
      </c>
      <c r="C2422" s="11" t="n">
        <v>45879</v>
      </c>
      <c r="D2422" s="12" t="n">
        <v>59.49</v>
      </c>
    </row>
    <row r="2423" customFormat="false" ht="15" hidden="false" customHeight="false" outlineLevel="0" collapsed="false">
      <c r="A2423" s="10" t="s">
        <v>3646</v>
      </c>
      <c r="B2423" s="10" t="s">
        <v>1329</v>
      </c>
      <c r="C2423" s="11" t="n">
        <v>45879</v>
      </c>
      <c r="D2423" s="12" t="n">
        <v>18.92</v>
      </c>
    </row>
    <row r="2424" customFormat="false" ht="15" hidden="false" customHeight="false" outlineLevel="0" collapsed="false">
      <c r="A2424" s="10" t="s">
        <v>3647</v>
      </c>
      <c r="B2424" s="10" t="s">
        <v>1265</v>
      </c>
      <c r="C2424" s="11" t="n">
        <v>45879</v>
      </c>
      <c r="D2424" s="12" t="n">
        <v>25.08</v>
      </c>
    </row>
    <row r="2425" customFormat="false" ht="15" hidden="false" customHeight="false" outlineLevel="0" collapsed="false">
      <c r="A2425" s="10" t="s">
        <v>3648</v>
      </c>
      <c r="B2425" s="10" t="s">
        <v>3649</v>
      </c>
      <c r="C2425" s="11" t="n">
        <v>45879</v>
      </c>
      <c r="D2425" s="12" t="n">
        <v>59.11</v>
      </c>
    </row>
    <row r="2426" customFormat="false" ht="15" hidden="false" customHeight="false" outlineLevel="0" collapsed="false">
      <c r="A2426" s="10" t="s">
        <v>3650</v>
      </c>
      <c r="B2426" s="10" t="s">
        <v>545</v>
      </c>
      <c r="C2426" s="11" t="n">
        <v>45879</v>
      </c>
      <c r="D2426" s="12" t="n">
        <v>44.28</v>
      </c>
    </row>
    <row r="2427" customFormat="false" ht="15" hidden="false" customHeight="false" outlineLevel="0" collapsed="false">
      <c r="A2427" s="10" t="s">
        <v>3651</v>
      </c>
      <c r="B2427" s="10" t="s">
        <v>3652</v>
      </c>
      <c r="C2427" s="11" t="n">
        <v>45879</v>
      </c>
      <c r="D2427" s="12" t="n">
        <v>26.1</v>
      </c>
    </row>
    <row r="2428" customFormat="false" ht="15" hidden="false" customHeight="false" outlineLevel="0" collapsed="false">
      <c r="A2428" s="10" t="s">
        <v>3653</v>
      </c>
      <c r="B2428" s="10" t="s">
        <v>3654</v>
      </c>
      <c r="C2428" s="11" t="n">
        <v>45879</v>
      </c>
      <c r="D2428" s="12" t="n">
        <v>48.94</v>
      </c>
    </row>
    <row r="2429" customFormat="false" ht="15" hidden="false" customHeight="false" outlineLevel="0" collapsed="false">
      <c r="A2429" s="10" t="s">
        <v>3655</v>
      </c>
      <c r="B2429" s="10" t="s">
        <v>1725</v>
      </c>
      <c r="C2429" s="11" t="n">
        <v>45879</v>
      </c>
      <c r="D2429" s="12" t="n">
        <v>38.97</v>
      </c>
    </row>
    <row r="2430" customFormat="false" ht="15" hidden="false" customHeight="false" outlineLevel="0" collapsed="false">
      <c r="A2430" s="10" t="s">
        <v>3656</v>
      </c>
      <c r="B2430" s="10" t="s">
        <v>1082</v>
      </c>
      <c r="C2430" s="11" t="n">
        <v>45879</v>
      </c>
      <c r="D2430" s="12" t="n">
        <v>27.74</v>
      </c>
    </row>
    <row r="2431" customFormat="false" ht="15" hidden="false" customHeight="false" outlineLevel="0" collapsed="false">
      <c r="A2431" s="10" t="s">
        <v>3657</v>
      </c>
      <c r="B2431" s="10" t="s">
        <v>1032</v>
      </c>
      <c r="C2431" s="11" t="n">
        <v>45879</v>
      </c>
      <c r="D2431" s="12" t="n">
        <v>63.54</v>
      </c>
    </row>
    <row r="2432" customFormat="false" ht="15" hidden="false" customHeight="false" outlineLevel="0" collapsed="false">
      <c r="A2432" s="10" t="s">
        <v>3658</v>
      </c>
      <c r="B2432" s="10" t="s">
        <v>3659</v>
      </c>
      <c r="C2432" s="11" t="n">
        <v>45879</v>
      </c>
      <c r="D2432" s="12" t="n">
        <v>25.44</v>
      </c>
    </row>
    <row r="2433" customFormat="false" ht="15" hidden="false" customHeight="false" outlineLevel="0" collapsed="false">
      <c r="A2433" s="10" t="s">
        <v>3660</v>
      </c>
      <c r="B2433" s="10" t="s">
        <v>326</v>
      </c>
      <c r="C2433" s="11" t="n">
        <v>45879</v>
      </c>
      <c r="D2433" s="12" t="n">
        <v>21.93</v>
      </c>
    </row>
    <row r="2434" customFormat="false" ht="15" hidden="false" customHeight="false" outlineLevel="0" collapsed="false">
      <c r="A2434" s="10" t="s">
        <v>3661</v>
      </c>
      <c r="B2434" s="10" t="s">
        <v>1311</v>
      </c>
      <c r="C2434" s="11" t="n">
        <v>45879</v>
      </c>
      <c r="D2434" s="12" t="n">
        <v>57.61</v>
      </c>
    </row>
    <row r="2435" customFormat="false" ht="15" hidden="false" customHeight="false" outlineLevel="0" collapsed="false">
      <c r="A2435" s="10" t="s">
        <v>3662</v>
      </c>
      <c r="B2435" s="10" t="s">
        <v>1275</v>
      </c>
      <c r="C2435" s="11" t="n">
        <v>45879</v>
      </c>
      <c r="D2435" s="12" t="n">
        <v>43.68</v>
      </c>
    </row>
    <row r="2436" customFormat="false" ht="15" hidden="false" customHeight="false" outlineLevel="0" collapsed="false">
      <c r="A2436" s="10" t="s">
        <v>3663</v>
      </c>
      <c r="B2436" s="10" t="s">
        <v>1355</v>
      </c>
      <c r="C2436" s="11" t="n">
        <v>45879</v>
      </c>
      <c r="D2436" s="12" t="n">
        <v>121.28</v>
      </c>
    </row>
    <row r="2437" customFormat="false" ht="15" hidden="false" customHeight="false" outlineLevel="0" collapsed="false">
      <c r="A2437" s="10" t="s">
        <v>3664</v>
      </c>
      <c r="B2437" s="10" t="s">
        <v>1679</v>
      </c>
      <c r="C2437" s="11" t="n">
        <v>45880</v>
      </c>
      <c r="D2437" s="12" t="n">
        <v>32.98</v>
      </c>
    </row>
    <row r="2438" customFormat="false" ht="15" hidden="false" customHeight="false" outlineLevel="0" collapsed="false">
      <c r="A2438" s="10" t="s">
        <v>3665</v>
      </c>
      <c r="B2438" s="10" t="s">
        <v>2469</v>
      </c>
      <c r="C2438" s="11" t="n">
        <v>45880</v>
      </c>
      <c r="D2438" s="12" t="n">
        <v>34.22</v>
      </c>
    </row>
    <row r="2439" customFormat="false" ht="15" hidden="false" customHeight="false" outlineLevel="0" collapsed="false">
      <c r="A2439" s="10" t="s">
        <v>3666</v>
      </c>
      <c r="B2439" s="10" t="s">
        <v>3103</v>
      </c>
      <c r="C2439" s="11" t="n">
        <v>45880</v>
      </c>
      <c r="D2439" s="12" t="n">
        <v>16.81</v>
      </c>
    </row>
    <row r="2440" customFormat="false" ht="15" hidden="false" customHeight="false" outlineLevel="0" collapsed="false">
      <c r="A2440" s="10" t="s">
        <v>3667</v>
      </c>
      <c r="B2440" s="10" t="s">
        <v>3668</v>
      </c>
      <c r="C2440" s="11" t="n">
        <v>45880</v>
      </c>
      <c r="D2440" s="12" t="n">
        <v>21.66</v>
      </c>
    </row>
    <row r="2441" customFormat="false" ht="15" hidden="false" customHeight="false" outlineLevel="0" collapsed="false">
      <c r="A2441" s="10" t="s">
        <v>3669</v>
      </c>
      <c r="B2441" s="10" t="s">
        <v>1535</v>
      </c>
      <c r="C2441" s="11" t="n">
        <v>45880</v>
      </c>
      <c r="D2441" s="12" t="n">
        <v>65.7</v>
      </c>
    </row>
    <row r="2442" customFormat="false" ht="15" hidden="false" customHeight="false" outlineLevel="0" collapsed="false">
      <c r="A2442" s="10" t="s">
        <v>3670</v>
      </c>
      <c r="B2442" s="10" t="s">
        <v>3671</v>
      </c>
      <c r="C2442" s="11" t="n">
        <v>45880</v>
      </c>
      <c r="D2442" s="12" t="n">
        <v>31.68</v>
      </c>
    </row>
    <row r="2443" customFormat="false" ht="15" hidden="false" customHeight="false" outlineLevel="0" collapsed="false">
      <c r="A2443" s="10" t="s">
        <v>3672</v>
      </c>
      <c r="B2443" s="10" t="s">
        <v>495</v>
      </c>
      <c r="C2443" s="11" t="n">
        <v>45880</v>
      </c>
      <c r="D2443" s="12" t="n">
        <v>23.59</v>
      </c>
    </row>
    <row r="2444" customFormat="false" ht="15" hidden="false" customHeight="false" outlineLevel="0" collapsed="false">
      <c r="A2444" s="10" t="s">
        <v>3673</v>
      </c>
      <c r="B2444" s="10" t="s">
        <v>3674</v>
      </c>
      <c r="C2444" s="11" t="n">
        <v>45880</v>
      </c>
      <c r="D2444" s="12" t="n">
        <v>65.82</v>
      </c>
    </row>
    <row r="2445" customFormat="false" ht="15" hidden="false" customHeight="false" outlineLevel="0" collapsed="false">
      <c r="A2445" s="10" t="s">
        <v>3675</v>
      </c>
      <c r="B2445" s="10" t="s">
        <v>3081</v>
      </c>
      <c r="C2445" s="11" t="n">
        <v>45880</v>
      </c>
      <c r="D2445" s="12" t="n">
        <v>47.07</v>
      </c>
    </row>
    <row r="2446" customFormat="false" ht="15" hidden="false" customHeight="false" outlineLevel="0" collapsed="false">
      <c r="A2446" s="10" t="s">
        <v>3676</v>
      </c>
      <c r="B2446" s="10" t="s">
        <v>3677</v>
      </c>
      <c r="C2446" s="11" t="n">
        <v>45880</v>
      </c>
      <c r="D2446" s="12" t="n">
        <v>29.94</v>
      </c>
    </row>
    <row r="2447" customFormat="false" ht="15" hidden="false" customHeight="false" outlineLevel="0" collapsed="false">
      <c r="A2447" s="10" t="s">
        <v>3678</v>
      </c>
      <c r="B2447" s="10" t="s">
        <v>3290</v>
      </c>
      <c r="C2447" s="11" t="n">
        <v>45880</v>
      </c>
      <c r="D2447" s="12" t="n">
        <v>32.01</v>
      </c>
    </row>
    <row r="2448" customFormat="false" ht="15" hidden="false" customHeight="false" outlineLevel="0" collapsed="false">
      <c r="A2448" s="10" t="s">
        <v>3679</v>
      </c>
      <c r="B2448" s="10" t="s">
        <v>1886</v>
      </c>
      <c r="C2448" s="11" t="n">
        <v>45881</v>
      </c>
      <c r="D2448" s="12" t="n">
        <v>37.47</v>
      </c>
    </row>
    <row r="2449" customFormat="false" ht="15" hidden="false" customHeight="false" outlineLevel="0" collapsed="false">
      <c r="A2449" s="10" t="s">
        <v>3680</v>
      </c>
      <c r="B2449" s="10" t="s">
        <v>1305</v>
      </c>
      <c r="C2449" s="11" t="n">
        <v>45881</v>
      </c>
      <c r="D2449" s="12" t="n">
        <v>24.3</v>
      </c>
    </row>
    <row r="2450" customFormat="false" ht="15" hidden="false" customHeight="false" outlineLevel="0" collapsed="false">
      <c r="A2450" s="10" t="s">
        <v>3681</v>
      </c>
      <c r="B2450" s="10" t="s">
        <v>1902</v>
      </c>
      <c r="C2450" s="11" t="n">
        <v>45881</v>
      </c>
      <c r="D2450" s="12" t="n">
        <v>49.51</v>
      </c>
    </row>
    <row r="2451" customFormat="false" ht="15" hidden="false" customHeight="false" outlineLevel="0" collapsed="false">
      <c r="A2451" s="10" t="s">
        <v>3682</v>
      </c>
      <c r="B2451" s="10" t="s">
        <v>2535</v>
      </c>
      <c r="C2451" s="11" t="n">
        <v>45881</v>
      </c>
      <c r="D2451" s="12" t="n">
        <v>26.21</v>
      </c>
    </row>
    <row r="2452" customFormat="false" ht="15" hidden="false" customHeight="false" outlineLevel="0" collapsed="false">
      <c r="A2452" s="10" t="s">
        <v>3683</v>
      </c>
      <c r="B2452" s="10" t="s">
        <v>2477</v>
      </c>
      <c r="C2452" s="11" t="n">
        <v>45881</v>
      </c>
      <c r="D2452" s="12" t="n">
        <v>59.65</v>
      </c>
    </row>
    <row r="2453" customFormat="false" ht="15" hidden="false" customHeight="false" outlineLevel="0" collapsed="false">
      <c r="A2453" s="10" t="s">
        <v>3684</v>
      </c>
      <c r="B2453" s="10" t="s">
        <v>3685</v>
      </c>
      <c r="C2453" s="11" t="n">
        <v>45881</v>
      </c>
      <c r="D2453" s="12" t="n">
        <v>57.91</v>
      </c>
    </row>
    <row r="2454" customFormat="false" ht="15" hidden="false" customHeight="false" outlineLevel="0" collapsed="false">
      <c r="A2454" s="10" t="s">
        <v>3686</v>
      </c>
      <c r="B2454" s="10" t="s">
        <v>3687</v>
      </c>
      <c r="C2454" s="11" t="n">
        <v>45881</v>
      </c>
      <c r="D2454" s="12" t="n">
        <v>47.12</v>
      </c>
    </row>
    <row r="2455" customFormat="false" ht="15" hidden="false" customHeight="false" outlineLevel="0" collapsed="false">
      <c r="A2455" s="10" t="s">
        <v>3688</v>
      </c>
      <c r="B2455" s="10" t="s">
        <v>1530</v>
      </c>
      <c r="C2455" s="11" t="n">
        <v>45881</v>
      </c>
      <c r="D2455" s="12" t="n">
        <v>58.47</v>
      </c>
    </row>
    <row r="2456" customFormat="false" ht="15" hidden="false" customHeight="false" outlineLevel="0" collapsed="false">
      <c r="A2456" s="10" t="s">
        <v>3689</v>
      </c>
      <c r="B2456" s="10" t="s">
        <v>2596</v>
      </c>
      <c r="C2456" s="11" t="n">
        <v>45882</v>
      </c>
      <c r="D2456" s="12" t="n">
        <v>57.98</v>
      </c>
    </row>
    <row r="2457" customFormat="false" ht="15" hidden="false" customHeight="false" outlineLevel="0" collapsed="false">
      <c r="A2457" s="10" t="s">
        <v>3690</v>
      </c>
      <c r="B2457" s="10" t="s">
        <v>3691</v>
      </c>
      <c r="C2457" s="11" t="n">
        <v>45882</v>
      </c>
      <c r="D2457" s="12" t="n">
        <v>31.52</v>
      </c>
    </row>
    <row r="2458" customFormat="false" ht="15" hidden="false" customHeight="false" outlineLevel="0" collapsed="false">
      <c r="A2458" s="10" t="s">
        <v>3692</v>
      </c>
      <c r="B2458" s="10" t="s">
        <v>357</v>
      </c>
      <c r="C2458" s="11" t="n">
        <v>45882</v>
      </c>
      <c r="D2458" s="12" t="n">
        <v>61.12</v>
      </c>
    </row>
    <row r="2459" customFormat="false" ht="15" hidden="false" customHeight="false" outlineLevel="0" collapsed="false">
      <c r="A2459" s="10" t="s">
        <v>3693</v>
      </c>
      <c r="B2459" s="10" t="s">
        <v>351</v>
      </c>
      <c r="C2459" s="11" t="n">
        <v>45882</v>
      </c>
      <c r="D2459" s="12" t="n">
        <v>34.71</v>
      </c>
    </row>
    <row r="2460" customFormat="false" ht="15" hidden="false" customHeight="false" outlineLevel="0" collapsed="false">
      <c r="A2460" s="10" t="s">
        <v>3694</v>
      </c>
      <c r="B2460" s="10" t="s">
        <v>3695</v>
      </c>
      <c r="C2460" s="11" t="n">
        <v>45882</v>
      </c>
      <c r="D2460" s="12" t="n">
        <v>29.08</v>
      </c>
    </row>
    <row r="2461" customFormat="false" ht="15" hidden="false" customHeight="false" outlineLevel="0" collapsed="false">
      <c r="A2461" s="10" t="s">
        <v>3696</v>
      </c>
      <c r="B2461" s="10" t="s">
        <v>3697</v>
      </c>
      <c r="C2461" s="11" t="n">
        <v>45882</v>
      </c>
      <c r="D2461" s="12" t="n">
        <v>16.85</v>
      </c>
    </row>
    <row r="2462" customFormat="false" ht="15" hidden="false" customHeight="false" outlineLevel="0" collapsed="false">
      <c r="A2462" s="10" t="s">
        <v>3698</v>
      </c>
      <c r="B2462" s="10" t="s">
        <v>2771</v>
      </c>
      <c r="C2462" s="11" t="n">
        <v>45882</v>
      </c>
      <c r="D2462" s="12" t="n">
        <v>19.73</v>
      </c>
    </row>
    <row r="2463" customFormat="false" ht="15" hidden="false" customHeight="false" outlineLevel="0" collapsed="false">
      <c r="A2463" s="10" t="s">
        <v>3699</v>
      </c>
      <c r="B2463" s="10" t="s">
        <v>2152</v>
      </c>
      <c r="C2463" s="11" t="n">
        <v>45882</v>
      </c>
      <c r="D2463" s="12" t="n">
        <v>37.49</v>
      </c>
    </row>
    <row r="2464" customFormat="false" ht="15" hidden="false" customHeight="false" outlineLevel="0" collapsed="false">
      <c r="A2464" s="10" t="s">
        <v>3700</v>
      </c>
      <c r="B2464" s="10" t="s">
        <v>1641</v>
      </c>
      <c r="C2464" s="11" t="n">
        <v>45882</v>
      </c>
      <c r="D2464" s="12" t="n">
        <v>37.52</v>
      </c>
    </row>
    <row r="2465" customFormat="false" ht="15" hidden="false" customHeight="false" outlineLevel="0" collapsed="false">
      <c r="A2465" s="10" t="s">
        <v>3701</v>
      </c>
      <c r="B2465" s="10" t="s">
        <v>1948</v>
      </c>
      <c r="C2465" s="11" t="n">
        <v>45882</v>
      </c>
      <c r="D2465" s="12" t="n">
        <v>37.87</v>
      </c>
    </row>
    <row r="2466" customFormat="false" ht="15" hidden="false" customHeight="false" outlineLevel="0" collapsed="false">
      <c r="A2466" s="10" t="s">
        <v>3702</v>
      </c>
      <c r="B2466" s="10" t="s">
        <v>1152</v>
      </c>
      <c r="C2466" s="11" t="n">
        <v>45883</v>
      </c>
      <c r="D2466" s="12" t="n">
        <v>35.53</v>
      </c>
    </row>
    <row r="2467" customFormat="false" ht="15" hidden="false" customHeight="false" outlineLevel="0" collapsed="false">
      <c r="A2467" s="10" t="s">
        <v>3703</v>
      </c>
      <c r="B2467" s="10" t="s">
        <v>536</v>
      </c>
      <c r="C2467" s="11" t="n">
        <v>45883</v>
      </c>
      <c r="D2467" s="12" t="n">
        <v>28.04</v>
      </c>
    </row>
    <row r="2468" customFormat="false" ht="15" hidden="false" customHeight="false" outlineLevel="0" collapsed="false">
      <c r="A2468" s="10" t="s">
        <v>3704</v>
      </c>
      <c r="B2468" s="10" t="s">
        <v>3705</v>
      </c>
      <c r="C2468" s="11" t="n">
        <v>45883</v>
      </c>
      <c r="D2468" s="12" t="n">
        <v>21.93</v>
      </c>
    </row>
    <row r="2469" customFormat="false" ht="15" hidden="false" customHeight="false" outlineLevel="0" collapsed="false">
      <c r="A2469" s="10" t="s">
        <v>3706</v>
      </c>
      <c r="B2469" s="10" t="s">
        <v>3707</v>
      </c>
      <c r="C2469" s="11" t="n">
        <v>45883</v>
      </c>
      <c r="D2469" s="12" t="n">
        <v>25.85</v>
      </c>
    </row>
    <row r="2470" customFormat="false" ht="15" hidden="false" customHeight="false" outlineLevel="0" collapsed="false">
      <c r="A2470" s="10" t="s">
        <v>3708</v>
      </c>
      <c r="B2470" s="10" t="s">
        <v>3709</v>
      </c>
      <c r="C2470" s="11" t="n">
        <v>45883</v>
      </c>
      <c r="D2470" s="12" t="n">
        <v>16.28</v>
      </c>
    </row>
    <row r="2471" customFormat="false" ht="15" hidden="false" customHeight="false" outlineLevel="0" collapsed="false">
      <c r="A2471" s="10" t="s">
        <v>3710</v>
      </c>
      <c r="B2471" s="10" t="s">
        <v>758</v>
      </c>
      <c r="C2471" s="11" t="n">
        <v>45883</v>
      </c>
      <c r="D2471" s="12" t="n">
        <v>76.13</v>
      </c>
    </row>
    <row r="2472" customFormat="false" ht="15" hidden="false" customHeight="false" outlineLevel="0" collapsed="false">
      <c r="A2472" s="10" t="s">
        <v>3711</v>
      </c>
      <c r="B2472" s="10" t="s">
        <v>1448</v>
      </c>
      <c r="C2472" s="11" t="n">
        <v>45883</v>
      </c>
      <c r="D2472" s="12" t="n">
        <v>35.94</v>
      </c>
    </row>
    <row r="2473" customFormat="false" ht="15" hidden="false" customHeight="false" outlineLevel="0" collapsed="false">
      <c r="A2473" s="10" t="s">
        <v>3712</v>
      </c>
      <c r="B2473" s="10" t="s">
        <v>1526</v>
      </c>
      <c r="C2473" s="11" t="n">
        <v>45883</v>
      </c>
      <c r="D2473" s="12" t="n">
        <v>17.32</v>
      </c>
    </row>
    <row r="2474" customFormat="false" ht="15" hidden="false" customHeight="false" outlineLevel="0" collapsed="false">
      <c r="A2474" s="10" t="s">
        <v>3713</v>
      </c>
      <c r="B2474" s="10" t="s">
        <v>441</v>
      </c>
      <c r="C2474" s="11" t="n">
        <v>45883</v>
      </c>
      <c r="D2474" s="12" t="n">
        <v>40.88</v>
      </c>
    </row>
    <row r="2475" customFormat="false" ht="15" hidden="false" customHeight="false" outlineLevel="0" collapsed="false">
      <c r="A2475" s="10" t="s">
        <v>3714</v>
      </c>
      <c r="B2475" s="10" t="s">
        <v>3094</v>
      </c>
      <c r="C2475" s="11" t="n">
        <v>45883</v>
      </c>
      <c r="D2475" s="12" t="n">
        <v>52.65</v>
      </c>
    </row>
    <row r="2476" customFormat="false" ht="15" hidden="false" customHeight="false" outlineLevel="0" collapsed="false">
      <c r="A2476" s="10" t="s">
        <v>3715</v>
      </c>
      <c r="B2476" s="10" t="s">
        <v>3181</v>
      </c>
      <c r="C2476" s="11" t="n">
        <v>45883</v>
      </c>
      <c r="D2476" s="12" t="n">
        <v>51.6</v>
      </c>
    </row>
    <row r="2477" customFormat="false" ht="15" hidden="false" customHeight="false" outlineLevel="0" collapsed="false">
      <c r="A2477" s="10" t="s">
        <v>3716</v>
      </c>
      <c r="B2477" s="10" t="s">
        <v>3717</v>
      </c>
      <c r="C2477" s="11" t="n">
        <v>45884</v>
      </c>
      <c r="D2477" s="12" t="n">
        <v>49.48</v>
      </c>
    </row>
    <row r="2478" customFormat="false" ht="15" hidden="false" customHeight="false" outlineLevel="0" collapsed="false">
      <c r="A2478" s="10" t="s">
        <v>3718</v>
      </c>
      <c r="B2478" s="10" t="s">
        <v>3523</v>
      </c>
      <c r="C2478" s="11" t="n">
        <v>45884</v>
      </c>
      <c r="D2478" s="12" t="n">
        <v>34.84</v>
      </c>
    </row>
    <row r="2479" customFormat="false" ht="15" hidden="false" customHeight="false" outlineLevel="0" collapsed="false">
      <c r="A2479" s="10" t="s">
        <v>3719</v>
      </c>
      <c r="B2479" s="10" t="s">
        <v>3720</v>
      </c>
      <c r="C2479" s="11" t="n">
        <v>45884</v>
      </c>
      <c r="D2479" s="12" t="n">
        <v>49.77</v>
      </c>
    </row>
    <row r="2480" customFormat="false" ht="15" hidden="false" customHeight="false" outlineLevel="0" collapsed="false">
      <c r="A2480" s="10" t="s">
        <v>3721</v>
      </c>
      <c r="B2480" s="10" t="s">
        <v>1299</v>
      </c>
      <c r="C2480" s="11" t="n">
        <v>45884</v>
      </c>
      <c r="D2480" s="12" t="n">
        <v>42.12</v>
      </c>
    </row>
    <row r="2481" customFormat="false" ht="15" hidden="false" customHeight="false" outlineLevel="0" collapsed="false">
      <c r="A2481" s="10" t="s">
        <v>3722</v>
      </c>
      <c r="B2481" s="10" t="s">
        <v>3723</v>
      </c>
      <c r="C2481" s="11" t="n">
        <v>45884</v>
      </c>
      <c r="D2481" s="12" t="n">
        <v>22.26</v>
      </c>
    </row>
    <row r="2482" customFormat="false" ht="15" hidden="false" customHeight="false" outlineLevel="0" collapsed="false">
      <c r="A2482" s="10" t="s">
        <v>3724</v>
      </c>
      <c r="B2482" s="10" t="s">
        <v>1833</v>
      </c>
      <c r="C2482" s="11" t="n">
        <v>45884</v>
      </c>
      <c r="D2482" s="12" t="n">
        <v>65.62</v>
      </c>
    </row>
    <row r="2483" customFormat="false" ht="15" hidden="false" customHeight="false" outlineLevel="0" collapsed="false">
      <c r="A2483" s="10" t="s">
        <v>3725</v>
      </c>
      <c r="B2483" s="10" t="s">
        <v>179</v>
      </c>
      <c r="C2483" s="11" t="n">
        <v>45884</v>
      </c>
      <c r="D2483" s="12" t="n">
        <v>36.61</v>
      </c>
    </row>
    <row r="2484" customFormat="false" ht="15" hidden="false" customHeight="false" outlineLevel="0" collapsed="false">
      <c r="A2484" s="10" t="s">
        <v>3726</v>
      </c>
      <c r="B2484" s="10" t="s">
        <v>3001</v>
      </c>
      <c r="C2484" s="11" t="n">
        <v>45884</v>
      </c>
      <c r="D2484" s="12" t="n">
        <v>21.91</v>
      </c>
    </row>
    <row r="2485" customFormat="false" ht="15" hidden="false" customHeight="false" outlineLevel="0" collapsed="false">
      <c r="A2485" s="10" t="s">
        <v>3727</v>
      </c>
      <c r="B2485" s="10" t="s">
        <v>3728</v>
      </c>
      <c r="C2485" s="11" t="n">
        <v>45884</v>
      </c>
      <c r="D2485" s="12" t="n">
        <v>51.08</v>
      </c>
    </row>
    <row r="2486" customFormat="false" ht="15" hidden="false" customHeight="false" outlineLevel="0" collapsed="false">
      <c r="A2486" s="10" t="s">
        <v>3729</v>
      </c>
      <c r="B2486" s="10" t="s">
        <v>3730</v>
      </c>
      <c r="C2486" s="11" t="n">
        <v>45884</v>
      </c>
      <c r="D2486" s="12" t="n">
        <v>25.07</v>
      </c>
    </row>
    <row r="2487" customFormat="false" ht="15" hidden="false" customHeight="false" outlineLevel="0" collapsed="false">
      <c r="A2487" s="10" t="s">
        <v>3731</v>
      </c>
      <c r="B2487" s="10" t="s">
        <v>1560</v>
      </c>
      <c r="C2487" s="11" t="n">
        <v>45885</v>
      </c>
      <c r="D2487" s="12" t="n">
        <v>68.96</v>
      </c>
    </row>
    <row r="2488" customFormat="false" ht="15" hidden="false" customHeight="false" outlineLevel="0" collapsed="false">
      <c r="A2488" s="10" t="s">
        <v>3732</v>
      </c>
      <c r="B2488" s="10" t="s">
        <v>1732</v>
      </c>
      <c r="C2488" s="11" t="n">
        <v>45885</v>
      </c>
      <c r="D2488" s="12" t="n">
        <v>74.97</v>
      </c>
    </row>
    <row r="2489" customFormat="false" ht="15" hidden="false" customHeight="false" outlineLevel="0" collapsed="false">
      <c r="A2489" s="10" t="s">
        <v>3733</v>
      </c>
      <c r="B2489" s="10" t="s">
        <v>589</v>
      </c>
      <c r="C2489" s="11" t="n">
        <v>45885</v>
      </c>
      <c r="D2489" s="12" t="n">
        <v>31.17</v>
      </c>
    </row>
    <row r="2490" customFormat="false" ht="15" hidden="false" customHeight="false" outlineLevel="0" collapsed="false">
      <c r="A2490" s="10" t="s">
        <v>3734</v>
      </c>
      <c r="B2490" s="10" t="s">
        <v>2492</v>
      </c>
      <c r="C2490" s="11" t="n">
        <v>45885</v>
      </c>
      <c r="D2490" s="12" t="n">
        <v>53.7</v>
      </c>
    </row>
    <row r="2491" customFormat="false" ht="15" hidden="false" customHeight="false" outlineLevel="0" collapsed="false">
      <c r="A2491" s="10" t="s">
        <v>3735</v>
      </c>
      <c r="B2491" s="10" t="s">
        <v>2890</v>
      </c>
      <c r="C2491" s="11" t="n">
        <v>45885</v>
      </c>
      <c r="D2491" s="12" t="n">
        <v>26.57</v>
      </c>
    </row>
    <row r="2492" customFormat="false" ht="15" hidden="false" customHeight="false" outlineLevel="0" collapsed="false">
      <c r="A2492" s="10" t="s">
        <v>3736</v>
      </c>
      <c r="B2492" s="10" t="s">
        <v>3737</v>
      </c>
      <c r="C2492" s="11" t="n">
        <v>45885</v>
      </c>
      <c r="D2492" s="12" t="n">
        <v>30.27</v>
      </c>
    </row>
    <row r="2493" customFormat="false" ht="15" hidden="false" customHeight="false" outlineLevel="0" collapsed="false">
      <c r="A2493" s="10" t="s">
        <v>3738</v>
      </c>
      <c r="B2493" s="10" t="s">
        <v>3152</v>
      </c>
      <c r="C2493" s="11" t="n">
        <v>45885</v>
      </c>
      <c r="D2493" s="12" t="n">
        <v>34.18</v>
      </c>
    </row>
    <row r="2494" customFormat="false" ht="15" hidden="false" customHeight="false" outlineLevel="0" collapsed="false">
      <c r="A2494" s="10" t="s">
        <v>3739</v>
      </c>
      <c r="B2494" s="10" t="s">
        <v>2930</v>
      </c>
      <c r="C2494" s="11" t="n">
        <v>45885</v>
      </c>
      <c r="D2494" s="12" t="n">
        <v>29.86</v>
      </c>
    </row>
    <row r="2495" customFormat="false" ht="15" hidden="false" customHeight="false" outlineLevel="0" collapsed="false">
      <c r="A2495" s="10" t="s">
        <v>3740</v>
      </c>
      <c r="B2495" s="10" t="s">
        <v>2190</v>
      </c>
      <c r="C2495" s="11" t="n">
        <v>45885</v>
      </c>
      <c r="D2495" s="12" t="n">
        <v>31.43</v>
      </c>
    </row>
    <row r="2496" customFormat="false" ht="15" hidden="false" customHeight="false" outlineLevel="0" collapsed="false">
      <c r="A2496" s="10" t="s">
        <v>3741</v>
      </c>
      <c r="B2496" s="10" t="s">
        <v>721</v>
      </c>
      <c r="C2496" s="11" t="n">
        <v>45885</v>
      </c>
      <c r="D2496" s="12" t="n">
        <v>30.74</v>
      </c>
    </row>
    <row r="2497" customFormat="false" ht="15" hidden="false" customHeight="false" outlineLevel="0" collapsed="false">
      <c r="A2497" s="10" t="s">
        <v>3742</v>
      </c>
      <c r="B2497" s="10" t="s">
        <v>1077</v>
      </c>
      <c r="C2497" s="11" t="n">
        <v>45885</v>
      </c>
      <c r="D2497" s="12" t="n">
        <v>79.23</v>
      </c>
    </row>
    <row r="2498" customFormat="false" ht="15" hidden="false" customHeight="false" outlineLevel="0" collapsed="false">
      <c r="A2498" s="10" t="s">
        <v>3743</v>
      </c>
      <c r="B2498" s="10" t="s">
        <v>1429</v>
      </c>
      <c r="C2498" s="11" t="n">
        <v>45885</v>
      </c>
      <c r="D2498" s="12" t="n">
        <v>16.09</v>
      </c>
    </row>
    <row r="2499" customFormat="false" ht="15" hidden="false" customHeight="false" outlineLevel="0" collapsed="false">
      <c r="A2499" s="10" t="s">
        <v>3744</v>
      </c>
      <c r="B2499" s="10" t="s">
        <v>3745</v>
      </c>
      <c r="C2499" s="11" t="n">
        <v>45885</v>
      </c>
      <c r="D2499" s="12" t="n">
        <v>33.83</v>
      </c>
    </row>
    <row r="2500" customFormat="false" ht="15" hidden="false" customHeight="false" outlineLevel="0" collapsed="false">
      <c r="A2500" s="10" t="s">
        <v>3746</v>
      </c>
      <c r="B2500" s="10" t="s">
        <v>2029</v>
      </c>
      <c r="C2500" s="11" t="n">
        <v>45885</v>
      </c>
      <c r="D2500" s="12" t="n">
        <v>32.13</v>
      </c>
    </row>
    <row r="2501" customFormat="false" ht="15" hidden="false" customHeight="false" outlineLevel="0" collapsed="false">
      <c r="A2501" s="10" t="s">
        <v>3747</v>
      </c>
      <c r="B2501" s="10" t="s">
        <v>3748</v>
      </c>
      <c r="C2501" s="11" t="n">
        <v>45886</v>
      </c>
      <c r="D2501" s="12" t="n">
        <v>51.28</v>
      </c>
    </row>
    <row r="2502" customFormat="false" ht="15" hidden="false" customHeight="false" outlineLevel="0" collapsed="false">
      <c r="A2502" s="10" t="s">
        <v>3749</v>
      </c>
      <c r="B2502" s="10" t="s">
        <v>3750</v>
      </c>
      <c r="C2502" s="11" t="n">
        <v>45886</v>
      </c>
      <c r="D2502" s="12" t="n">
        <v>73.98</v>
      </c>
    </row>
    <row r="2503" customFormat="false" ht="15" hidden="false" customHeight="false" outlineLevel="0" collapsed="false">
      <c r="A2503" s="10" t="s">
        <v>3751</v>
      </c>
      <c r="B2503" s="10" t="s">
        <v>3752</v>
      </c>
      <c r="C2503" s="11" t="n">
        <v>45886</v>
      </c>
      <c r="D2503" s="12" t="n">
        <v>30.59</v>
      </c>
    </row>
    <row r="2504" customFormat="false" ht="15" hidden="false" customHeight="false" outlineLevel="0" collapsed="false">
      <c r="A2504" s="10" t="s">
        <v>3753</v>
      </c>
      <c r="B2504" s="10" t="s">
        <v>3754</v>
      </c>
      <c r="C2504" s="11" t="n">
        <v>45886</v>
      </c>
      <c r="D2504" s="12" t="n">
        <v>18.23</v>
      </c>
    </row>
    <row r="2505" customFormat="false" ht="15" hidden="false" customHeight="false" outlineLevel="0" collapsed="false">
      <c r="A2505" s="10" t="s">
        <v>3755</v>
      </c>
      <c r="B2505" s="10" t="s">
        <v>49</v>
      </c>
      <c r="C2505" s="11" t="n">
        <v>45887</v>
      </c>
      <c r="D2505" s="12" t="n">
        <v>46.8</v>
      </c>
    </row>
    <row r="2506" customFormat="false" ht="15" hidden="false" customHeight="false" outlineLevel="0" collapsed="false">
      <c r="A2506" s="10" t="s">
        <v>3756</v>
      </c>
      <c r="B2506" s="10" t="s">
        <v>3757</v>
      </c>
      <c r="C2506" s="11" t="n">
        <v>45887</v>
      </c>
      <c r="D2506" s="12" t="n">
        <v>26.41</v>
      </c>
    </row>
    <row r="2507" customFormat="false" ht="15" hidden="false" customHeight="false" outlineLevel="0" collapsed="false">
      <c r="A2507" s="10" t="s">
        <v>3758</v>
      </c>
      <c r="B2507" s="10" t="s">
        <v>655</v>
      </c>
      <c r="C2507" s="11" t="n">
        <v>45887</v>
      </c>
      <c r="D2507" s="12" t="n">
        <v>27.45</v>
      </c>
    </row>
    <row r="2508" customFormat="false" ht="15" hidden="false" customHeight="false" outlineLevel="0" collapsed="false">
      <c r="A2508" s="10" t="s">
        <v>3759</v>
      </c>
      <c r="B2508" s="10" t="s">
        <v>3120</v>
      </c>
      <c r="C2508" s="11" t="n">
        <v>45887</v>
      </c>
      <c r="D2508" s="12" t="n">
        <v>31.47</v>
      </c>
    </row>
    <row r="2509" customFormat="false" ht="15" hidden="false" customHeight="false" outlineLevel="0" collapsed="false">
      <c r="A2509" s="10" t="s">
        <v>3760</v>
      </c>
      <c r="B2509" s="10" t="s">
        <v>2039</v>
      </c>
      <c r="C2509" s="11" t="n">
        <v>45887</v>
      </c>
      <c r="D2509" s="12" t="n">
        <v>47.05</v>
      </c>
    </row>
    <row r="2510" customFormat="false" ht="15" hidden="false" customHeight="false" outlineLevel="0" collapsed="false">
      <c r="A2510" s="10" t="s">
        <v>3761</v>
      </c>
      <c r="B2510" s="10" t="s">
        <v>2272</v>
      </c>
      <c r="C2510" s="11" t="n">
        <v>45887</v>
      </c>
      <c r="D2510" s="12" t="n">
        <v>74.49</v>
      </c>
    </row>
    <row r="2511" customFormat="false" ht="15" hidden="false" customHeight="false" outlineLevel="0" collapsed="false">
      <c r="A2511" s="10" t="s">
        <v>3762</v>
      </c>
      <c r="B2511" s="10" t="s">
        <v>3042</v>
      </c>
      <c r="C2511" s="11" t="n">
        <v>45887</v>
      </c>
      <c r="D2511" s="12" t="n">
        <v>32.76</v>
      </c>
    </row>
    <row r="2512" customFormat="false" ht="15" hidden="false" customHeight="false" outlineLevel="0" collapsed="false">
      <c r="A2512" s="10" t="s">
        <v>3763</v>
      </c>
      <c r="B2512" s="10" t="s">
        <v>3764</v>
      </c>
      <c r="C2512" s="11" t="n">
        <v>45887</v>
      </c>
      <c r="D2512" s="12" t="n">
        <v>48.62</v>
      </c>
    </row>
    <row r="2513" customFormat="false" ht="15" hidden="false" customHeight="false" outlineLevel="0" collapsed="false">
      <c r="A2513" s="10" t="s">
        <v>3765</v>
      </c>
      <c r="B2513" s="10" t="s">
        <v>566</v>
      </c>
      <c r="C2513" s="11" t="n">
        <v>45887</v>
      </c>
      <c r="D2513" s="12" t="n">
        <v>29.61</v>
      </c>
    </row>
    <row r="2514" customFormat="false" ht="15" hidden="false" customHeight="false" outlineLevel="0" collapsed="false">
      <c r="A2514" s="10" t="s">
        <v>3766</v>
      </c>
      <c r="B2514" s="10" t="s">
        <v>501</v>
      </c>
      <c r="C2514" s="11" t="n">
        <v>45887</v>
      </c>
      <c r="D2514" s="12" t="n">
        <v>27.18</v>
      </c>
    </row>
    <row r="2515" customFormat="false" ht="15" hidden="false" customHeight="false" outlineLevel="0" collapsed="false">
      <c r="A2515" s="10" t="s">
        <v>3767</v>
      </c>
      <c r="B2515" s="10" t="s">
        <v>3092</v>
      </c>
      <c r="C2515" s="11" t="n">
        <v>45887</v>
      </c>
      <c r="D2515" s="12" t="n">
        <v>43.71</v>
      </c>
    </row>
    <row r="2516" customFormat="false" ht="15" hidden="false" customHeight="false" outlineLevel="0" collapsed="false">
      <c r="A2516" s="10" t="s">
        <v>3768</v>
      </c>
      <c r="B2516" s="10" t="s">
        <v>3769</v>
      </c>
      <c r="C2516" s="11" t="n">
        <v>45887</v>
      </c>
      <c r="D2516" s="12" t="n">
        <v>51.36</v>
      </c>
    </row>
    <row r="2517" customFormat="false" ht="15" hidden="false" customHeight="false" outlineLevel="0" collapsed="false">
      <c r="A2517" s="10" t="s">
        <v>3770</v>
      </c>
      <c r="B2517" s="10" t="s">
        <v>913</v>
      </c>
      <c r="C2517" s="11" t="n">
        <v>45887</v>
      </c>
      <c r="D2517" s="12" t="n">
        <v>41.37</v>
      </c>
    </row>
    <row r="2518" customFormat="false" ht="15" hidden="false" customHeight="false" outlineLevel="0" collapsed="false">
      <c r="A2518" s="10" t="s">
        <v>3771</v>
      </c>
      <c r="B2518" s="10" t="s">
        <v>1843</v>
      </c>
      <c r="C2518" s="11" t="n">
        <v>45887</v>
      </c>
      <c r="D2518" s="12" t="n">
        <v>32.65</v>
      </c>
    </row>
    <row r="2519" customFormat="false" ht="15" hidden="false" customHeight="false" outlineLevel="0" collapsed="false">
      <c r="A2519" s="10" t="s">
        <v>3772</v>
      </c>
      <c r="B2519" s="10" t="s">
        <v>3773</v>
      </c>
      <c r="C2519" s="11" t="n">
        <v>45887</v>
      </c>
      <c r="D2519" s="12" t="n">
        <v>15.37</v>
      </c>
    </row>
    <row r="2520" customFormat="false" ht="15" hidden="false" customHeight="false" outlineLevel="0" collapsed="false">
      <c r="A2520" s="10" t="s">
        <v>3774</v>
      </c>
      <c r="B2520" s="10" t="s">
        <v>2335</v>
      </c>
      <c r="C2520" s="11" t="n">
        <v>45887</v>
      </c>
      <c r="D2520" s="12" t="n">
        <v>30.85</v>
      </c>
    </row>
    <row r="2521" customFormat="false" ht="15" hidden="false" customHeight="false" outlineLevel="0" collapsed="false">
      <c r="A2521" s="10" t="s">
        <v>3775</v>
      </c>
      <c r="B2521" s="10" t="s">
        <v>449</v>
      </c>
      <c r="C2521" s="11" t="n">
        <v>45888</v>
      </c>
      <c r="D2521" s="12" t="n">
        <v>26.55</v>
      </c>
    </row>
    <row r="2522" customFormat="false" ht="15" hidden="false" customHeight="false" outlineLevel="0" collapsed="false">
      <c r="A2522" s="10" t="s">
        <v>3776</v>
      </c>
      <c r="B2522" s="10" t="s">
        <v>534</v>
      </c>
      <c r="C2522" s="11" t="n">
        <v>45888</v>
      </c>
      <c r="D2522" s="12" t="n">
        <v>30.28</v>
      </c>
    </row>
    <row r="2523" customFormat="false" ht="15" hidden="false" customHeight="false" outlineLevel="0" collapsed="false">
      <c r="A2523" s="10" t="s">
        <v>3777</v>
      </c>
      <c r="B2523" s="10" t="s">
        <v>2766</v>
      </c>
      <c r="C2523" s="11" t="n">
        <v>45888</v>
      </c>
      <c r="D2523" s="12" t="n">
        <v>31.53</v>
      </c>
    </row>
    <row r="2524" customFormat="false" ht="15" hidden="false" customHeight="false" outlineLevel="0" collapsed="false">
      <c r="A2524" s="10" t="s">
        <v>3778</v>
      </c>
      <c r="B2524" s="10" t="s">
        <v>499</v>
      </c>
      <c r="C2524" s="11" t="n">
        <v>45888</v>
      </c>
      <c r="D2524" s="12" t="n">
        <v>31.24</v>
      </c>
    </row>
    <row r="2525" customFormat="false" ht="15" hidden="false" customHeight="false" outlineLevel="0" collapsed="false">
      <c r="A2525" s="10" t="s">
        <v>3779</v>
      </c>
      <c r="B2525" s="10" t="s">
        <v>2949</v>
      </c>
      <c r="C2525" s="11" t="n">
        <v>45888</v>
      </c>
      <c r="D2525" s="12" t="n">
        <v>40.74</v>
      </c>
    </row>
    <row r="2526" customFormat="false" ht="15" hidden="false" customHeight="false" outlineLevel="0" collapsed="false">
      <c r="A2526" s="10" t="s">
        <v>3780</v>
      </c>
      <c r="B2526" s="10" t="s">
        <v>1605</v>
      </c>
      <c r="C2526" s="11" t="n">
        <v>45888</v>
      </c>
      <c r="D2526" s="12" t="n">
        <v>64.43</v>
      </c>
    </row>
    <row r="2527" customFormat="false" ht="15" hidden="false" customHeight="false" outlineLevel="0" collapsed="false">
      <c r="A2527" s="10" t="s">
        <v>3781</v>
      </c>
      <c r="B2527" s="10" t="s">
        <v>3782</v>
      </c>
      <c r="C2527" s="11" t="n">
        <v>45888</v>
      </c>
      <c r="D2527" s="12" t="n">
        <v>21.99</v>
      </c>
    </row>
    <row r="2528" customFormat="false" ht="15" hidden="false" customHeight="false" outlineLevel="0" collapsed="false">
      <c r="A2528" s="10" t="s">
        <v>3783</v>
      </c>
      <c r="B2528" s="10" t="s">
        <v>609</v>
      </c>
      <c r="C2528" s="11" t="n">
        <v>45888</v>
      </c>
      <c r="D2528" s="12" t="n">
        <v>88.23</v>
      </c>
    </row>
    <row r="2529" customFormat="false" ht="15" hidden="false" customHeight="false" outlineLevel="0" collapsed="false">
      <c r="A2529" s="10" t="s">
        <v>3784</v>
      </c>
      <c r="B2529" s="10" t="s">
        <v>2582</v>
      </c>
      <c r="C2529" s="11" t="n">
        <v>45888</v>
      </c>
      <c r="D2529" s="12" t="n">
        <v>41.29</v>
      </c>
    </row>
    <row r="2530" customFormat="false" ht="15" hidden="false" customHeight="false" outlineLevel="0" collapsed="false">
      <c r="A2530" s="10" t="s">
        <v>3785</v>
      </c>
      <c r="B2530" s="10" t="s">
        <v>471</v>
      </c>
      <c r="C2530" s="11" t="n">
        <v>45888</v>
      </c>
      <c r="D2530" s="12" t="n">
        <v>20.97</v>
      </c>
    </row>
    <row r="2531" customFormat="false" ht="15" hidden="false" customHeight="false" outlineLevel="0" collapsed="false">
      <c r="A2531" s="10" t="s">
        <v>3786</v>
      </c>
      <c r="B2531" s="10" t="s">
        <v>3432</v>
      </c>
      <c r="C2531" s="11" t="n">
        <v>45888</v>
      </c>
      <c r="D2531" s="12" t="n">
        <v>40.44</v>
      </c>
    </row>
    <row r="2532" customFormat="false" ht="15" hidden="false" customHeight="false" outlineLevel="0" collapsed="false">
      <c r="A2532" s="10" t="s">
        <v>3787</v>
      </c>
      <c r="B2532" s="10" t="s">
        <v>3788</v>
      </c>
      <c r="C2532" s="11" t="n">
        <v>45888</v>
      </c>
      <c r="D2532" s="12" t="n">
        <v>19.87</v>
      </c>
    </row>
    <row r="2533" customFormat="false" ht="15" hidden="false" customHeight="false" outlineLevel="0" collapsed="false">
      <c r="A2533" s="10" t="s">
        <v>3789</v>
      </c>
      <c r="B2533" s="10" t="s">
        <v>3443</v>
      </c>
      <c r="C2533" s="11" t="n">
        <v>45888</v>
      </c>
      <c r="D2533" s="12" t="n">
        <v>31.95</v>
      </c>
    </row>
    <row r="2534" customFormat="false" ht="15" hidden="false" customHeight="false" outlineLevel="0" collapsed="false">
      <c r="A2534" s="10" t="s">
        <v>3790</v>
      </c>
      <c r="B2534" s="10" t="s">
        <v>1528</v>
      </c>
      <c r="C2534" s="11" t="n">
        <v>45888</v>
      </c>
      <c r="D2534" s="12" t="n">
        <v>32.68</v>
      </c>
    </row>
    <row r="2535" customFormat="false" ht="15" hidden="false" customHeight="false" outlineLevel="0" collapsed="false">
      <c r="A2535" s="10" t="s">
        <v>3791</v>
      </c>
      <c r="B2535" s="10" t="s">
        <v>2293</v>
      </c>
      <c r="C2535" s="11" t="n">
        <v>45888</v>
      </c>
      <c r="D2535" s="12" t="n">
        <v>52.14</v>
      </c>
    </row>
    <row r="2536" customFormat="false" ht="15" hidden="false" customHeight="false" outlineLevel="0" collapsed="false">
      <c r="A2536" s="10" t="s">
        <v>3792</v>
      </c>
      <c r="B2536" s="10" t="s">
        <v>2481</v>
      </c>
      <c r="C2536" s="11" t="n">
        <v>45888</v>
      </c>
      <c r="D2536" s="12" t="n">
        <v>40.2</v>
      </c>
    </row>
    <row r="2537" customFormat="false" ht="15" hidden="false" customHeight="false" outlineLevel="0" collapsed="false">
      <c r="A2537" s="10" t="s">
        <v>3793</v>
      </c>
      <c r="B2537" s="10" t="s">
        <v>2448</v>
      </c>
      <c r="C2537" s="11" t="n">
        <v>45888</v>
      </c>
      <c r="D2537" s="12" t="n">
        <v>36.84</v>
      </c>
    </row>
    <row r="2538" customFormat="false" ht="15" hidden="false" customHeight="false" outlineLevel="0" collapsed="false">
      <c r="A2538" s="10" t="s">
        <v>3794</v>
      </c>
      <c r="B2538" s="10" t="s">
        <v>1666</v>
      </c>
      <c r="C2538" s="11" t="n">
        <v>45889</v>
      </c>
      <c r="D2538" s="12" t="n">
        <v>60.8</v>
      </c>
    </row>
    <row r="2539" customFormat="false" ht="15" hidden="false" customHeight="false" outlineLevel="0" collapsed="false">
      <c r="A2539" s="10" t="s">
        <v>3795</v>
      </c>
      <c r="B2539" s="10" t="s">
        <v>3796</v>
      </c>
      <c r="C2539" s="11" t="n">
        <v>45889</v>
      </c>
      <c r="D2539" s="12" t="n">
        <v>36.11</v>
      </c>
    </row>
    <row r="2540" customFormat="false" ht="15" hidden="false" customHeight="false" outlineLevel="0" collapsed="false">
      <c r="A2540" s="10" t="s">
        <v>3797</v>
      </c>
      <c r="B2540" s="10" t="s">
        <v>1270</v>
      </c>
      <c r="C2540" s="11" t="n">
        <v>45889</v>
      </c>
      <c r="D2540" s="12" t="n">
        <v>26.04</v>
      </c>
    </row>
    <row r="2541" customFormat="false" ht="15" hidden="false" customHeight="false" outlineLevel="0" collapsed="false">
      <c r="A2541" s="10" t="s">
        <v>3798</v>
      </c>
      <c r="B2541" s="10" t="s">
        <v>2932</v>
      </c>
      <c r="C2541" s="11" t="n">
        <v>45889</v>
      </c>
      <c r="D2541" s="12" t="n">
        <v>32.11</v>
      </c>
    </row>
    <row r="2542" customFormat="false" ht="15" hidden="false" customHeight="false" outlineLevel="0" collapsed="false">
      <c r="A2542" s="10" t="s">
        <v>3799</v>
      </c>
      <c r="B2542" s="10" t="s">
        <v>3800</v>
      </c>
      <c r="C2542" s="11" t="n">
        <v>45889</v>
      </c>
      <c r="D2542" s="12" t="n">
        <v>41.57</v>
      </c>
    </row>
    <row r="2543" customFormat="false" ht="15" hidden="false" customHeight="false" outlineLevel="0" collapsed="false">
      <c r="A2543" s="10" t="s">
        <v>3801</v>
      </c>
      <c r="B2543" s="10" t="s">
        <v>1845</v>
      </c>
      <c r="C2543" s="11" t="n">
        <v>45889</v>
      </c>
      <c r="D2543" s="12" t="n">
        <v>64.68</v>
      </c>
    </row>
    <row r="2544" customFormat="false" ht="15" hidden="false" customHeight="false" outlineLevel="0" collapsed="false">
      <c r="A2544" s="10" t="s">
        <v>3802</v>
      </c>
      <c r="B2544" s="10" t="s">
        <v>3803</v>
      </c>
      <c r="C2544" s="11" t="n">
        <v>45889</v>
      </c>
      <c r="D2544" s="12" t="n">
        <v>35.09</v>
      </c>
    </row>
    <row r="2545" customFormat="false" ht="15" hidden="false" customHeight="false" outlineLevel="0" collapsed="false">
      <c r="A2545" s="10" t="s">
        <v>3804</v>
      </c>
      <c r="B2545" s="10" t="s">
        <v>3805</v>
      </c>
      <c r="C2545" s="11" t="n">
        <v>45889</v>
      </c>
      <c r="D2545" s="12" t="n">
        <v>31.64</v>
      </c>
    </row>
    <row r="2546" customFormat="false" ht="15" hidden="false" customHeight="false" outlineLevel="0" collapsed="false">
      <c r="A2546" s="10" t="s">
        <v>3806</v>
      </c>
      <c r="B2546" s="10" t="s">
        <v>2474</v>
      </c>
      <c r="C2546" s="11" t="n">
        <v>45889</v>
      </c>
      <c r="D2546" s="12" t="n">
        <v>86.07</v>
      </c>
    </row>
    <row r="2547" customFormat="false" ht="15" hidden="false" customHeight="false" outlineLevel="0" collapsed="false">
      <c r="A2547" s="10" t="s">
        <v>3807</v>
      </c>
      <c r="B2547" s="10" t="s">
        <v>3808</v>
      </c>
      <c r="C2547" s="11" t="n">
        <v>45889</v>
      </c>
      <c r="D2547" s="12" t="n">
        <v>40.48</v>
      </c>
    </row>
    <row r="2548" customFormat="false" ht="15" hidden="false" customHeight="false" outlineLevel="0" collapsed="false">
      <c r="A2548" s="10" t="s">
        <v>3809</v>
      </c>
      <c r="B2548" s="10" t="s">
        <v>3810</v>
      </c>
      <c r="C2548" s="11" t="n">
        <v>45889</v>
      </c>
      <c r="D2548" s="12" t="n">
        <v>19.13</v>
      </c>
    </row>
    <row r="2549" customFormat="false" ht="15" hidden="false" customHeight="false" outlineLevel="0" collapsed="false">
      <c r="A2549" s="10" t="s">
        <v>3811</v>
      </c>
      <c r="B2549" s="10" t="s">
        <v>1757</v>
      </c>
      <c r="C2549" s="11" t="n">
        <v>45890</v>
      </c>
      <c r="D2549" s="12" t="n">
        <v>36.68</v>
      </c>
    </row>
    <row r="2550" customFormat="false" ht="15" hidden="false" customHeight="false" outlineLevel="0" collapsed="false">
      <c r="A2550" s="10" t="s">
        <v>3812</v>
      </c>
      <c r="B2550" s="10" t="s">
        <v>218</v>
      </c>
      <c r="C2550" s="11" t="n">
        <v>45890</v>
      </c>
      <c r="D2550" s="12" t="n">
        <v>38.13</v>
      </c>
    </row>
    <row r="2551" customFormat="false" ht="15" hidden="false" customHeight="false" outlineLevel="0" collapsed="false">
      <c r="A2551" s="10" t="s">
        <v>3813</v>
      </c>
      <c r="B2551" s="10" t="s">
        <v>165</v>
      </c>
      <c r="C2551" s="11" t="n">
        <v>45890</v>
      </c>
      <c r="D2551" s="12" t="n">
        <v>41.76</v>
      </c>
    </row>
    <row r="2552" customFormat="false" ht="15" hidden="false" customHeight="false" outlineLevel="0" collapsed="false">
      <c r="A2552" s="10" t="s">
        <v>3814</v>
      </c>
      <c r="B2552" s="10" t="s">
        <v>3815</v>
      </c>
      <c r="C2552" s="11" t="n">
        <v>45890</v>
      </c>
      <c r="D2552" s="12" t="n">
        <v>28.14</v>
      </c>
    </row>
    <row r="2553" customFormat="false" ht="15" hidden="false" customHeight="false" outlineLevel="0" collapsed="false">
      <c r="A2553" s="10" t="s">
        <v>3816</v>
      </c>
      <c r="B2553" s="10" t="s">
        <v>893</v>
      </c>
      <c r="C2553" s="11" t="n">
        <v>45890</v>
      </c>
      <c r="D2553" s="12" t="n">
        <v>22.99</v>
      </c>
    </row>
    <row r="2554" customFormat="false" ht="15" hidden="false" customHeight="false" outlineLevel="0" collapsed="false">
      <c r="A2554" s="10" t="s">
        <v>3817</v>
      </c>
      <c r="B2554" s="10" t="s">
        <v>1107</v>
      </c>
      <c r="C2554" s="11" t="n">
        <v>45890</v>
      </c>
      <c r="D2554" s="12" t="n">
        <v>41.07</v>
      </c>
    </row>
    <row r="2555" customFormat="false" ht="15" hidden="false" customHeight="false" outlineLevel="0" collapsed="false">
      <c r="A2555" s="10" t="s">
        <v>3818</v>
      </c>
      <c r="B2555" s="10" t="s">
        <v>1588</v>
      </c>
      <c r="C2555" s="11" t="n">
        <v>45890</v>
      </c>
      <c r="D2555" s="12" t="n">
        <v>45.82</v>
      </c>
    </row>
    <row r="2556" customFormat="false" ht="15" hidden="false" customHeight="false" outlineLevel="0" collapsed="false">
      <c r="A2556" s="10" t="s">
        <v>3819</v>
      </c>
      <c r="B2556" s="10" t="s">
        <v>443</v>
      </c>
      <c r="C2556" s="11" t="n">
        <v>45890</v>
      </c>
      <c r="D2556" s="12" t="n">
        <v>21.45</v>
      </c>
    </row>
    <row r="2557" customFormat="false" ht="15" hidden="false" customHeight="false" outlineLevel="0" collapsed="false">
      <c r="A2557" s="10" t="s">
        <v>3820</v>
      </c>
      <c r="B2557" s="10" t="s">
        <v>3821</v>
      </c>
      <c r="C2557" s="11" t="n">
        <v>45891</v>
      </c>
      <c r="D2557" s="12" t="n">
        <v>53.53</v>
      </c>
    </row>
    <row r="2558" customFormat="false" ht="15" hidden="false" customHeight="false" outlineLevel="0" collapsed="false">
      <c r="A2558" s="10" t="s">
        <v>3822</v>
      </c>
      <c r="B2558" s="10" t="s">
        <v>3823</v>
      </c>
      <c r="C2558" s="11" t="n">
        <v>45891</v>
      </c>
      <c r="D2558" s="12" t="n">
        <v>42.31</v>
      </c>
    </row>
    <row r="2559" customFormat="false" ht="15" hidden="false" customHeight="false" outlineLevel="0" collapsed="false">
      <c r="A2559" s="10" t="s">
        <v>3824</v>
      </c>
      <c r="B2559" s="10" t="s">
        <v>1968</v>
      </c>
      <c r="C2559" s="11" t="n">
        <v>45891</v>
      </c>
      <c r="D2559" s="12" t="n">
        <v>55.02</v>
      </c>
    </row>
    <row r="2560" customFormat="false" ht="15" hidden="false" customHeight="false" outlineLevel="0" collapsed="false">
      <c r="A2560" s="10" t="s">
        <v>3825</v>
      </c>
      <c r="B2560" s="10" t="s">
        <v>1924</v>
      </c>
      <c r="C2560" s="11" t="n">
        <v>45891</v>
      </c>
      <c r="D2560" s="12" t="n">
        <v>53.03</v>
      </c>
    </row>
    <row r="2561" customFormat="false" ht="15" hidden="false" customHeight="false" outlineLevel="0" collapsed="false">
      <c r="A2561" s="10" t="s">
        <v>3826</v>
      </c>
      <c r="B2561" s="10" t="s">
        <v>3827</v>
      </c>
      <c r="C2561" s="11" t="n">
        <v>45891</v>
      </c>
      <c r="D2561" s="12" t="n">
        <v>28.19</v>
      </c>
    </row>
    <row r="2562" customFormat="false" ht="15" hidden="false" customHeight="false" outlineLevel="0" collapsed="false">
      <c r="A2562" s="10" t="s">
        <v>3828</v>
      </c>
      <c r="B2562" s="10" t="s">
        <v>661</v>
      </c>
      <c r="C2562" s="11" t="n">
        <v>45892</v>
      </c>
      <c r="D2562" s="12" t="n">
        <v>22.78</v>
      </c>
    </row>
    <row r="2563" customFormat="false" ht="15" hidden="false" customHeight="false" outlineLevel="0" collapsed="false">
      <c r="A2563" s="10" t="s">
        <v>3829</v>
      </c>
      <c r="B2563" s="10" t="s">
        <v>3830</v>
      </c>
      <c r="C2563" s="11" t="n">
        <v>45892</v>
      </c>
      <c r="D2563" s="12" t="n">
        <v>56.29</v>
      </c>
    </row>
    <row r="2564" customFormat="false" ht="15" hidden="false" customHeight="false" outlineLevel="0" collapsed="false">
      <c r="A2564" s="10" t="s">
        <v>3831</v>
      </c>
      <c r="B2564" s="10" t="s">
        <v>3832</v>
      </c>
      <c r="C2564" s="11" t="n">
        <v>45892</v>
      </c>
      <c r="D2564" s="12" t="n">
        <v>63.39</v>
      </c>
    </row>
    <row r="2565" customFormat="false" ht="15" hidden="false" customHeight="false" outlineLevel="0" collapsed="false">
      <c r="A2565" s="10" t="s">
        <v>3833</v>
      </c>
      <c r="B2565" s="10" t="s">
        <v>3834</v>
      </c>
      <c r="C2565" s="11" t="n">
        <v>45892</v>
      </c>
      <c r="D2565" s="12" t="n">
        <v>17.56</v>
      </c>
    </row>
    <row r="2566" customFormat="false" ht="15" hidden="false" customHeight="false" outlineLevel="0" collapsed="false">
      <c r="A2566" s="10" t="s">
        <v>3835</v>
      </c>
      <c r="B2566" s="10" t="s">
        <v>1658</v>
      </c>
      <c r="C2566" s="11" t="n">
        <v>45892</v>
      </c>
      <c r="D2566" s="12" t="n">
        <v>25.75</v>
      </c>
    </row>
    <row r="2567" customFormat="false" ht="15" hidden="false" customHeight="false" outlineLevel="0" collapsed="false">
      <c r="A2567" s="10" t="s">
        <v>3836</v>
      </c>
      <c r="B2567" s="10" t="s">
        <v>1853</v>
      </c>
      <c r="C2567" s="11" t="n">
        <v>45892</v>
      </c>
      <c r="D2567" s="12" t="n">
        <v>16.54</v>
      </c>
    </row>
    <row r="2568" customFormat="false" ht="15" hidden="false" customHeight="false" outlineLevel="0" collapsed="false">
      <c r="A2568" s="10" t="s">
        <v>3837</v>
      </c>
      <c r="B2568" s="10" t="s">
        <v>865</v>
      </c>
      <c r="C2568" s="11" t="n">
        <v>45892</v>
      </c>
      <c r="D2568" s="12" t="n">
        <v>36.72</v>
      </c>
    </row>
    <row r="2569" customFormat="false" ht="15" hidden="false" customHeight="false" outlineLevel="0" collapsed="false">
      <c r="A2569" s="10" t="s">
        <v>3838</v>
      </c>
      <c r="B2569" s="10" t="s">
        <v>3839</v>
      </c>
      <c r="C2569" s="11" t="n">
        <v>45892</v>
      </c>
      <c r="D2569" s="12" t="n">
        <v>40.1</v>
      </c>
    </row>
    <row r="2570" customFormat="false" ht="15" hidden="false" customHeight="false" outlineLevel="0" collapsed="false">
      <c r="A2570" s="10" t="s">
        <v>3840</v>
      </c>
      <c r="B2570" s="10" t="s">
        <v>890</v>
      </c>
      <c r="C2570" s="11" t="n">
        <v>45892</v>
      </c>
      <c r="D2570" s="12" t="n">
        <v>22.58</v>
      </c>
    </row>
    <row r="2571" customFormat="false" ht="15" hidden="false" customHeight="false" outlineLevel="0" collapsed="false">
      <c r="A2571" s="10" t="s">
        <v>3841</v>
      </c>
      <c r="B2571" s="10" t="s">
        <v>355</v>
      </c>
      <c r="C2571" s="11" t="n">
        <v>45892</v>
      </c>
      <c r="D2571" s="12" t="n">
        <v>37.2</v>
      </c>
    </row>
    <row r="2572" customFormat="false" ht="15" hidden="false" customHeight="false" outlineLevel="0" collapsed="false">
      <c r="A2572" s="10" t="s">
        <v>3842</v>
      </c>
      <c r="B2572" s="10" t="s">
        <v>1032</v>
      </c>
      <c r="C2572" s="11" t="n">
        <v>45892</v>
      </c>
      <c r="D2572" s="12" t="n">
        <v>36.23</v>
      </c>
    </row>
    <row r="2573" customFormat="false" ht="15" hidden="false" customHeight="false" outlineLevel="0" collapsed="false">
      <c r="A2573" s="10" t="s">
        <v>3843</v>
      </c>
      <c r="B2573" s="10" t="s">
        <v>1257</v>
      </c>
      <c r="C2573" s="11" t="n">
        <v>45892</v>
      </c>
      <c r="D2573" s="12" t="n">
        <v>44.11</v>
      </c>
    </row>
    <row r="2574" customFormat="false" ht="15" hidden="false" customHeight="false" outlineLevel="0" collapsed="false">
      <c r="A2574" s="10" t="s">
        <v>3844</v>
      </c>
      <c r="B2574" s="10" t="s">
        <v>1690</v>
      </c>
      <c r="C2574" s="11" t="n">
        <v>45893</v>
      </c>
      <c r="D2574" s="12" t="n">
        <v>34.25</v>
      </c>
    </row>
    <row r="2575" customFormat="false" ht="15" hidden="false" customHeight="false" outlineLevel="0" collapsed="false">
      <c r="A2575" s="10" t="s">
        <v>3845</v>
      </c>
      <c r="B2575" s="10" t="s">
        <v>3846</v>
      </c>
      <c r="C2575" s="11" t="n">
        <v>45893</v>
      </c>
      <c r="D2575" s="12" t="n">
        <v>35.76</v>
      </c>
    </row>
    <row r="2576" customFormat="false" ht="15" hidden="false" customHeight="false" outlineLevel="0" collapsed="false">
      <c r="A2576" s="10" t="s">
        <v>3847</v>
      </c>
      <c r="B2576" s="10" t="s">
        <v>2016</v>
      </c>
      <c r="C2576" s="11" t="n">
        <v>45893</v>
      </c>
      <c r="D2576" s="12" t="n">
        <v>27.56</v>
      </c>
    </row>
    <row r="2577" customFormat="false" ht="15" hidden="false" customHeight="false" outlineLevel="0" collapsed="false">
      <c r="A2577" s="10" t="s">
        <v>3848</v>
      </c>
      <c r="B2577" s="10" t="s">
        <v>3111</v>
      </c>
      <c r="C2577" s="11" t="n">
        <v>45893</v>
      </c>
      <c r="D2577" s="12" t="n">
        <v>45.12</v>
      </c>
    </row>
    <row r="2578" customFormat="false" ht="15" hidden="false" customHeight="false" outlineLevel="0" collapsed="false">
      <c r="A2578" s="10" t="s">
        <v>3849</v>
      </c>
      <c r="B2578" s="10" t="s">
        <v>3237</v>
      </c>
      <c r="C2578" s="11" t="n">
        <v>45893</v>
      </c>
      <c r="D2578" s="12" t="n">
        <v>43.97</v>
      </c>
    </row>
    <row r="2579" customFormat="false" ht="15" hidden="false" customHeight="false" outlineLevel="0" collapsed="false">
      <c r="A2579" s="10" t="s">
        <v>3850</v>
      </c>
      <c r="B2579" s="10" t="s">
        <v>3851</v>
      </c>
      <c r="C2579" s="11" t="n">
        <v>45893</v>
      </c>
      <c r="D2579" s="12" t="n">
        <v>36.99</v>
      </c>
    </row>
    <row r="2580" customFormat="false" ht="15" hidden="false" customHeight="false" outlineLevel="0" collapsed="false">
      <c r="A2580" s="10" t="s">
        <v>3852</v>
      </c>
      <c r="B2580" s="10" t="s">
        <v>3853</v>
      </c>
      <c r="C2580" s="11" t="n">
        <v>45893</v>
      </c>
      <c r="D2580" s="12" t="n">
        <v>31.07</v>
      </c>
    </row>
    <row r="2581" customFormat="false" ht="15" hidden="false" customHeight="false" outlineLevel="0" collapsed="false">
      <c r="A2581" s="10" t="s">
        <v>3854</v>
      </c>
      <c r="B2581" s="10" t="s">
        <v>1883</v>
      </c>
      <c r="C2581" s="11" t="n">
        <v>45894</v>
      </c>
      <c r="D2581" s="12" t="n">
        <v>35.96</v>
      </c>
    </row>
    <row r="2582" customFormat="false" ht="15" hidden="false" customHeight="false" outlineLevel="0" collapsed="false">
      <c r="A2582" s="10" t="s">
        <v>3855</v>
      </c>
      <c r="B2582" s="10" t="s">
        <v>1761</v>
      </c>
      <c r="C2582" s="11" t="n">
        <v>45894</v>
      </c>
      <c r="D2582" s="12" t="n">
        <v>27.33</v>
      </c>
    </row>
    <row r="2583" customFormat="false" ht="15" hidden="false" customHeight="false" outlineLevel="0" collapsed="false">
      <c r="A2583" s="10" t="s">
        <v>3856</v>
      </c>
      <c r="B2583" s="10" t="s">
        <v>2133</v>
      </c>
      <c r="C2583" s="11" t="n">
        <v>45894</v>
      </c>
      <c r="D2583" s="12" t="n">
        <v>47.16</v>
      </c>
    </row>
    <row r="2584" customFormat="false" ht="15" hidden="false" customHeight="false" outlineLevel="0" collapsed="false">
      <c r="A2584" s="10" t="s">
        <v>3857</v>
      </c>
      <c r="B2584" s="10" t="s">
        <v>673</v>
      </c>
      <c r="C2584" s="11" t="n">
        <v>45894</v>
      </c>
      <c r="D2584" s="12" t="n">
        <v>44.71</v>
      </c>
    </row>
    <row r="2585" customFormat="false" ht="15" hidden="false" customHeight="false" outlineLevel="0" collapsed="false">
      <c r="A2585" s="10" t="s">
        <v>3858</v>
      </c>
      <c r="B2585" s="10" t="s">
        <v>2928</v>
      </c>
      <c r="C2585" s="11" t="n">
        <v>45894</v>
      </c>
      <c r="D2585" s="12" t="n">
        <v>63.44</v>
      </c>
    </row>
    <row r="2586" customFormat="false" ht="15" hidden="false" customHeight="false" outlineLevel="0" collapsed="false">
      <c r="A2586" s="10" t="s">
        <v>3859</v>
      </c>
      <c r="B2586" s="10" t="s">
        <v>1316</v>
      </c>
      <c r="C2586" s="11" t="n">
        <v>45894</v>
      </c>
      <c r="D2586" s="12" t="n">
        <v>53.68</v>
      </c>
    </row>
    <row r="2587" customFormat="false" ht="15" hidden="false" customHeight="false" outlineLevel="0" collapsed="false">
      <c r="A2587" s="10" t="s">
        <v>3860</v>
      </c>
      <c r="B2587" s="10" t="s">
        <v>2230</v>
      </c>
      <c r="C2587" s="11" t="n">
        <v>45894</v>
      </c>
      <c r="D2587" s="12" t="n">
        <v>36.73</v>
      </c>
    </row>
    <row r="2588" customFormat="false" ht="15" hidden="false" customHeight="false" outlineLevel="0" collapsed="false">
      <c r="A2588" s="10" t="s">
        <v>3861</v>
      </c>
      <c r="B2588" s="10" t="s">
        <v>1171</v>
      </c>
      <c r="C2588" s="11" t="n">
        <v>45894</v>
      </c>
      <c r="D2588" s="12" t="n">
        <v>20.53</v>
      </c>
    </row>
    <row r="2589" customFormat="false" ht="15" hidden="false" customHeight="false" outlineLevel="0" collapsed="false">
      <c r="A2589" s="10" t="s">
        <v>3862</v>
      </c>
      <c r="B2589" s="10" t="s">
        <v>3863</v>
      </c>
      <c r="C2589" s="11" t="n">
        <v>45894</v>
      </c>
      <c r="D2589" s="12" t="n">
        <v>15.37</v>
      </c>
    </row>
    <row r="2590" customFormat="false" ht="15" hidden="false" customHeight="false" outlineLevel="0" collapsed="false">
      <c r="A2590" s="10" t="s">
        <v>3864</v>
      </c>
      <c r="B2590" s="10" t="s">
        <v>2126</v>
      </c>
      <c r="C2590" s="11" t="n">
        <v>45894</v>
      </c>
      <c r="D2590" s="12" t="n">
        <v>33.27</v>
      </c>
    </row>
    <row r="2591" customFormat="false" ht="15" hidden="false" customHeight="false" outlineLevel="0" collapsed="false">
      <c r="A2591" s="10" t="s">
        <v>3865</v>
      </c>
      <c r="B2591" s="10" t="s">
        <v>3363</v>
      </c>
      <c r="C2591" s="11" t="n">
        <v>45894</v>
      </c>
      <c r="D2591" s="12" t="n">
        <v>29.49</v>
      </c>
    </row>
    <row r="2592" customFormat="false" ht="15" hidden="false" customHeight="false" outlineLevel="0" collapsed="false">
      <c r="A2592" s="10" t="s">
        <v>3866</v>
      </c>
      <c r="B2592" s="10" t="s">
        <v>2777</v>
      </c>
      <c r="C2592" s="11" t="n">
        <v>45894</v>
      </c>
      <c r="D2592" s="12" t="n">
        <v>42.22</v>
      </c>
    </row>
    <row r="2593" customFormat="false" ht="15" hidden="false" customHeight="false" outlineLevel="0" collapsed="false">
      <c r="A2593" s="10" t="s">
        <v>3867</v>
      </c>
      <c r="B2593" s="10" t="s">
        <v>2278</v>
      </c>
      <c r="C2593" s="11" t="n">
        <v>45894</v>
      </c>
      <c r="D2593" s="12" t="n">
        <v>28.69</v>
      </c>
    </row>
    <row r="2594" customFormat="false" ht="15" hidden="false" customHeight="false" outlineLevel="0" collapsed="false">
      <c r="A2594" s="10" t="s">
        <v>3868</v>
      </c>
      <c r="B2594" s="10" t="s">
        <v>3869</v>
      </c>
      <c r="C2594" s="11" t="n">
        <v>45894</v>
      </c>
      <c r="D2594" s="12" t="n">
        <v>28.17</v>
      </c>
    </row>
    <row r="2595" customFormat="false" ht="15" hidden="false" customHeight="false" outlineLevel="0" collapsed="false">
      <c r="A2595" s="10" t="s">
        <v>3870</v>
      </c>
      <c r="B2595" s="10" t="s">
        <v>3871</v>
      </c>
      <c r="C2595" s="11" t="n">
        <v>45894</v>
      </c>
      <c r="D2595" s="12" t="n">
        <v>35.06</v>
      </c>
    </row>
    <row r="2596" customFormat="false" ht="15" hidden="false" customHeight="false" outlineLevel="0" collapsed="false">
      <c r="A2596" s="10" t="s">
        <v>3872</v>
      </c>
      <c r="B2596" s="10" t="s">
        <v>2781</v>
      </c>
      <c r="C2596" s="11" t="n">
        <v>45895</v>
      </c>
      <c r="D2596" s="12" t="n">
        <v>35.45</v>
      </c>
    </row>
    <row r="2597" customFormat="false" ht="15" hidden="false" customHeight="false" outlineLevel="0" collapsed="false">
      <c r="A2597" s="10" t="s">
        <v>3873</v>
      </c>
      <c r="B2597" s="10" t="s">
        <v>1295</v>
      </c>
      <c r="C2597" s="11" t="n">
        <v>45895</v>
      </c>
      <c r="D2597" s="12" t="n">
        <v>91.66</v>
      </c>
    </row>
    <row r="2598" customFormat="false" ht="15" hidden="false" customHeight="false" outlineLevel="0" collapsed="false">
      <c r="A2598" s="10" t="s">
        <v>3874</v>
      </c>
      <c r="B2598" s="10" t="s">
        <v>117</v>
      </c>
      <c r="C2598" s="11" t="n">
        <v>45895</v>
      </c>
      <c r="D2598" s="12" t="n">
        <v>47.92</v>
      </c>
    </row>
    <row r="2599" customFormat="false" ht="15" hidden="false" customHeight="false" outlineLevel="0" collapsed="false">
      <c r="A2599" s="10" t="s">
        <v>3875</v>
      </c>
      <c r="B2599" s="10" t="s">
        <v>2740</v>
      </c>
      <c r="C2599" s="11" t="n">
        <v>45895</v>
      </c>
      <c r="D2599" s="12" t="n">
        <v>18.59</v>
      </c>
    </row>
    <row r="2600" customFormat="false" ht="15" hidden="false" customHeight="false" outlineLevel="0" collapsed="false">
      <c r="A2600" s="10" t="s">
        <v>3876</v>
      </c>
      <c r="B2600" s="10" t="s">
        <v>3877</v>
      </c>
      <c r="C2600" s="11" t="n">
        <v>45896</v>
      </c>
      <c r="D2600" s="12" t="n">
        <v>33.59</v>
      </c>
    </row>
    <row r="2601" customFormat="false" ht="15" hidden="false" customHeight="false" outlineLevel="0" collapsed="false">
      <c r="A2601" s="10" t="s">
        <v>3878</v>
      </c>
      <c r="B2601" s="10" t="s">
        <v>3097</v>
      </c>
      <c r="C2601" s="11" t="n">
        <v>45896</v>
      </c>
      <c r="D2601" s="12" t="n">
        <v>60.33</v>
      </c>
    </row>
    <row r="2602" customFormat="false" ht="15" hidden="false" customHeight="false" outlineLevel="0" collapsed="false">
      <c r="A2602" s="10" t="s">
        <v>3879</v>
      </c>
      <c r="B2602" s="10" t="s">
        <v>2622</v>
      </c>
      <c r="C2602" s="11" t="n">
        <v>45896</v>
      </c>
      <c r="D2602" s="12" t="n">
        <v>26.22</v>
      </c>
    </row>
    <row r="2603" customFormat="false" ht="15" hidden="false" customHeight="false" outlineLevel="0" collapsed="false">
      <c r="A2603" s="10" t="s">
        <v>3880</v>
      </c>
      <c r="B2603" s="10" t="s">
        <v>3881</v>
      </c>
      <c r="C2603" s="11" t="n">
        <v>45896</v>
      </c>
      <c r="D2603" s="12" t="n">
        <v>25.11</v>
      </c>
    </row>
    <row r="2604" customFormat="false" ht="15" hidden="false" customHeight="false" outlineLevel="0" collapsed="false">
      <c r="A2604" s="10" t="s">
        <v>3882</v>
      </c>
      <c r="B2604" s="10" t="s">
        <v>3474</v>
      </c>
      <c r="C2604" s="11" t="n">
        <v>45896</v>
      </c>
      <c r="D2604" s="12" t="n">
        <v>40.19</v>
      </c>
    </row>
    <row r="2605" customFormat="false" ht="15" hidden="false" customHeight="false" outlineLevel="0" collapsed="false">
      <c r="A2605" s="10" t="s">
        <v>3883</v>
      </c>
      <c r="B2605" s="10" t="s">
        <v>2095</v>
      </c>
      <c r="C2605" s="11" t="n">
        <v>45896</v>
      </c>
      <c r="D2605" s="12" t="n">
        <v>69.79</v>
      </c>
    </row>
    <row r="2606" customFormat="false" ht="15" hidden="false" customHeight="false" outlineLevel="0" collapsed="false">
      <c r="A2606" s="10" t="s">
        <v>3884</v>
      </c>
      <c r="B2606" s="10" t="s">
        <v>1510</v>
      </c>
      <c r="C2606" s="11" t="n">
        <v>45896</v>
      </c>
      <c r="D2606" s="12" t="n">
        <v>22.46</v>
      </c>
    </row>
    <row r="2607" customFormat="false" ht="15" hidden="false" customHeight="false" outlineLevel="0" collapsed="false">
      <c r="A2607" s="10" t="s">
        <v>3885</v>
      </c>
      <c r="B2607" s="10" t="s">
        <v>1773</v>
      </c>
      <c r="C2607" s="11" t="n">
        <v>45896</v>
      </c>
      <c r="D2607" s="12" t="n">
        <v>58.33</v>
      </c>
    </row>
    <row r="2608" customFormat="false" ht="15" hidden="false" customHeight="false" outlineLevel="0" collapsed="false">
      <c r="A2608" s="10" t="s">
        <v>3886</v>
      </c>
      <c r="B2608" s="10" t="s">
        <v>3887</v>
      </c>
      <c r="C2608" s="11" t="n">
        <v>45896</v>
      </c>
      <c r="D2608" s="12" t="n">
        <v>19.3</v>
      </c>
    </row>
    <row r="2609" customFormat="false" ht="15" hidden="false" customHeight="false" outlineLevel="0" collapsed="false">
      <c r="A2609" s="10" t="s">
        <v>3888</v>
      </c>
      <c r="B2609" s="10" t="s">
        <v>3543</v>
      </c>
      <c r="C2609" s="11" t="n">
        <v>45897</v>
      </c>
      <c r="D2609" s="12" t="n">
        <v>54.46</v>
      </c>
    </row>
    <row r="2610" customFormat="false" ht="15" hidden="false" customHeight="false" outlineLevel="0" collapsed="false">
      <c r="A2610" s="10" t="s">
        <v>3889</v>
      </c>
      <c r="B2610" s="10" t="s">
        <v>2841</v>
      </c>
      <c r="C2610" s="11" t="n">
        <v>45897</v>
      </c>
      <c r="D2610" s="12" t="n">
        <v>16.6</v>
      </c>
    </row>
    <row r="2611" customFormat="false" ht="15" hidden="false" customHeight="false" outlineLevel="0" collapsed="false">
      <c r="A2611" s="10" t="s">
        <v>3890</v>
      </c>
      <c r="B2611" s="10" t="s">
        <v>3070</v>
      </c>
      <c r="C2611" s="11" t="n">
        <v>45897</v>
      </c>
      <c r="D2611" s="12" t="n">
        <v>51.48</v>
      </c>
    </row>
    <row r="2612" customFormat="false" ht="15" hidden="false" customHeight="false" outlineLevel="0" collapsed="false">
      <c r="A2612" s="10" t="s">
        <v>3891</v>
      </c>
      <c r="B2612" s="10" t="s">
        <v>2580</v>
      </c>
      <c r="C2612" s="11" t="n">
        <v>45897</v>
      </c>
      <c r="D2612" s="12" t="n">
        <v>68.02</v>
      </c>
    </row>
    <row r="2613" customFormat="false" ht="15" hidden="false" customHeight="false" outlineLevel="0" collapsed="false">
      <c r="A2613" s="10" t="s">
        <v>3892</v>
      </c>
      <c r="B2613" s="10" t="s">
        <v>3893</v>
      </c>
      <c r="C2613" s="11" t="n">
        <v>45897</v>
      </c>
      <c r="D2613" s="12" t="n">
        <v>28.05</v>
      </c>
    </row>
    <row r="2614" customFormat="false" ht="15" hidden="false" customHeight="false" outlineLevel="0" collapsed="false">
      <c r="A2614" s="10" t="s">
        <v>3894</v>
      </c>
      <c r="B2614" s="10" t="s">
        <v>2206</v>
      </c>
      <c r="C2614" s="11" t="n">
        <v>45897</v>
      </c>
      <c r="D2614" s="12" t="n">
        <v>32.8</v>
      </c>
    </row>
    <row r="2615" customFormat="false" ht="15" hidden="false" customHeight="false" outlineLevel="0" collapsed="false">
      <c r="A2615" s="10" t="s">
        <v>3895</v>
      </c>
      <c r="B2615" s="10" t="s">
        <v>3896</v>
      </c>
      <c r="C2615" s="11" t="n">
        <v>45897</v>
      </c>
      <c r="D2615" s="12" t="n">
        <v>27.03</v>
      </c>
    </row>
    <row r="2616" customFormat="false" ht="15" hidden="false" customHeight="false" outlineLevel="0" collapsed="false">
      <c r="A2616" s="10" t="s">
        <v>3897</v>
      </c>
      <c r="B2616" s="10" t="s">
        <v>3898</v>
      </c>
      <c r="C2616" s="11" t="n">
        <v>45897</v>
      </c>
      <c r="D2616" s="12" t="n">
        <v>26.74</v>
      </c>
    </row>
    <row r="2617" customFormat="false" ht="15" hidden="false" customHeight="false" outlineLevel="0" collapsed="false">
      <c r="A2617" s="10" t="s">
        <v>3899</v>
      </c>
      <c r="B2617" s="10" t="s">
        <v>3900</v>
      </c>
      <c r="C2617" s="11" t="n">
        <v>45897</v>
      </c>
      <c r="D2617" s="12" t="n">
        <v>42.39</v>
      </c>
    </row>
    <row r="2618" customFormat="false" ht="15" hidden="false" customHeight="false" outlineLevel="0" collapsed="false">
      <c r="A2618" s="10" t="s">
        <v>3901</v>
      </c>
      <c r="B2618" s="10" t="s">
        <v>2619</v>
      </c>
      <c r="C2618" s="11" t="n">
        <v>45897</v>
      </c>
      <c r="D2618" s="12" t="n">
        <v>74.16</v>
      </c>
    </row>
    <row r="2619" customFormat="false" ht="15" hidden="false" customHeight="false" outlineLevel="0" collapsed="false">
      <c r="A2619" s="10" t="s">
        <v>3902</v>
      </c>
      <c r="B2619" s="10" t="s">
        <v>1978</v>
      </c>
      <c r="C2619" s="11" t="n">
        <v>45898</v>
      </c>
      <c r="D2619" s="12" t="n">
        <v>60.08</v>
      </c>
    </row>
    <row r="2620" customFormat="false" ht="15" hidden="false" customHeight="false" outlineLevel="0" collapsed="false">
      <c r="A2620" s="10" t="s">
        <v>3903</v>
      </c>
      <c r="B2620" s="10" t="s">
        <v>2554</v>
      </c>
      <c r="C2620" s="11" t="n">
        <v>45898</v>
      </c>
      <c r="D2620" s="12" t="n">
        <v>71.47</v>
      </c>
    </row>
    <row r="2621" customFormat="false" ht="15" hidden="false" customHeight="false" outlineLevel="0" collapsed="false">
      <c r="A2621" s="10" t="s">
        <v>3904</v>
      </c>
      <c r="B2621" s="10" t="s">
        <v>2762</v>
      </c>
      <c r="C2621" s="11" t="n">
        <v>45898</v>
      </c>
      <c r="D2621" s="12" t="n">
        <v>41.52</v>
      </c>
    </row>
    <row r="2622" customFormat="false" ht="15" hidden="false" customHeight="false" outlineLevel="0" collapsed="false">
      <c r="A2622" s="10" t="s">
        <v>3905</v>
      </c>
      <c r="B2622" s="10" t="s">
        <v>3906</v>
      </c>
      <c r="C2622" s="11" t="n">
        <v>45898</v>
      </c>
      <c r="D2622" s="12" t="n">
        <v>28.56</v>
      </c>
    </row>
    <row r="2623" customFormat="false" ht="15" hidden="false" customHeight="false" outlineLevel="0" collapsed="false">
      <c r="A2623" s="10" t="s">
        <v>3907</v>
      </c>
      <c r="B2623" s="10" t="s">
        <v>3908</v>
      </c>
      <c r="C2623" s="11" t="n">
        <v>45898</v>
      </c>
      <c r="D2623" s="12" t="n">
        <v>56.89</v>
      </c>
    </row>
    <row r="2624" customFormat="false" ht="15" hidden="false" customHeight="false" outlineLevel="0" collapsed="false">
      <c r="A2624" s="10" t="s">
        <v>3909</v>
      </c>
      <c r="B2624" s="10" t="s">
        <v>3910</v>
      </c>
      <c r="C2624" s="11" t="n">
        <v>45898</v>
      </c>
      <c r="D2624" s="12" t="n">
        <v>51.12</v>
      </c>
    </row>
    <row r="2625" customFormat="false" ht="15" hidden="false" customHeight="false" outlineLevel="0" collapsed="false">
      <c r="A2625" s="10" t="s">
        <v>3911</v>
      </c>
      <c r="B2625" s="10" t="s">
        <v>2401</v>
      </c>
      <c r="C2625" s="11" t="n">
        <v>45898</v>
      </c>
      <c r="D2625" s="12" t="n">
        <v>42.25</v>
      </c>
    </row>
    <row r="2626" customFormat="false" ht="15" hidden="false" customHeight="false" outlineLevel="0" collapsed="false">
      <c r="A2626" s="10" t="s">
        <v>3912</v>
      </c>
      <c r="B2626" s="10" t="s">
        <v>268</v>
      </c>
      <c r="C2626" s="11" t="n">
        <v>45898</v>
      </c>
      <c r="D2626" s="12" t="n">
        <v>52.34</v>
      </c>
    </row>
    <row r="2627" customFormat="false" ht="15" hidden="false" customHeight="false" outlineLevel="0" collapsed="false">
      <c r="A2627" s="10" t="s">
        <v>3913</v>
      </c>
      <c r="B2627" s="10" t="s">
        <v>833</v>
      </c>
      <c r="C2627" s="11" t="n">
        <v>45898</v>
      </c>
      <c r="D2627" s="12" t="n">
        <v>48.22</v>
      </c>
    </row>
    <row r="2628" customFormat="false" ht="15" hidden="false" customHeight="false" outlineLevel="0" collapsed="false">
      <c r="A2628" s="10" t="s">
        <v>3914</v>
      </c>
      <c r="B2628" s="10" t="s">
        <v>3915</v>
      </c>
      <c r="C2628" s="11" t="n">
        <v>45898</v>
      </c>
      <c r="D2628" s="12" t="n">
        <v>27.65</v>
      </c>
    </row>
    <row r="2629" customFormat="false" ht="15" hidden="false" customHeight="false" outlineLevel="0" collapsed="false">
      <c r="A2629" s="10" t="s">
        <v>3916</v>
      </c>
      <c r="B2629" s="10" t="s">
        <v>1863</v>
      </c>
      <c r="C2629" s="11" t="n">
        <v>45898</v>
      </c>
      <c r="D2629" s="12" t="n">
        <v>23.16</v>
      </c>
    </row>
    <row r="2630" customFormat="false" ht="15" hidden="false" customHeight="false" outlineLevel="0" collapsed="false">
      <c r="A2630" s="10" t="s">
        <v>3917</v>
      </c>
      <c r="B2630" s="10" t="s">
        <v>3918</v>
      </c>
      <c r="C2630" s="11" t="n">
        <v>45898</v>
      </c>
      <c r="D2630" s="12" t="n">
        <v>36.13</v>
      </c>
    </row>
    <row r="2631" customFormat="false" ht="15" hidden="false" customHeight="false" outlineLevel="0" collapsed="false">
      <c r="A2631" s="10" t="s">
        <v>3919</v>
      </c>
      <c r="B2631" s="10" t="s">
        <v>3523</v>
      </c>
      <c r="C2631" s="11" t="n">
        <v>45899</v>
      </c>
      <c r="D2631" s="12" t="n">
        <v>48.12</v>
      </c>
    </row>
    <row r="2632" customFormat="false" ht="15" hidden="false" customHeight="false" outlineLevel="0" collapsed="false">
      <c r="A2632" s="10" t="s">
        <v>3920</v>
      </c>
      <c r="B2632" s="10" t="s">
        <v>3576</v>
      </c>
      <c r="C2632" s="11" t="n">
        <v>45899</v>
      </c>
      <c r="D2632" s="12" t="n">
        <v>29.14</v>
      </c>
    </row>
    <row r="2633" customFormat="false" ht="15" hidden="false" customHeight="false" outlineLevel="0" collapsed="false">
      <c r="A2633" s="10" t="s">
        <v>3921</v>
      </c>
      <c r="B2633" s="10" t="s">
        <v>1184</v>
      </c>
      <c r="C2633" s="11" t="n">
        <v>45899</v>
      </c>
      <c r="D2633" s="12" t="n">
        <v>28.55</v>
      </c>
    </row>
    <row r="2634" customFormat="false" ht="15" hidden="false" customHeight="false" outlineLevel="0" collapsed="false">
      <c r="A2634" s="10" t="s">
        <v>3922</v>
      </c>
      <c r="B2634" s="10" t="s">
        <v>1229</v>
      </c>
      <c r="C2634" s="11" t="n">
        <v>45899</v>
      </c>
      <c r="D2634" s="12" t="n">
        <v>38.81</v>
      </c>
    </row>
    <row r="2635" customFormat="false" ht="15" hidden="false" customHeight="false" outlineLevel="0" collapsed="false">
      <c r="A2635" s="10" t="s">
        <v>3923</v>
      </c>
      <c r="B2635" s="10" t="s">
        <v>1847</v>
      </c>
      <c r="C2635" s="11" t="n">
        <v>45899</v>
      </c>
      <c r="D2635" s="12" t="n">
        <v>43.31</v>
      </c>
    </row>
    <row r="2636" customFormat="false" ht="15" hidden="false" customHeight="false" outlineLevel="0" collapsed="false">
      <c r="A2636" s="10" t="s">
        <v>3924</v>
      </c>
      <c r="B2636" s="10" t="s">
        <v>3925</v>
      </c>
      <c r="C2636" s="11" t="n">
        <v>45899</v>
      </c>
      <c r="D2636" s="12" t="n">
        <v>27.22</v>
      </c>
    </row>
    <row r="2637" customFormat="false" ht="15" hidden="false" customHeight="false" outlineLevel="0" collapsed="false">
      <c r="A2637" s="10" t="s">
        <v>3926</v>
      </c>
      <c r="B2637" s="10" t="s">
        <v>107</v>
      </c>
      <c r="C2637" s="11" t="n">
        <v>45899</v>
      </c>
      <c r="D2637" s="12" t="n">
        <v>21.45</v>
      </c>
    </row>
    <row r="2638" customFormat="false" ht="15" hidden="false" customHeight="false" outlineLevel="0" collapsed="false">
      <c r="A2638" s="10" t="s">
        <v>3927</v>
      </c>
      <c r="B2638" s="10" t="s">
        <v>2050</v>
      </c>
      <c r="C2638" s="11" t="n">
        <v>45899</v>
      </c>
      <c r="D2638" s="12" t="n">
        <v>56.76</v>
      </c>
    </row>
    <row r="2639" customFormat="false" ht="15" hidden="false" customHeight="false" outlineLevel="0" collapsed="false">
      <c r="A2639" s="10" t="s">
        <v>3928</v>
      </c>
      <c r="B2639" s="10" t="s">
        <v>3441</v>
      </c>
      <c r="C2639" s="11" t="n">
        <v>45899</v>
      </c>
      <c r="D2639" s="12" t="n">
        <v>92.12</v>
      </c>
    </row>
    <row r="2640" customFormat="false" ht="15" hidden="false" customHeight="false" outlineLevel="0" collapsed="false">
      <c r="A2640" s="10" t="s">
        <v>3929</v>
      </c>
      <c r="B2640" s="10" t="s">
        <v>1063</v>
      </c>
      <c r="C2640" s="11" t="n">
        <v>45899</v>
      </c>
      <c r="D2640" s="12" t="n">
        <v>20.32</v>
      </c>
    </row>
    <row r="2641" customFormat="false" ht="15" hidden="false" customHeight="false" outlineLevel="0" collapsed="false">
      <c r="A2641" s="10" t="s">
        <v>3930</v>
      </c>
      <c r="B2641" s="10" t="s">
        <v>473</v>
      </c>
      <c r="C2641" s="11" t="n">
        <v>45899</v>
      </c>
      <c r="D2641" s="12" t="n">
        <v>30.1</v>
      </c>
    </row>
    <row r="2642" customFormat="false" ht="15" hidden="false" customHeight="false" outlineLevel="0" collapsed="false">
      <c r="A2642" s="10" t="s">
        <v>3931</v>
      </c>
      <c r="B2642" s="10" t="s">
        <v>3932</v>
      </c>
      <c r="C2642" s="11" t="n">
        <v>45899</v>
      </c>
      <c r="D2642" s="12" t="n">
        <v>47.51</v>
      </c>
    </row>
    <row r="2643" customFormat="false" ht="15" hidden="false" customHeight="false" outlineLevel="0" collapsed="false">
      <c r="A2643" s="10" t="s">
        <v>3933</v>
      </c>
      <c r="B2643" s="10" t="s">
        <v>1646</v>
      </c>
      <c r="C2643" s="11" t="n">
        <v>45899</v>
      </c>
      <c r="D2643" s="12" t="n">
        <v>68.08</v>
      </c>
    </row>
    <row r="2644" customFormat="false" ht="15" hidden="false" customHeight="false" outlineLevel="0" collapsed="false">
      <c r="A2644" s="10" t="s">
        <v>3934</v>
      </c>
      <c r="B2644" s="10" t="s">
        <v>3935</v>
      </c>
      <c r="C2644" s="11" t="n">
        <v>45900</v>
      </c>
      <c r="D2644" s="12" t="n">
        <v>17.77</v>
      </c>
    </row>
    <row r="2645" customFormat="false" ht="15" hidden="false" customHeight="false" outlineLevel="0" collapsed="false">
      <c r="A2645" s="10" t="s">
        <v>3936</v>
      </c>
      <c r="B2645" s="10" t="s">
        <v>1470</v>
      </c>
      <c r="C2645" s="11" t="n">
        <v>45900</v>
      </c>
      <c r="D2645" s="12" t="n">
        <v>53.78</v>
      </c>
    </row>
    <row r="2646" customFormat="false" ht="15" hidden="false" customHeight="false" outlineLevel="0" collapsed="false">
      <c r="A2646" s="10" t="s">
        <v>3937</v>
      </c>
      <c r="B2646" s="10" t="s">
        <v>1586</v>
      </c>
      <c r="C2646" s="11" t="n">
        <v>45900</v>
      </c>
      <c r="D2646" s="12" t="n">
        <v>57.43</v>
      </c>
    </row>
    <row r="2647" customFormat="false" ht="15" hidden="false" customHeight="false" outlineLevel="0" collapsed="false">
      <c r="A2647" s="10" t="s">
        <v>3938</v>
      </c>
      <c r="B2647" s="10" t="s">
        <v>3939</v>
      </c>
      <c r="C2647" s="11" t="n">
        <v>45900</v>
      </c>
      <c r="D2647" s="12" t="n">
        <v>42.59</v>
      </c>
    </row>
    <row r="2648" customFormat="false" ht="15" hidden="false" customHeight="false" outlineLevel="0" collapsed="false">
      <c r="A2648" s="10" t="s">
        <v>3940</v>
      </c>
      <c r="B2648" s="10" t="s">
        <v>1730</v>
      </c>
      <c r="C2648" s="11" t="n">
        <v>45900</v>
      </c>
      <c r="D2648" s="12" t="n">
        <v>26.86</v>
      </c>
    </row>
    <row r="2649" customFormat="false" ht="15" hidden="false" customHeight="false" outlineLevel="0" collapsed="false">
      <c r="A2649" s="10" t="s">
        <v>3941</v>
      </c>
      <c r="B2649" s="10" t="s">
        <v>1268</v>
      </c>
      <c r="C2649" s="11" t="n">
        <v>45900</v>
      </c>
      <c r="D2649" s="12" t="n">
        <v>39.63</v>
      </c>
    </row>
    <row r="2650" customFormat="false" ht="15" hidden="false" customHeight="false" outlineLevel="0" collapsed="false">
      <c r="A2650" s="10" t="s">
        <v>3942</v>
      </c>
      <c r="B2650" s="10" t="s">
        <v>443</v>
      </c>
      <c r="C2650" s="11" t="n">
        <v>45900</v>
      </c>
      <c r="D2650" s="12" t="n">
        <v>34.73</v>
      </c>
    </row>
    <row r="2651" customFormat="false" ht="15" hidden="false" customHeight="false" outlineLevel="0" collapsed="false">
      <c r="A2651" s="10" t="s">
        <v>3943</v>
      </c>
      <c r="B2651" s="10" t="s">
        <v>189</v>
      </c>
      <c r="C2651" s="11" t="n">
        <v>45901</v>
      </c>
      <c r="D2651" s="12" t="n">
        <v>30.71</v>
      </c>
    </row>
    <row r="2652" customFormat="false" ht="15" hidden="false" customHeight="false" outlineLevel="0" collapsed="false">
      <c r="A2652" s="10" t="s">
        <v>3944</v>
      </c>
      <c r="B2652" s="10" t="s">
        <v>1746</v>
      </c>
      <c r="C2652" s="11" t="n">
        <v>45901</v>
      </c>
      <c r="D2652" s="12" t="n">
        <v>37.82</v>
      </c>
    </row>
    <row r="2653" customFormat="false" ht="15" hidden="false" customHeight="false" outlineLevel="0" collapsed="false">
      <c r="A2653" s="10" t="s">
        <v>3945</v>
      </c>
      <c r="B2653" s="10" t="s">
        <v>145</v>
      </c>
      <c r="C2653" s="11" t="n">
        <v>45901</v>
      </c>
      <c r="D2653" s="12" t="n">
        <v>35.84</v>
      </c>
    </row>
    <row r="2654" customFormat="false" ht="15" hidden="false" customHeight="false" outlineLevel="0" collapsed="false">
      <c r="A2654" s="10" t="s">
        <v>3946</v>
      </c>
      <c r="B2654" s="10" t="s">
        <v>2374</v>
      </c>
      <c r="C2654" s="11" t="n">
        <v>45901</v>
      </c>
      <c r="D2654" s="12" t="n">
        <v>37.27</v>
      </c>
    </row>
    <row r="2655" customFormat="false" ht="15" hidden="false" customHeight="false" outlineLevel="0" collapsed="false">
      <c r="A2655" s="10" t="s">
        <v>3947</v>
      </c>
      <c r="B2655" s="10" t="s">
        <v>3948</v>
      </c>
      <c r="C2655" s="11" t="n">
        <v>45901</v>
      </c>
      <c r="D2655" s="12" t="n">
        <v>22.56</v>
      </c>
    </row>
    <row r="2656" customFormat="false" ht="15" hidden="false" customHeight="false" outlineLevel="0" collapsed="false">
      <c r="A2656" s="10" t="s">
        <v>3949</v>
      </c>
      <c r="B2656" s="10" t="s">
        <v>1636</v>
      </c>
      <c r="C2656" s="11" t="n">
        <v>45901</v>
      </c>
      <c r="D2656" s="12" t="n">
        <v>22.91</v>
      </c>
    </row>
    <row r="2657" customFormat="false" ht="15" hidden="false" customHeight="false" outlineLevel="0" collapsed="false">
      <c r="A2657" s="10" t="s">
        <v>3950</v>
      </c>
      <c r="B2657" s="10" t="s">
        <v>2896</v>
      </c>
      <c r="C2657" s="11" t="n">
        <v>45901</v>
      </c>
      <c r="D2657" s="12" t="n">
        <v>17.6</v>
      </c>
    </row>
    <row r="2658" customFormat="false" ht="15" hidden="false" customHeight="false" outlineLevel="0" collapsed="false">
      <c r="A2658" s="10" t="s">
        <v>3951</v>
      </c>
      <c r="B2658" s="10" t="s">
        <v>3952</v>
      </c>
      <c r="C2658" s="11" t="n">
        <v>45901</v>
      </c>
      <c r="D2658" s="12" t="n">
        <v>36.08</v>
      </c>
    </row>
    <row r="2659" customFormat="false" ht="15" hidden="false" customHeight="false" outlineLevel="0" collapsed="false">
      <c r="A2659" s="10" t="s">
        <v>3953</v>
      </c>
      <c r="B2659" s="10" t="s">
        <v>43</v>
      </c>
      <c r="C2659" s="11" t="n">
        <v>45901</v>
      </c>
      <c r="D2659" s="12" t="n">
        <v>50.18</v>
      </c>
    </row>
    <row r="2660" customFormat="false" ht="15" hidden="false" customHeight="false" outlineLevel="0" collapsed="false">
      <c r="A2660" s="10" t="s">
        <v>3954</v>
      </c>
      <c r="B2660" s="10" t="s">
        <v>244</v>
      </c>
      <c r="C2660" s="11" t="n">
        <v>45901</v>
      </c>
      <c r="D2660" s="12" t="n">
        <v>62.34</v>
      </c>
    </row>
    <row r="2661" customFormat="false" ht="15" hidden="false" customHeight="false" outlineLevel="0" collapsed="false">
      <c r="A2661" s="10" t="s">
        <v>3955</v>
      </c>
      <c r="B2661" s="10" t="s">
        <v>3625</v>
      </c>
      <c r="C2661" s="11" t="n">
        <v>45902</v>
      </c>
      <c r="D2661" s="12" t="n">
        <v>48.12</v>
      </c>
    </row>
    <row r="2662" customFormat="false" ht="15" hidden="false" customHeight="false" outlineLevel="0" collapsed="false">
      <c r="A2662" s="10" t="s">
        <v>3956</v>
      </c>
      <c r="B2662" s="10" t="s">
        <v>803</v>
      </c>
      <c r="C2662" s="11" t="n">
        <v>45902</v>
      </c>
      <c r="D2662" s="12" t="n">
        <v>50.26</v>
      </c>
    </row>
    <row r="2663" customFormat="false" ht="15" hidden="false" customHeight="false" outlineLevel="0" collapsed="false">
      <c r="A2663" s="10" t="s">
        <v>3957</v>
      </c>
      <c r="B2663" s="10" t="s">
        <v>2469</v>
      </c>
      <c r="C2663" s="11" t="n">
        <v>45902</v>
      </c>
      <c r="D2663" s="12" t="n">
        <v>25.54</v>
      </c>
    </row>
    <row r="2664" customFormat="false" ht="15" hidden="false" customHeight="false" outlineLevel="0" collapsed="false">
      <c r="A2664" s="10" t="s">
        <v>3958</v>
      </c>
      <c r="B2664" s="10" t="s">
        <v>3959</v>
      </c>
      <c r="C2664" s="11" t="n">
        <v>45902</v>
      </c>
      <c r="D2664" s="12" t="n">
        <v>65.83</v>
      </c>
    </row>
    <row r="2665" customFormat="false" ht="15" hidden="false" customHeight="false" outlineLevel="0" collapsed="false">
      <c r="A2665" s="10" t="s">
        <v>3960</v>
      </c>
      <c r="B2665" s="10" t="s">
        <v>987</v>
      </c>
      <c r="C2665" s="11" t="n">
        <v>45902</v>
      </c>
      <c r="D2665" s="12" t="n">
        <v>21.94</v>
      </c>
    </row>
    <row r="2666" customFormat="false" ht="15" hidden="false" customHeight="false" outlineLevel="0" collapsed="false">
      <c r="A2666" s="10" t="s">
        <v>3961</v>
      </c>
      <c r="B2666" s="10" t="s">
        <v>815</v>
      </c>
      <c r="C2666" s="11" t="n">
        <v>45902</v>
      </c>
      <c r="D2666" s="12" t="n">
        <v>25.71</v>
      </c>
    </row>
    <row r="2667" customFormat="false" ht="15" hidden="false" customHeight="false" outlineLevel="0" collapsed="false">
      <c r="A2667" s="10" t="s">
        <v>3962</v>
      </c>
      <c r="B2667" s="10" t="s">
        <v>1280</v>
      </c>
      <c r="C2667" s="11" t="n">
        <v>45902</v>
      </c>
      <c r="D2667" s="12" t="n">
        <v>51.58</v>
      </c>
    </row>
    <row r="2668" customFormat="false" ht="15" hidden="false" customHeight="false" outlineLevel="0" collapsed="false">
      <c r="A2668" s="10" t="s">
        <v>3963</v>
      </c>
      <c r="B2668" s="10" t="s">
        <v>3964</v>
      </c>
      <c r="C2668" s="11" t="n">
        <v>45902</v>
      </c>
      <c r="D2668" s="12" t="n">
        <v>37.56</v>
      </c>
    </row>
    <row r="2669" customFormat="false" ht="15" hidden="false" customHeight="false" outlineLevel="0" collapsed="false">
      <c r="A2669" s="10" t="s">
        <v>3965</v>
      </c>
      <c r="B2669" s="10" t="s">
        <v>3966</v>
      </c>
      <c r="C2669" s="11" t="n">
        <v>45902</v>
      </c>
      <c r="D2669" s="12" t="n">
        <v>13.85</v>
      </c>
    </row>
    <row r="2670" customFormat="false" ht="15" hidden="false" customHeight="false" outlineLevel="0" collapsed="false">
      <c r="A2670" s="10" t="s">
        <v>3967</v>
      </c>
      <c r="B2670" s="10" t="s">
        <v>688</v>
      </c>
      <c r="C2670" s="11" t="n">
        <v>45902</v>
      </c>
      <c r="D2670" s="12" t="n">
        <v>64.44</v>
      </c>
    </row>
    <row r="2671" customFormat="false" ht="15" hidden="false" customHeight="false" outlineLevel="0" collapsed="false">
      <c r="A2671" s="10" t="s">
        <v>3968</v>
      </c>
      <c r="B2671" s="10" t="s">
        <v>3969</v>
      </c>
      <c r="C2671" s="11" t="n">
        <v>45902</v>
      </c>
      <c r="D2671" s="12" t="n">
        <v>20.1</v>
      </c>
    </row>
    <row r="2672" customFormat="false" ht="15" hidden="false" customHeight="false" outlineLevel="0" collapsed="false">
      <c r="A2672" s="10" t="s">
        <v>3970</v>
      </c>
      <c r="B2672" s="10" t="s">
        <v>1417</v>
      </c>
      <c r="C2672" s="11" t="n">
        <v>45902</v>
      </c>
      <c r="D2672" s="12" t="n">
        <v>49.23</v>
      </c>
    </row>
    <row r="2673" customFormat="false" ht="15" hidden="false" customHeight="false" outlineLevel="0" collapsed="false">
      <c r="A2673" s="10" t="s">
        <v>3971</v>
      </c>
      <c r="B2673" s="10" t="s">
        <v>1351</v>
      </c>
      <c r="C2673" s="11" t="n">
        <v>45902</v>
      </c>
      <c r="D2673" s="12" t="n">
        <v>12.48</v>
      </c>
    </row>
    <row r="2674" customFormat="false" ht="15" hidden="false" customHeight="false" outlineLevel="0" collapsed="false">
      <c r="A2674" s="10" t="s">
        <v>3972</v>
      </c>
      <c r="B2674" s="10" t="s">
        <v>3012</v>
      </c>
      <c r="C2674" s="11" t="n">
        <v>45903</v>
      </c>
      <c r="D2674" s="12" t="n">
        <v>20.94</v>
      </c>
    </row>
    <row r="2675" customFormat="false" ht="15" hidden="false" customHeight="false" outlineLevel="0" collapsed="false">
      <c r="A2675" s="10" t="s">
        <v>3973</v>
      </c>
      <c r="B2675" s="10" t="s">
        <v>1789</v>
      </c>
      <c r="C2675" s="11" t="n">
        <v>45903</v>
      </c>
      <c r="D2675" s="12" t="n">
        <v>47.1</v>
      </c>
    </row>
    <row r="2676" customFormat="false" ht="15" hidden="false" customHeight="false" outlineLevel="0" collapsed="false">
      <c r="A2676" s="10" t="s">
        <v>3974</v>
      </c>
      <c r="B2676" s="10" t="s">
        <v>2648</v>
      </c>
      <c r="C2676" s="11" t="n">
        <v>45903</v>
      </c>
      <c r="D2676" s="12" t="n">
        <v>27.31</v>
      </c>
    </row>
    <row r="2677" customFormat="false" ht="15" hidden="false" customHeight="false" outlineLevel="0" collapsed="false">
      <c r="A2677" s="10" t="s">
        <v>3975</v>
      </c>
      <c r="B2677" s="10" t="s">
        <v>1042</v>
      </c>
      <c r="C2677" s="11" t="n">
        <v>45903</v>
      </c>
      <c r="D2677" s="12" t="n">
        <v>40.92</v>
      </c>
    </row>
    <row r="2678" customFormat="false" ht="15" hidden="false" customHeight="false" outlineLevel="0" collapsed="false">
      <c r="A2678" s="10" t="s">
        <v>3976</v>
      </c>
      <c r="B2678" s="10" t="s">
        <v>3977</v>
      </c>
      <c r="C2678" s="11" t="n">
        <v>45903</v>
      </c>
      <c r="D2678" s="12" t="n">
        <v>39.18</v>
      </c>
    </row>
    <row r="2679" customFormat="false" ht="15" hidden="false" customHeight="false" outlineLevel="0" collapsed="false">
      <c r="A2679" s="10" t="s">
        <v>3978</v>
      </c>
      <c r="B2679" s="10" t="s">
        <v>3979</v>
      </c>
      <c r="C2679" s="11" t="n">
        <v>45903</v>
      </c>
      <c r="D2679" s="12" t="n">
        <v>46.15</v>
      </c>
    </row>
    <row r="2680" customFormat="false" ht="15" hidden="false" customHeight="false" outlineLevel="0" collapsed="false">
      <c r="A2680" s="10" t="s">
        <v>3980</v>
      </c>
      <c r="B2680" s="10" t="s">
        <v>3981</v>
      </c>
      <c r="C2680" s="11" t="n">
        <v>45903</v>
      </c>
      <c r="D2680" s="12" t="n">
        <v>22.24</v>
      </c>
    </row>
    <row r="2681" customFormat="false" ht="15" hidden="false" customHeight="false" outlineLevel="0" collapsed="false">
      <c r="A2681" s="10" t="s">
        <v>3982</v>
      </c>
      <c r="B2681" s="10" t="s">
        <v>493</v>
      </c>
      <c r="C2681" s="11" t="n">
        <v>45903</v>
      </c>
      <c r="D2681" s="12" t="n">
        <v>66.2</v>
      </c>
    </row>
    <row r="2682" customFormat="false" ht="15" hidden="false" customHeight="false" outlineLevel="0" collapsed="false">
      <c r="A2682" s="10" t="s">
        <v>3983</v>
      </c>
      <c r="B2682" s="10" t="s">
        <v>3016</v>
      </c>
      <c r="C2682" s="11" t="n">
        <v>45903</v>
      </c>
      <c r="D2682" s="12" t="n">
        <v>30.3</v>
      </c>
    </row>
    <row r="2683" customFormat="false" ht="15" hidden="false" customHeight="false" outlineLevel="0" collapsed="false">
      <c r="A2683" s="10" t="s">
        <v>3984</v>
      </c>
      <c r="B2683" s="10" t="s">
        <v>3985</v>
      </c>
      <c r="C2683" s="11" t="n">
        <v>45903</v>
      </c>
      <c r="D2683" s="12" t="n">
        <v>28.29</v>
      </c>
    </row>
    <row r="2684" customFormat="false" ht="15" hidden="false" customHeight="false" outlineLevel="0" collapsed="false">
      <c r="A2684" s="10" t="s">
        <v>3986</v>
      </c>
      <c r="B2684" s="10" t="s">
        <v>1217</v>
      </c>
      <c r="C2684" s="11" t="n">
        <v>45903</v>
      </c>
      <c r="D2684" s="12" t="n">
        <v>60.22</v>
      </c>
    </row>
    <row r="2685" customFormat="false" ht="15" hidden="false" customHeight="false" outlineLevel="0" collapsed="false">
      <c r="A2685" s="10" t="s">
        <v>3987</v>
      </c>
      <c r="B2685" s="10" t="s">
        <v>3988</v>
      </c>
      <c r="C2685" s="11" t="n">
        <v>45904</v>
      </c>
      <c r="D2685" s="12" t="n">
        <v>16.71</v>
      </c>
    </row>
    <row r="2686" customFormat="false" ht="15" hidden="false" customHeight="false" outlineLevel="0" collapsed="false">
      <c r="A2686" s="10" t="s">
        <v>3989</v>
      </c>
      <c r="B2686" s="10" t="s">
        <v>3990</v>
      </c>
      <c r="C2686" s="11" t="n">
        <v>45904</v>
      </c>
      <c r="D2686" s="12" t="n">
        <v>33.74</v>
      </c>
    </row>
    <row r="2687" customFormat="false" ht="15" hidden="false" customHeight="false" outlineLevel="0" collapsed="false">
      <c r="A2687" s="10" t="s">
        <v>3991</v>
      </c>
      <c r="B2687" s="10" t="s">
        <v>705</v>
      </c>
      <c r="C2687" s="11" t="n">
        <v>45904</v>
      </c>
      <c r="D2687" s="12" t="n">
        <v>47.89</v>
      </c>
    </row>
    <row r="2688" customFormat="false" ht="15" hidden="false" customHeight="false" outlineLevel="0" collapsed="false">
      <c r="A2688" s="10" t="s">
        <v>3992</v>
      </c>
      <c r="B2688" s="10" t="s">
        <v>1123</v>
      </c>
      <c r="C2688" s="11" t="n">
        <v>45904</v>
      </c>
      <c r="D2688" s="12" t="n">
        <v>71.06</v>
      </c>
    </row>
    <row r="2689" customFormat="false" ht="15" hidden="false" customHeight="false" outlineLevel="0" collapsed="false">
      <c r="A2689" s="10" t="s">
        <v>3993</v>
      </c>
      <c r="B2689" s="10" t="s">
        <v>1098</v>
      </c>
      <c r="C2689" s="11" t="n">
        <v>45904</v>
      </c>
      <c r="D2689" s="12" t="n">
        <v>47.72</v>
      </c>
    </row>
    <row r="2690" customFormat="false" ht="15" hidden="false" customHeight="false" outlineLevel="0" collapsed="false">
      <c r="A2690" s="10" t="s">
        <v>3994</v>
      </c>
      <c r="B2690" s="10" t="s">
        <v>3995</v>
      </c>
      <c r="C2690" s="11" t="n">
        <v>45904</v>
      </c>
      <c r="D2690" s="12" t="n">
        <v>19.14</v>
      </c>
    </row>
    <row r="2691" customFormat="false" ht="15" hidden="false" customHeight="false" outlineLevel="0" collapsed="false">
      <c r="A2691" s="10" t="s">
        <v>3996</v>
      </c>
      <c r="B2691" s="10" t="s">
        <v>2438</v>
      </c>
      <c r="C2691" s="11" t="n">
        <v>45904</v>
      </c>
      <c r="D2691" s="12" t="n">
        <v>28.87</v>
      </c>
    </row>
    <row r="2692" customFormat="false" ht="15" hidden="false" customHeight="false" outlineLevel="0" collapsed="false">
      <c r="A2692" s="10" t="s">
        <v>3997</v>
      </c>
      <c r="B2692" s="10" t="s">
        <v>3998</v>
      </c>
      <c r="C2692" s="11" t="n">
        <v>45904</v>
      </c>
      <c r="D2692" s="12" t="n">
        <v>31.26</v>
      </c>
    </row>
    <row r="2693" customFormat="false" ht="15" hidden="false" customHeight="false" outlineLevel="0" collapsed="false">
      <c r="A2693" s="10" t="s">
        <v>3999</v>
      </c>
      <c r="B2693" s="10" t="s">
        <v>2027</v>
      </c>
      <c r="C2693" s="11" t="n">
        <v>45904</v>
      </c>
      <c r="D2693" s="12" t="n">
        <v>104.5</v>
      </c>
    </row>
    <row r="2694" customFormat="false" ht="15" hidden="false" customHeight="false" outlineLevel="0" collapsed="false">
      <c r="A2694" s="10" t="s">
        <v>4000</v>
      </c>
      <c r="B2694" s="10" t="s">
        <v>1193</v>
      </c>
      <c r="C2694" s="11" t="n">
        <v>45904</v>
      </c>
      <c r="D2694" s="12" t="n">
        <v>86.32</v>
      </c>
    </row>
    <row r="2695" customFormat="false" ht="15" hidden="false" customHeight="false" outlineLevel="0" collapsed="false">
      <c r="A2695" s="10" t="s">
        <v>4001</v>
      </c>
      <c r="B2695" s="10" t="s">
        <v>826</v>
      </c>
      <c r="C2695" s="11" t="n">
        <v>45905</v>
      </c>
      <c r="D2695" s="12" t="n">
        <v>38.77</v>
      </c>
    </row>
    <row r="2696" customFormat="false" ht="15" hidden="false" customHeight="false" outlineLevel="0" collapsed="false">
      <c r="A2696" s="10" t="s">
        <v>4002</v>
      </c>
      <c r="B2696" s="10" t="s">
        <v>4003</v>
      </c>
      <c r="C2696" s="11" t="n">
        <v>45905</v>
      </c>
      <c r="D2696" s="12" t="n">
        <v>33.99</v>
      </c>
    </row>
    <row r="2697" customFormat="false" ht="15" hidden="false" customHeight="false" outlineLevel="0" collapsed="false">
      <c r="A2697" s="10" t="s">
        <v>4004</v>
      </c>
      <c r="B2697" s="10" t="s">
        <v>4005</v>
      </c>
      <c r="C2697" s="11" t="n">
        <v>45905</v>
      </c>
      <c r="D2697" s="12" t="n">
        <v>28.67</v>
      </c>
    </row>
    <row r="2698" customFormat="false" ht="15" hidden="false" customHeight="false" outlineLevel="0" collapsed="false">
      <c r="A2698" s="10" t="s">
        <v>4006</v>
      </c>
      <c r="B2698" s="10" t="s">
        <v>579</v>
      </c>
      <c r="C2698" s="11" t="n">
        <v>45905</v>
      </c>
      <c r="D2698" s="12" t="n">
        <v>52.45</v>
      </c>
    </row>
    <row r="2699" customFormat="false" ht="15" hidden="false" customHeight="false" outlineLevel="0" collapsed="false">
      <c r="A2699" s="10" t="s">
        <v>4007</v>
      </c>
      <c r="B2699" s="10" t="s">
        <v>4008</v>
      </c>
      <c r="C2699" s="11" t="n">
        <v>45905</v>
      </c>
      <c r="D2699" s="12" t="n">
        <v>39.89</v>
      </c>
    </row>
    <row r="2700" customFormat="false" ht="15" hidden="false" customHeight="false" outlineLevel="0" collapsed="false">
      <c r="A2700" s="10" t="s">
        <v>4009</v>
      </c>
      <c r="B2700" s="10" t="s">
        <v>4010</v>
      </c>
      <c r="C2700" s="11" t="n">
        <v>45905</v>
      </c>
      <c r="D2700" s="12" t="n">
        <v>61.52</v>
      </c>
    </row>
    <row r="2701" customFormat="false" ht="15" hidden="false" customHeight="false" outlineLevel="0" collapsed="false">
      <c r="A2701" s="10" t="s">
        <v>4011</v>
      </c>
      <c r="B2701" s="10" t="s">
        <v>1807</v>
      </c>
      <c r="C2701" s="11" t="n">
        <v>45905</v>
      </c>
      <c r="D2701" s="12" t="n">
        <v>54.27</v>
      </c>
    </row>
    <row r="2702" customFormat="false" ht="15" hidden="false" customHeight="false" outlineLevel="0" collapsed="false">
      <c r="A2702" s="10" t="s">
        <v>4012</v>
      </c>
      <c r="B2702" s="10" t="s">
        <v>129</v>
      </c>
      <c r="C2702" s="11" t="n">
        <v>45905</v>
      </c>
      <c r="D2702" s="12" t="n">
        <v>38.81</v>
      </c>
    </row>
    <row r="2703" customFormat="false" ht="15" hidden="false" customHeight="false" outlineLevel="0" collapsed="false">
      <c r="A2703" s="10" t="s">
        <v>4013</v>
      </c>
      <c r="B2703" s="10" t="s">
        <v>2949</v>
      </c>
      <c r="C2703" s="11" t="n">
        <v>45905</v>
      </c>
      <c r="D2703" s="12" t="n">
        <v>59.06</v>
      </c>
    </row>
    <row r="2704" customFormat="false" ht="15" hidden="false" customHeight="false" outlineLevel="0" collapsed="false">
      <c r="A2704" s="10" t="s">
        <v>4014</v>
      </c>
      <c r="B2704" s="10" t="s">
        <v>3477</v>
      </c>
      <c r="C2704" s="11" t="n">
        <v>45905</v>
      </c>
      <c r="D2704" s="12" t="n">
        <v>56.81</v>
      </c>
    </row>
    <row r="2705" customFormat="false" ht="15" hidden="false" customHeight="false" outlineLevel="0" collapsed="false">
      <c r="A2705" s="10" t="s">
        <v>4015</v>
      </c>
      <c r="B2705" s="10" t="s">
        <v>179</v>
      </c>
      <c r="C2705" s="11" t="n">
        <v>45905</v>
      </c>
      <c r="D2705" s="12" t="n">
        <v>58.6</v>
      </c>
    </row>
    <row r="2706" customFormat="false" ht="15" hidden="false" customHeight="false" outlineLevel="0" collapsed="false">
      <c r="A2706" s="10" t="s">
        <v>4016</v>
      </c>
      <c r="B2706" s="10" t="s">
        <v>4017</v>
      </c>
      <c r="C2706" s="11" t="n">
        <v>45905</v>
      </c>
      <c r="D2706" s="12" t="n">
        <v>17.95</v>
      </c>
    </row>
    <row r="2707" customFormat="false" ht="15" hidden="false" customHeight="false" outlineLevel="0" collapsed="false">
      <c r="A2707" s="10" t="s">
        <v>4018</v>
      </c>
      <c r="B2707" s="10" t="s">
        <v>4019</v>
      </c>
      <c r="C2707" s="11" t="n">
        <v>45905</v>
      </c>
      <c r="D2707" s="12" t="n">
        <v>26.4</v>
      </c>
    </row>
    <row r="2708" customFormat="false" ht="15" hidden="false" customHeight="false" outlineLevel="0" collapsed="false">
      <c r="A2708" s="10" t="s">
        <v>4020</v>
      </c>
      <c r="B2708" s="10" t="s">
        <v>1711</v>
      </c>
      <c r="C2708" s="11" t="n">
        <v>45906</v>
      </c>
      <c r="D2708" s="12" t="n">
        <v>41.02</v>
      </c>
    </row>
    <row r="2709" customFormat="false" ht="15" hidden="false" customHeight="false" outlineLevel="0" collapsed="false">
      <c r="A2709" s="10" t="s">
        <v>4021</v>
      </c>
      <c r="B2709" s="10" t="s">
        <v>1981</v>
      </c>
      <c r="C2709" s="11" t="n">
        <v>45906</v>
      </c>
      <c r="D2709" s="12" t="n">
        <v>35.53</v>
      </c>
    </row>
    <row r="2710" customFormat="false" ht="15" hidden="false" customHeight="false" outlineLevel="0" collapsed="false">
      <c r="A2710" s="10" t="s">
        <v>4022</v>
      </c>
      <c r="B2710" s="10" t="s">
        <v>1167</v>
      </c>
      <c r="C2710" s="11" t="n">
        <v>45906</v>
      </c>
      <c r="D2710" s="12" t="n">
        <v>47.32</v>
      </c>
    </row>
    <row r="2711" customFormat="false" ht="15" hidden="false" customHeight="false" outlineLevel="0" collapsed="false">
      <c r="A2711" s="10" t="s">
        <v>4023</v>
      </c>
      <c r="B2711" s="10" t="s">
        <v>4024</v>
      </c>
      <c r="C2711" s="11" t="n">
        <v>45906</v>
      </c>
      <c r="D2711" s="12" t="n">
        <v>42.59</v>
      </c>
    </row>
    <row r="2712" customFormat="false" ht="15" hidden="false" customHeight="false" outlineLevel="0" collapsed="false">
      <c r="A2712" s="10" t="s">
        <v>4025</v>
      </c>
      <c r="B2712" s="10" t="s">
        <v>4026</v>
      </c>
      <c r="C2712" s="11" t="n">
        <v>45906</v>
      </c>
      <c r="D2712" s="12" t="n">
        <v>46.35</v>
      </c>
    </row>
    <row r="2713" customFormat="false" ht="15" hidden="false" customHeight="false" outlineLevel="0" collapsed="false">
      <c r="A2713" s="10" t="s">
        <v>4027</v>
      </c>
      <c r="B2713" s="10" t="s">
        <v>4028</v>
      </c>
      <c r="C2713" s="11" t="n">
        <v>45906</v>
      </c>
      <c r="D2713" s="12" t="n">
        <v>37.18</v>
      </c>
    </row>
    <row r="2714" customFormat="false" ht="15" hidden="false" customHeight="false" outlineLevel="0" collapsed="false">
      <c r="A2714" s="10" t="s">
        <v>4029</v>
      </c>
      <c r="B2714" s="10" t="s">
        <v>915</v>
      </c>
      <c r="C2714" s="11" t="n">
        <v>45906</v>
      </c>
      <c r="D2714" s="12" t="n">
        <v>43.2</v>
      </c>
    </row>
    <row r="2715" customFormat="false" ht="15" hidden="false" customHeight="false" outlineLevel="0" collapsed="false">
      <c r="A2715" s="10" t="s">
        <v>4030</v>
      </c>
      <c r="B2715" s="10" t="s">
        <v>4031</v>
      </c>
      <c r="C2715" s="11" t="n">
        <v>45907</v>
      </c>
      <c r="D2715" s="12" t="n">
        <v>42.13</v>
      </c>
    </row>
    <row r="2716" customFormat="false" ht="15" hidden="false" customHeight="false" outlineLevel="0" collapsed="false">
      <c r="A2716" s="10" t="s">
        <v>4032</v>
      </c>
      <c r="B2716" s="10" t="s">
        <v>609</v>
      </c>
      <c r="C2716" s="11" t="n">
        <v>45907</v>
      </c>
      <c r="D2716" s="12" t="n">
        <v>46.28</v>
      </c>
    </row>
    <row r="2717" customFormat="false" ht="15" hidden="false" customHeight="false" outlineLevel="0" collapsed="false">
      <c r="A2717" s="10" t="s">
        <v>4033</v>
      </c>
      <c r="B2717" s="10" t="s">
        <v>2152</v>
      </c>
      <c r="C2717" s="11" t="n">
        <v>45907</v>
      </c>
      <c r="D2717" s="12" t="n">
        <v>28.65</v>
      </c>
    </row>
    <row r="2718" customFormat="false" ht="15" hidden="false" customHeight="false" outlineLevel="0" collapsed="false">
      <c r="A2718" s="10" t="s">
        <v>4034</v>
      </c>
      <c r="B2718" s="10" t="s">
        <v>2101</v>
      </c>
      <c r="C2718" s="11" t="n">
        <v>45907</v>
      </c>
      <c r="D2718" s="12" t="n">
        <v>50.74</v>
      </c>
    </row>
    <row r="2719" customFormat="false" ht="15" hidden="false" customHeight="false" outlineLevel="0" collapsed="false">
      <c r="A2719" s="10" t="s">
        <v>4035</v>
      </c>
      <c r="B2719" s="10" t="s">
        <v>2994</v>
      </c>
      <c r="C2719" s="11" t="n">
        <v>45908</v>
      </c>
      <c r="D2719" s="12" t="n">
        <v>77.13</v>
      </c>
    </row>
    <row r="2720" customFormat="false" ht="15" hidden="false" customHeight="false" outlineLevel="0" collapsed="false">
      <c r="A2720" s="10" t="s">
        <v>4036</v>
      </c>
      <c r="B2720" s="10" t="s">
        <v>2013</v>
      </c>
      <c r="C2720" s="11" t="n">
        <v>45908</v>
      </c>
      <c r="D2720" s="12" t="n">
        <v>65.29</v>
      </c>
    </row>
    <row r="2721" customFormat="false" ht="15" hidden="false" customHeight="false" outlineLevel="0" collapsed="false">
      <c r="A2721" s="10" t="s">
        <v>4037</v>
      </c>
      <c r="B2721" s="10" t="s">
        <v>2461</v>
      </c>
      <c r="C2721" s="11" t="n">
        <v>45908</v>
      </c>
      <c r="D2721" s="12" t="n">
        <v>28.78</v>
      </c>
    </row>
    <row r="2722" customFormat="false" ht="15" hidden="false" customHeight="false" outlineLevel="0" collapsed="false">
      <c r="A2722" s="10" t="s">
        <v>4038</v>
      </c>
      <c r="B2722" s="10" t="s">
        <v>1005</v>
      </c>
      <c r="C2722" s="11" t="n">
        <v>45908</v>
      </c>
      <c r="D2722" s="12" t="n">
        <v>49.79</v>
      </c>
    </row>
    <row r="2723" customFormat="false" ht="15" hidden="false" customHeight="false" outlineLevel="0" collapsed="false">
      <c r="A2723" s="10" t="s">
        <v>4039</v>
      </c>
      <c r="B2723" s="10" t="s">
        <v>1869</v>
      </c>
      <c r="C2723" s="11" t="n">
        <v>45909</v>
      </c>
      <c r="D2723" s="12" t="n">
        <v>60.3</v>
      </c>
    </row>
    <row r="2724" customFormat="false" ht="15" hidden="false" customHeight="false" outlineLevel="0" collapsed="false">
      <c r="A2724" s="10" t="s">
        <v>4040</v>
      </c>
      <c r="B2724" s="10" t="s">
        <v>4041</v>
      </c>
      <c r="C2724" s="11" t="n">
        <v>45909</v>
      </c>
      <c r="D2724" s="12" t="n">
        <v>31.63</v>
      </c>
    </row>
    <row r="2725" customFormat="false" ht="15" hidden="false" customHeight="false" outlineLevel="0" collapsed="false">
      <c r="A2725" s="10" t="s">
        <v>4042</v>
      </c>
      <c r="B2725" s="10" t="s">
        <v>4043</v>
      </c>
      <c r="C2725" s="11" t="n">
        <v>45909</v>
      </c>
      <c r="D2725" s="12" t="n">
        <v>26.75</v>
      </c>
    </row>
    <row r="2726" customFormat="false" ht="15" hidden="false" customHeight="false" outlineLevel="0" collapsed="false">
      <c r="A2726" s="10" t="s">
        <v>4044</v>
      </c>
      <c r="B2726" s="10" t="s">
        <v>4045</v>
      </c>
      <c r="C2726" s="11" t="n">
        <v>45909</v>
      </c>
      <c r="D2726" s="12" t="n">
        <v>58.69</v>
      </c>
    </row>
    <row r="2727" customFormat="false" ht="15" hidden="false" customHeight="false" outlineLevel="0" collapsed="false">
      <c r="A2727" s="10" t="s">
        <v>4046</v>
      </c>
      <c r="B2727" s="10" t="s">
        <v>1815</v>
      </c>
      <c r="C2727" s="11" t="n">
        <v>45909</v>
      </c>
      <c r="D2727" s="12" t="n">
        <v>54.93</v>
      </c>
    </row>
    <row r="2728" customFormat="false" ht="15" hidden="false" customHeight="false" outlineLevel="0" collapsed="false">
      <c r="A2728" s="10" t="s">
        <v>4047</v>
      </c>
      <c r="B2728" s="10" t="s">
        <v>2771</v>
      </c>
      <c r="C2728" s="11" t="n">
        <v>45909</v>
      </c>
      <c r="D2728" s="12" t="n">
        <v>45.33</v>
      </c>
    </row>
    <row r="2729" customFormat="false" ht="15" hidden="false" customHeight="false" outlineLevel="0" collapsed="false">
      <c r="A2729" s="10" t="s">
        <v>4048</v>
      </c>
      <c r="B2729" s="10" t="s">
        <v>1450</v>
      </c>
      <c r="C2729" s="11" t="n">
        <v>45909</v>
      </c>
      <c r="D2729" s="12" t="n">
        <v>28.28</v>
      </c>
    </row>
    <row r="2730" customFormat="false" ht="15" hidden="false" customHeight="false" outlineLevel="0" collapsed="false">
      <c r="A2730" s="10" t="s">
        <v>4049</v>
      </c>
      <c r="B2730" s="10" t="s">
        <v>3253</v>
      </c>
      <c r="C2730" s="11" t="n">
        <v>45910</v>
      </c>
      <c r="D2730" s="12" t="n">
        <v>22.43</v>
      </c>
    </row>
    <row r="2731" customFormat="false" ht="15" hidden="false" customHeight="false" outlineLevel="0" collapsed="false">
      <c r="A2731" s="10" t="s">
        <v>4050</v>
      </c>
      <c r="B2731" s="10" t="s">
        <v>577</v>
      </c>
      <c r="C2731" s="11" t="n">
        <v>45910</v>
      </c>
      <c r="D2731" s="12" t="n">
        <v>52.62</v>
      </c>
    </row>
    <row r="2732" customFormat="false" ht="15" hidden="false" customHeight="false" outlineLevel="0" collapsed="false">
      <c r="A2732" s="10" t="s">
        <v>4051</v>
      </c>
      <c r="B2732" s="10" t="s">
        <v>4052</v>
      </c>
      <c r="C2732" s="11" t="n">
        <v>45910</v>
      </c>
      <c r="D2732" s="12" t="n">
        <v>29.03</v>
      </c>
    </row>
    <row r="2733" customFormat="false" ht="15" hidden="false" customHeight="false" outlineLevel="0" collapsed="false">
      <c r="A2733" s="10" t="s">
        <v>4053</v>
      </c>
      <c r="B2733" s="10" t="s">
        <v>1929</v>
      </c>
      <c r="C2733" s="11" t="n">
        <v>45910</v>
      </c>
      <c r="D2733" s="12" t="n">
        <v>30.38</v>
      </c>
    </row>
    <row r="2734" customFormat="false" ht="15" hidden="false" customHeight="false" outlineLevel="0" collapsed="false">
      <c r="A2734" s="10" t="s">
        <v>4054</v>
      </c>
      <c r="B2734" s="10" t="s">
        <v>1548</v>
      </c>
      <c r="C2734" s="11" t="n">
        <v>45910</v>
      </c>
      <c r="D2734" s="12" t="n">
        <v>30.68</v>
      </c>
    </row>
    <row r="2735" customFormat="false" ht="15" hidden="false" customHeight="false" outlineLevel="0" collapsed="false">
      <c r="A2735" s="10" t="s">
        <v>4055</v>
      </c>
      <c r="B2735" s="10" t="s">
        <v>4056</v>
      </c>
      <c r="C2735" s="11" t="n">
        <v>45910</v>
      </c>
      <c r="D2735" s="12" t="n">
        <v>30.19</v>
      </c>
    </row>
    <row r="2736" customFormat="false" ht="15" hidden="false" customHeight="false" outlineLevel="0" collapsed="false">
      <c r="A2736" s="10" t="s">
        <v>4057</v>
      </c>
      <c r="B2736" s="10" t="s">
        <v>1671</v>
      </c>
      <c r="C2736" s="11" t="n">
        <v>45910</v>
      </c>
      <c r="D2736" s="12" t="n">
        <v>56.12</v>
      </c>
    </row>
    <row r="2737" customFormat="false" ht="15" hidden="false" customHeight="false" outlineLevel="0" collapsed="false">
      <c r="A2737" s="10" t="s">
        <v>4058</v>
      </c>
      <c r="B2737" s="10" t="s">
        <v>2871</v>
      </c>
      <c r="C2737" s="11" t="n">
        <v>45910</v>
      </c>
      <c r="D2737" s="12" t="n">
        <v>46.15</v>
      </c>
    </row>
    <row r="2738" customFormat="false" ht="15" hidden="false" customHeight="false" outlineLevel="0" collapsed="false">
      <c r="A2738" s="10" t="s">
        <v>4059</v>
      </c>
      <c r="B2738" s="10" t="s">
        <v>4060</v>
      </c>
      <c r="C2738" s="11" t="n">
        <v>45910</v>
      </c>
      <c r="D2738" s="12" t="n">
        <v>82.06</v>
      </c>
    </row>
    <row r="2739" customFormat="false" ht="15" hidden="false" customHeight="false" outlineLevel="0" collapsed="false">
      <c r="A2739" s="10" t="s">
        <v>4061</v>
      </c>
      <c r="B2739" s="10" t="s">
        <v>4062</v>
      </c>
      <c r="C2739" s="11" t="n">
        <v>45910</v>
      </c>
      <c r="D2739" s="12" t="n">
        <v>33.38</v>
      </c>
    </row>
    <row r="2740" customFormat="false" ht="15" hidden="false" customHeight="false" outlineLevel="0" collapsed="false">
      <c r="A2740" s="10" t="s">
        <v>4063</v>
      </c>
      <c r="B2740" s="10" t="s">
        <v>1989</v>
      </c>
      <c r="C2740" s="11" t="n">
        <v>45910</v>
      </c>
      <c r="D2740" s="12" t="n">
        <v>22.19</v>
      </c>
    </row>
    <row r="2741" customFormat="false" ht="15" hidden="false" customHeight="false" outlineLevel="0" collapsed="false">
      <c r="A2741" s="10" t="s">
        <v>4064</v>
      </c>
      <c r="B2741" s="10" t="s">
        <v>421</v>
      </c>
      <c r="C2741" s="11" t="n">
        <v>45910</v>
      </c>
      <c r="D2741" s="12" t="n">
        <v>25.54</v>
      </c>
    </row>
    <row r="2742" customFormat="false" ht="15" hidden="false" customHeight="false" outlineLevel="0" collapsed="false">
      <c r="A2742" s="10" t="s">
        <v>4065</v>
      </c>
      <c r="B2742" s="10" t="s">
        <v>4066</v>
      </c>
      <c r="C2742" s="11" t="n">
        <v>45911</v>
      </c>
      <c r="D2742" s="12" t="n">
        <v>29.1</v>
      </c>
    </row>
    <row r="2743" customFormat="false" ht="15" hidden="false" customHeight="false" outlineLevel="0" collapsed="false">
      <c r="A2743" s="10" t="s">
        <v>4067</v>
      </c>
      <c r="B2743" s="10" t="s">
        <v>4068</v>
      </c>
      <c r="C2743" s="11" t="n">
        <v>45911</v>
      </c>
      <c r="D2743" s="12" t="n">
        <v>25.19</v>
      </c>
    </row>
    <row r="2744" customFormat="false" ht="15" hidden="false" customHeight="false" outlineLevel="0" collapsed="false">
      <c r="A2744" s="10" t="s">
        <v>4069</v>
      </c>
      <c r="B2744" s="10" t="s">
        <v>741</v>
      </c>
      <c r="C2744" s="11" t="n">
        <v>45911</v>
      </c>
      <c r="D2744" s="12" t="n">
        <v>27.35</v>
      </c>
    </row>
    <row r="2745" customFormat="false" ht="15" hidden="false" customHeight="false" outlineLevel="0" collapsed="false">
      <c r="A2745" s="10" t="s">
        <v>4070</v>
      </c>
      <c r="B2745" s="10" t="s">
        <v>947</v>
      </c>
      <c r="C2745" s="11" t="n">
        <v>45911</v>
      </c>
      <c r="D2745" s="12" t="n">
        <v>27.12</v>
      </c>
    </row>
    <row r="2746" customFormat="false" ht="15" hidden="false" customHeight="false" outlineLevel="0" collapsed="false">
      <c r="A2746" s="10" t="s">
        <v>4071</v>
      </c>
      <c r="B2746" s="10" t="s">
        <v>809</v>
      </c>
      <c r="C2746" s="11" t="n">
        <v>45911</v>
      </c>
      <c r="D2746" s="12" t="n">
        <v>28.91</v>
      </c>
    </row>
    <row r="2747" customFormat="false" ht="15" hidden="false" customHeight="false" outlineLevel="0" collapsed="false">
      <c r="A2747" s="10" t="s">
        <v>4072</v>
      </c>
      <c r="B2747" s="10" t="s">
        <v>961</v>
      </c>
      <c r="C2747" s="11" t="n">
        <v>45911</v>
      </c>
      <c r="D2747" s="12" t="n">
        <v>27.48</v>
      </c>
    </row>
    <row r="2748" customFormat="false" ht="15" hidden="false" customHeight="false" outlineLevel="0" collapsed="false">
      <c r="A2748" s="10" t="s">
        <v>4073</v>
      </c>
      <c r="B2748" s="10" t="s">
        <v>2809</v>
      </c>
      <c r="C2748" s="11" t="n">
        <v>45911</v>
      </c>
      <c r="D2748" s="12" t="n">
        <v>50.74</v>
      </c>
    </row>
    <row r="2749" customFormat="false" ht="15" hidden="false" customHeight="false" outlineLevel="0" collapsed="false">
      <c r="A2749" s="10" t="s">
        <v>4074</v>
      </c>
      <c r="B2749" s="10" t="s">
        <v>4075</v>
      </c>
      <c r="C2749" s="11" t="n">
        <v>45911</v>
      </c>
      <c r="D2749" s="12" t="n">
        <v>27.24</v>
      </c>
    </row>
    <row r="2750" customFormat="false" ht="15" hidden="false" customHeight="false" outlineLevel="0" collapsed="false">
      <c r="A2750" s="10" t="s">
        <v>4076</v>
      </c>
      <c r="B2750" s="10" t="s">
        <v>1684</v>
      </c>
      <c r="C2750" s="11" t="n">
        <v>45912</v>
      </c>
      <c r="D2750" s="12" t="n">
        <v>51.3</v>
      </c>
    </row>
    <row r="2751" customFormat="false" ht="15" hidden="false" customHeight="false" outlineLevel="0" collapsed="false">
      <c r="A2751" s="10" t="s">
        <v>4077</v>
      </c>
      <c r="B2751" s="10" t="s">
        <v>624</v>
      </c>
      <c r="C2751" s="11" t="n">
        <v>45912</v>
      </c>
      <c r="D2751" s="12" t="n">
        <v>55.62</v>
      </c>
    </row>
    <row r="2752" customFormat="false" ht="15" hidden="false" customHeight="false" outlineLevel="0" collapsed="false">
      <c r="A2752" s="10" t="s">
        <v>4078</v>
      </c>
      <c r="B2752" s="10" t="s">
        <v>649</v>
      </c>
      <c r="C2752" s="11" t="n">
        <v>45912</v>
      </c>
      <c r="D2752" s="12" t="n">
        <v>47.07</v>
      </c>
    </row>
    <row r="2753" customFormat="false" ht="15" hidden="false" customHeight="false" outlineLevel="0" collapsed="false">
      <c r="A2753" s="10" t="s">
        <v>4079</v>
      </c>
      <c r="B2753" s="10" t="s">
        <v>3803</v>
      </c>
      <c r="C2753" s="11" t="n">
        <v>45912</v>
      </c>
      <c r="D2753" s="12" t="n">
        <v>49.01</v>
      </c>
    </row>
    <row r="2754" customFormat="false" ht="15" hidden="false" customHeight="false" outlineLevel="0" collapsed="false">
      <c r="A2754" s="10" t="s">
        <v>4080</v>
      </c>
      <c r="B2754" s="10" t="s">
        <v>547</v>
      </c>
      <c r="C2754" s="11" t="n">
        <v>45912</v>
      </c>
      <c r="D2754" s="12" t="n">
        <v>46.66</v>
      </c>
    </row>
    <row r="2755" customFormat="false" ht="15" hidden="false" customHeight="false" outlineLevel="0" collapsed="false">
      <c r="A2755" s="10" t="s">
        <v>4081</v>
      </c>
      <c r="B2755" s="10" t="s">
        <v>2477</v>
      </c>
      <c r="C2755" s="11" t="n">
        <v>45912</v>
      </c>
      <c r="D2755" s="12" t="n">
        <v>30.42</v>
      </c>
    </row>
    <row r="2756" customFormat="false" ht="15" hidden="false" customHeight="false" outlineLevel="0" collapsed="false">
      <c r="A2756" s="10" t="s">
        <v>4082</v>
      </c>
      <c r="B2756" s="10" t="s">
        <v>1212</v>
      </c>
      <c r="C2756" s="11" t="n">
        <v>45912</v>
      </c>
      <c r="D2756" s="12" t="n">
        <v>86.34</v>
      </c>
    </row>
    <row r="2757" customFormat="false" ht="15" hidden="false" customHeight="false" outlineLevel="0" collapsed="false">
      <c r="A2757" s="10" t="s">
        <v>4083</v>
      </c>
      <c r="B2757" s="10" t="s">
        <v>4084</v>
      </c>
      <c r="C2757" s="11" t="n">
        <v>45912</v>
      </c>
      <c r="D2757" s="12" t="n">
        <v>28.07</v>
      </c>
    </row>
    <row r="2758" customFormat="false" ht="15" hidden="false" customHeight="false" outlineLevel="0" collapsed="false">
      <c r="A2758" s="10" t="s">
        <v>4085</v>
      </c>
      <c r="B2758" s="10" t="s">
        <v>1641</v>
      </c>
      <c r="C2758" s="11" t="n">
        <v>45912</v>
      </c>
      <c r="D2758" s="12" t="n">
        <v>39.21</v>
      </c>
    </row>
    <row r="2759" customFormat="false" ht="15" hidden="false" customHeight="false" outlineLevel="0" collapsed="false">
      <c r="A2759" s="10" t="s">
        <v>4086</v>
      </c>
      <c r="B2759" s="10" t="s">
        <v>2080</v>
      </c>
      <c r="C2759" s="11" t="n">
        <v>45912</v>
      </c>
      <c r="D2759" s="12" t="n">
        <v>47.13</v>
      </c>
    </row>
    <row r="2760" customFormat="false" ht="15" hidden="false" customHeight="false" outlineLevel="0" collapsed="false">
      <c r="A2760" s="10" t="s">
        <v>4087</v>
      </c>
      <c r="B2760" s="10" t="s">
        <v>441</v>
      </c>
      <c r="C2760" s="11" t="n">
        <v>45912</v>
      </c>
      <c r="D2760" s="12" t="n">
        <v>41.74</v>
      </c>
    </row>
    <row r="2761" customFormat="false" ht="15" hidden="false" customHeight="false" outlineLevel="0" collapsed="false">
      <c r="A2761" s="10" t="s">
        <v>4088</v>
      </c>
      <c r="B2761" s="10" t="s">
        <v>2777</v>
      </c>
      <c r="C2761" s="11" t="n">
        <v>45912</v>
      </c>
      <c r="D2761" s="12" t="n">
        <v>56.68</v>
      </c>
    </row>
    <row r="2762" customFormat="false" ht="15" hidden="false" customHeight="false" outlineLevel="0" collapsed="false">
      <c r="A2762" s="10" t="s">
        <v>4089</v>
      </c>
      <c r="B2762" s="10" t="s">
        <v>4090</v>
      </c>
      <c r="C2762" s="11" t="n">
        <v>45912</v>
      </c>
      <c r="D2762" s="12" t="n">
        <v>19.21</v>
      </c>
    </row>
    <row r="2763" customFormat="false" ht="15" hidden="false" customHeight="false" outlineLevel="0" collapsed="false">
      <c r="A2763" s="10" t="s">
        <v>4091</v>
      </c>
      <c r="B2763" s="10" t="s">
        <v>3392</v>
      </c>
      <c r="C2763" s="11" t="n">
        <v>45912</v>
      </c>
      <c r="D2763" s="12" t="n">
        <v>57.15</v>
      </c>
    </row>
    <row r="2764" customFormat="false" ht="15" hidden="false" customHeight="false" outlineLevel="0" collapsed="false">
      <c r="A2764" s="10" t="s">
        <v>4092</v>
      </c>
      <c r="B2764" s="10" t="s">
        <v>4093</v>
      </c>
      <c r="C2764" s="11" t="n">
        <v>45912</v>
      </c>
      <c r="D2764" s="12" t="n">
        <v>30.44</v>
      </c>
    </row>
    <row r="2765" customFormat="false" ht="15" hidden="false" customHeight="false" outlineLevel="0" collapsed="false">
      <c r="A2765" s="10" t="s">
        <v>4094</v>
      </c>
      <c r="B2765" s="10" t="s">
        <v>3576</v>
      </c>
      <c r="C2765" s="11" t="n">
        <v>45913</v>
      </c>
      <c r="D2765" s="12" t="n">
        <v>22.86</v>
      </c>
    </row>
    <row r="2766" customFormat="false" ht="15" hidden="false" customHeight="false" outlineLevel="0" collapsed="false">
      <c r="A2766" s="10" t="s">
        <v>4095</v>
      </c>
      <c r="B2766" s="10" t="s">
        <v>1029</v>
      </c>
      <c r="C2766" s="11" t="n">
        <v>45913</v>
      </c>
      <c r="D2766" s="12" t="n">
        <v>49.97</v>
      </c>
    </row>
    <row r="2767" customFormat="false" ht="15" hidden="false" customHeight="false" outlineLevel="0" collapsed="false">
      <c r="A2767" s="10" t="s">
        <v>4096</v>
      </c>
      <c r="B2767" s="10" t="s">
        <v>620</v>
      </c>
      <c r="C2767" s="11" t="n">
        <v>45913</v>
      </c>
      <c r="D2767" s="12" t="n">
        <v>42.25</v>
      </c>
    </row>
    <row r="2768" customFormat="false" ht="15" hidden="false" customHeight="false" outlineLevel="0" collapsed="false">
      <c r="A2768" s="10" t="s">
        <v>4097</v>
      </c>
      <c r="B2768" s="10" t="s">
        <v>2190</v>
      </c>
      <c r="C2768" s="11" t="n">
        <v>45913</v>
      </c>
      <c r="D2768" s="12" t="n">
        <v>26.54</v>
      </c>
    </row>
    <row r="2769" customFormat="false" ht="15" hidden="false" customHeight="false" outlineLevel="0" collapsed="false">
      <c r="A2769" s="10" t="s">
        <v>4098</v>
      </c>
      <c r="B2769" s="10" t="s">
        <v>4099</v>
      </c>
      <c r="C2769" s="11" t="n">
        <v>45913</v>
      </c>
      <c r="D2769" s="12" t="n">
        <v>43.48</v>
      </c>
    </row>
    <row r="2770" customFormat="false" ht="15" hidden="false" customHeight="false" outlineLevel="0" collapsed="false">
      <c r="A2770" s="10" t="s">
        <v>4100</v>
      </c>
      <c r="B2770" s="10" t="s">
        <v>1530</v>
      </c>
      <c r="C2770" s="11" t="n">
        <v>45913</v>
      </c>
      <c r="D2770" s="12" t="n">
        <v>39.26</v>
      </c>
    </row>
    <row r="2771" customFormat="false" ht="15" hidden="false" customHeight="false" outlineLevel="0" collapsed="false">
      <c r="A2771" s="10" t="s">
        <v>4101</v>
      </c>
      <c r="B2771" s="10" t="s">
        <v>2104</v>
      </c>
      <c r="C2771" s="11" t="n">
        <v>45913</v>
      </c>
      <c r="D2771" s="12" t="n">
        <v>28.4</v>
      </c>
    </row>
    <row r="2772" customFormat="false" ht="15" hidden="false" customHeight="false" outlineLevel="0" collapsed="false">
      <c r="A2772" s="10" t="s">
        <v>4102</v>
      </c>
      <c r="B2772" s="10" t="s">
        <v>4103</v>
      </c>
      <c r="C2772" s="11" t="n">
        <v>45913</v>
      </c>
      <c r="D2772" s="12" t="n">
        <v>18.82</v>
      </c>
    </row>
    <row r="2773" customFormat="false" ht="15" hidden="false" customHeight="false" outlineLevel="0" collapsed="false">
      <c r="A2773" s="10" t="s">
        <v>4104</v>
      </c>
      <c r="B2773" s="10" t="s">
        <v>3290</v>
      </c>
      <c r="C2773" s="11" t="n">
        <v>45913</v>
      </c>
      <c r="D2773" s="12" t="n">
        <v>53.85</v>
      </c>
    </row>
    <row r="2774" customFormat="false" ht="15" hidden="false" customHeight="false" outlineLevel="0" collapsed="false">
      <c r="A2774" s="10" t="s">
        <v>4105</v>
      </c>
      <c r="B2774" s="10" t="s">
        <v>1247</v>
      </c>
      <c r="C2774" s="11" t="n">
        <v>45914</v>
      </c>
      <c r="D2774" s="12" t="n">
        <v>29.18</v>
      </c>
    </row>
    <row r="2775" customFormat="false" ht="15" hidden="false" customHeight="false" outlineLevel="0" collapsed="false">
      <c r="A2775" s="10" t="s">
        <v>4106</v>
      </c>
      <c r="B2775" s="10" t="s">
        <v>1546</v>
      </c>
      <c r="C2775" s="11" t="n">
        <v>45914</v>
      </c>
      <c r="D2775" s="12" t="n">
        <v>70.56</v>
      </c>
    </row>
    <row r="2776" customFormat="false" ht="15" hidden="false" customHeight="false" outlineLevel="0" collapsed="false">
      <c r="A2776" s="10" t="s">
        <v>4107</v>
      </c>
      <c r="B2776" s="10" t="s">
        <v>2344</v>
      </c>
      <c r="C2776" s="11" t="n">
        <v>45914</v>
      </c>
      <c r="D2776" s="12" t="n">
        <v>30.24</v>
      </c>
    </row>
    <row r="2777" customFormat="false" ht="15" hidden="false" customHeight="false" outlineLevel="0" collapsed="false">
      <c r="A2777" s="10" t="s">
        <v>4108</v>
      </c>
      <c r="B2777" s="10" t="s">
        <v>2930</v>
      </c>
      <c r="C2777" s="11" t="n">
        <v>45914</v>
      </c>
      <c r="D2777" s="12" t="n">
        <v>30.68</v>
      </c>
    </row>
    <row r="2778" customFormat="false" ht="15" hidden="false" customHeight="false" outlineLevel="0" collapsed="false">
      <c r="A2778" s="10" t="s">
        <v>4109</v>
      </c>
      <c r="B2778" s="10" t="s">
        <v>4110</v>
      </c>
      <c r="C2778" s="11" t="n">
        <v>45914</v>
      </c>
      <c r="D2778" s="12" t="n">
        <v>36.28</v>
      </c>
    </row>
    <row r="2779" customFormat="false" ht="15" hidden="false" customHeight="false" outlineLevel="0" collapsed="false">
      <c r="A2779" s="10" t="s">
        <v>4111</v>
      </c>
      <c r="B2779" s="10" t="s">
        <v>1878</v>
      </c>
      <c r="C2779" s="11" t="n">
        <v>45914</v>
      </c>
      <c r="D2779" s="12" t="n">
        <v>38.14</v>
      </c>
    </row>
    <row r="2780" customFormat="false" ht="15" hidden="false" customHeight="false" outlineLevel="0" collapsed="false">
      <c r="A2780" s="10" t="s">
        <v>4112</v>
      </c>
      <c r="B2780" s="10" t="s">
        <v>1091</v>
      </c>
      <c r="C2780" s="11" t="n">
        <v>45914</v>
      </c>
      <c r="D2780" s="12" t="n">
        <v>80.04</v>
      </c>
    </row>
    <row r="2781" customFormat="false" ht="15" hidden="false" customHeight="false" outlineLevel="0" collapsed="false">
      <c r="A2781" s="10" t="s">
        <v>4113</v>
      </c>
      <c r="B2781" s="10" t="s">
        <v>1355</v>
      </c>
      <c r="C2781" s="11" t="n">
        <v>45914</v>
      </c>
      <c r="D2781" s="12" t="n">
        <v>31.92</v>
      </c>
    </row>
    <row r="2782" customFormat="false" ht="15" hidden="false" customHeight="false" outlineLevel="0" collapsed="false">
      <c r="A2782" s="10" t="s">
        <v>4114</v>
      </c>
      <c r="B2782" s="10" t="s">
        <v>2596</v>
      </c>
      <c r="C2782" s="11" t="n">
        <v>45915</v>
      </c>
      <c r="D2782" s="12" t="n">
        <v>50.89</v>
      </c>
    </row>
    <row r="2783" customFormat="false" ht="15" hidden="false" customHeight="false" outlineLevel="0" collapsed="false">
      <c r="A2783" s="10" t="s">
        <v>4115</v>
      </c>
      <c r="B2783" s="10" t="s">
        <v>463</v>
      </c>
      <c r="C2783" s="11" t="n">
        <v>45915</v>
      </c>
      <c r="D2783" s="12" t="n">
        <v>32.61</v>
      </c>
    </row>
    <row r="2784" customFormat="false" ht="15" hidden="false" customHeight="false" outlineLevel="0" collapsed="false">
      <c r="A2784" s="10" t="s">
        <v>4116</v>
      </c>
      <c r="B2784" s="10" t="s">
        <v>673</v>
      </c>
      <c r="C2784" s="11" t="n">
        <v>45915</v>
      </c>
      <c r="D2784" s="12" t="n">
        <v>21.18</v>
      </c>
    </row>
    <row r="2785" customFormat="false" ht="15" hidden="false" customHeight="false" outlineLevel="0" collapsed="false">
      <c r="A2785" s="10" t="s">
        <v>4117</v>
      </c>
      <c r="B2785" s="10" t="s">
        <v>1825</v>
      </c>
      <c r="C2785" s="11" t="n">
        <v>45915</v>
      </c>
      <c r="D2785" s="12" t="n">
        <v>40.41</v>
      </c>
    </row>
    <row r="2786" customFormat="false" ht="15" hidden="false" customHeight="false" outlineLevel="0" collapsed="false">
      <c r="A2786" s="10" t="s">
        <v>4118</v>
      </c>
      <c r="B2786" s="10" t="s">
        <v>4119</v>
      </c>
      <c r="C2786" s="11" t="n">
        <v>45915</v>
      </c>
      <c r="D2786" s="12" t="n">
        <v>32.09</v>
      </c>
    </row>
    <row r="2787" customFormat="false" ht="15" hidden="false" customHeight="false" outlineLevel="0" collapsed="false">
      <c r="A2787" s="10" t="s">
        <v>4120</v>
      </c>
      <c r="B2787" s="10" t="s">
        <v>1382</v>
      </c>
      <c r="C2787" s="11" t="n">
        <v>45915</v>
      </c>
      <c r="D2787" s="12" t="n">
        <v>16.66</v>
      </c>
    </row>
    <row r="2788" customFormat="false" ht="15" hidden="false" customHeight="false" outlineLevel="0" collapsed="false">
      <c r="A2788" s="10" t="s">
        <v>4121</v>
      </c>
      <c r="B2788" s="10" t="s">
        <v>4122</v>
      </c>
      <c r="C2788" s="11" t="n">
        <v>45915</v>
      </c>
      <c r="D2788" s="12" t="n">
        <v>38.57</v>
      </c>
    </row>
    <row r="2789" customFormat="false" ht="15" hidden="false" customHeight="false" outlineLevel="0" collapsed="false">
      <c r="A2789" s="10" t="s">
        <v>4123</v>
      </c>
      <c r="B2789" s="10" t="s">
        <v>4124</v>
      </c>
      <c r="C2789" s="11" t="n">
        <v>45915</v>
      </c>
      <c r="D2789" s="12" t="n">
        <v>19.85</v>
      </c>
    </row>
    <row r="2790" customFormat="false" ht="15" hidden="false" customHeight="false" outlineLevel="0" collapsed="false">
      <c r="A2790" s="10" t="s">
        <v>4125</v>
      </c>
      <c r="B2790" s="10" t="s">
        <v>4126</v>
      </c>
      <c r="C2790" s="11" t="n">
        <v>45915</v>
      </c>
      <c r="D2790" s="12" t="n">
        <v>39.36</v>
      </c>
    </row>
    <row r="2791" customFormat="false" ht="15" hidden="false" customHeight="false" outlineLevel="0" collapsed="false">
      <c r="A2791" s="10" t="s">
        <v>4127</v>
      </c>
      <c r="B2791" s="10" t="s">
        <v>1311</v>
      </c>
      <c r="C2791" s="11" t="n">
        <v>45915</v>
      </c>
      <c r="D2791" s="12" t="n">
        <v>45</v>
      </c>
    </row>
    <row r="2792" customFormat="false" ht="15" hidden="false" customHeight="false" outlineLevel="0" collapsed="false">
      <c r="A2792" s="10" t="s">
        <v>4128</v>
      </c>
      <c r="B2792" s="10" t="s">
        <v>1948</v>
      </c>
      <c r="C2792" s="11" t="n">
        <v>45915</v>
      </c>
      <c r="D2792" s="12" t="n">
        <v>74.97</v>
      </c>
    </row>
    <row r="2793" customFormat="false" ht="15" hidden="false" customHeight="false" outlineLevel="0" collapsed="false">
      <c r="A2793" s="10" t="s">
        <v>4129</v>
      </c>
      <c r="B2793" s="10" t="s">
        <v>3166</v>
      </c>
      <c r="C2793" s="11" t="n">
        <v>45916</v>
      </c>
      <c r="D2793" s="12" t="n">
        <v>30.07</v>
      </c>
    </row>
    <row r="2794" customFormat="false" ht="15" hidden="false" customHeight="false" outlineLevel="0" collapsed="false">
      <c r="A2794" s="10" t="s">
        <v>4130</v>
      </c>
      <c r="B2794" s="10" t="s">
        <v>1367</v>
      </c>
      <c r="C2794" s="11" t="n">
        <v>45916</v>
      </c>
      <c r="D2794" s="12" t="n">
        <v>48.96</v>
      </c>
    </row>
    <row r="2795" customFormat="false" ht="15" hidden="false" customHeight="false" outlineLevel="0" collapsed="false">
      <c r="A2795" s="10" t="s">
        <v>4131</v>
      </c>
      <c r="B2795" s="10" t="s">
        <v>4132</v>
      </c>
      <c r="C2795" s="11" t="n">
        <v>45916</v>
      </c>
      <c r="D2795" s="12" t="n">
        <v>23.13</v>
      </c>
    </row>
    <row r="2796" customFormat="false" ht="15" hidden="false" customHeight="false" outlineLevel="0" collapsed="false">
      <c r="A2796" s="10" t="s">
        <v>4133</v>
      </c>
      <c r="B2796" s="10" t="s">
        <v>545</v>
      </c>
      <c r="C2796" s="11" t="n">
        <v>45916</v>
      </c>
      <c r="D2796" s="12" t="n">
        <v>22.05</v>
      </c>
    </row>
    <row r="2797" customFormat="false" ht="15" hidden="false" customHeight="false" outlineLevel="0" collapsed="false">
      <c r="A2797" s="10" t="s">
        <v>4134</v>
      </c>
      <c r="B2797" s="10" t="s">
        <v>4135</v>
      </c>
      <c r="C2797" s="11" t="n">
        <v>45916</v>
      </c>
      <c r="D2797" s="12" t="n">
        <v>52.82</v>
      </c>
    </row>
    <row r="2798" customFormat="false" ht="15" hidden="false" customHeight="false" outlineLevel="0" collapsed="false">
      <c r="A2798" s="10" t="s">
        <v>4136</v>
      </c>
      <c r="B2798" s="10" t="s">
        <v>4137</v>
      </c>
      <c r="C2798" s="11" t="n">
        <v>45916</v>
      </c>
      <c r="D2798" s="12" t="n">
        <v>21.43</v>
      </c>
    </row>
    <row r="2799" customFormat="false" ht="15" hidden="false" customHeight="false" outlineLevel="0" collapsed="false">
      <c r="A2799" s="10" t="s">
        <v>4138</v>
      </c>
      <c r="B2799" s="10" t="s">
        <v>510</v>
      </c>
      <c r="C2799" s="11" t="n">
        <v>45916</v>
      </c>
      <c r="D2799" s="12" t="n">
        <v>36</v>
      </c>
    </row>
    <row r="2800" customFormat="false" ht="15" hidden="false" customHeight="false" outlineLevel="0" collapsed="false">
      <c r="A2800" s="10" t="s">
        <v>4139</v>
      </c>
      <c r="B2800" s="10" t="s">
        <v>4140</v>
      </c>
      <c r="C2800" s="11" t="n">
        <v>45916</v>
      </c>
      <c r="D2800" s="12" t="n">
        <v>33.19</v>
      </c>
    </row>
    <row r="2801" customFormat="false" ht="15" hidden="false" customHeight="false" outlineLevel="0" collapsed="false">
      <c r="A2801" s="10" t="s">
        <v>4141</v>
      </c>
      <c r="B2801" s="10" t="s">
        <v>4142</v>
      </c>
      <c r="C2801" s="11" t="n">
        <v>45917</v>
      </c>
      <c r="D2801" s="12" t="n">
        <v>23.08</v>
      </c>
    </row>
    <row r="2802" customFormat="false" ht="15" hidden="false" customHeight="false" outlineLevel="0" collapsed="false">
      <c r="A2802" s="10" t="s">
        <v>4143</v>
      </c>
      <c r="B2802" s="10" t="s">
        <v>4144</v>
      </c>
      <c r="C2802" s="11" t="n">
        <v>45917</v>
      </c>
      <c r="D2802" s="12" t="n">
        <v>36.67</v>
      </c>
    </row>
    <row r="2803" customFormat="false" ht="15" hidden="false" customHeight="false" outlineLevel="0" collapsed="false">
      <c r="A2803" s="10" t="s">
        <v>4145</v>
      </c>
      <c r="B2803" s="10" t="s">
        <v>3306</v>
      </c>
      <c r="C2803" s="11" t="n">
        <v>45917</v>
      </c>
      <c r="D2803" s="12" t="n">
        <v>51.4</v>
      </c>
    </row>
    <row r="2804" customFormat="false" ht="15" hidden="false" customHeight="false" outlineLevel="0" collapsed="false">
      <c r="A2804" s="10" t="s">
        <v>4146</v>
      </c>
      <c r="B2804" s="10" t="s">
        <v>3411</v>
      </c>
      <c r="C2804" s="11" t="n">
        <v>45917</v>
      </c>
      <c r="D2804" s="12" t="n">
        <v>39.92</v>
      </c>
    </row>
    <row r="2805" customFormat="false" ht="15" hidden="false" customHeight="false" outlineLevel="0" collapsed="false">
      <c r="A2805" s="10" t="s">
        <v>4147</v>
      </c>
      <c r="B2805" s="10" t="s">
        <v>1856</v>
      </c>
      <c r="C2805" s="11" t="n">
        <v>45917</v>
      </c>
      <c r="D2805" s="12" t="n">
        <v>13.25</v>
      </c>
    </row>
    <row r="2806" customFormat="false" ht="15" hidden="false" customHeight="false" outlineLevel="0" collapsed="false">
      <c r="A2806" s="10" t="s">
        <v>4148</v>
      </c>
      <c r="B2806" s="10" t="s">
        <v>2942</v>
      </c>
      <c r="C2806" s="11" t="n">
        <v>45917</v>
      </c>
      <c r="D2806" s="12" t="n">
        <v>45.98</v>
      </c>
    </row>
    <row r="2807" customFormat="false" ht="15" hidden="false" customHeight="false" outlineLevel="0" collapsed="false">
      <c r="A2807" s="10" t="s">
        <v>4149</v>
      </c>
      <c r="B2807" s="10" t="s">
        <v>893</v>
      </c>
      <c r="C2807" s="11" t="n">
        <v>45917</v>
      </c>
      <c r="D2807" s="12" t="n">
        <v>47.2</v>
      </c>
    </row>
    <row r="2808" customFormat="false" ht="15" hidden="false" customHeight="false" outlineLevel="0" collapsed="false">
      <c r="A2808" s="10" t="s">
        <v>4150</v>
      </c>
      <c r="B2808" s="10" t="s">
        <v>1431</v>
      </c>
      <c r="C2808" s="11" t="n">
        <v>45917</v>
      </c>
      <c r="D2808" s="12" t="n">
        <v>25.62</v>
      </c>
    </row>
    <row r="2809" customFormat="false" ht="15" hidden="false" customHeight="false" outlineLevel="0" collapsed="false">
      <c r="A2809" s="10" t="s">
        <v>4151</v>
      </c>
      <c r="B2809" s="10" t="s">
        <v>2773</v>
      </c>
      <c r="C2809" s="11" t="n">
        <v>45917</v>
      </c>
      <c r="D2809" s="12" t="n">
        <v>25.47</v>
      </c>
    </row>
    <row r="2810" customFormat="false" ht="15" hidden="false" customHeight="false" outlineLevel="0" collapsed="false">
      <c r="A2810" s="10" t="s">
        <v>4152</v>
      </c>
      <c r="B2810" s="10" t="s">
        <v>1107</v>
      </c>
      <c r="C2810" s="11" t="n">
        <v>45917</v>
      </c>
      <c r="D2810" s="12" t="n">
        <v>34.05</v>
      </c>
    </row>
    <row r="2811" customFormat="false" ht="15" hidden="false" customHeight="false" outlineLevel="0" collapsed="false">
      <c r="A2811" s="10" t="s">
        <v>4153</v>
      </c>
      <c r="B2811" s="10" t="s">
        <v>1588</v>
      </c>
      <c r="C2811" s="11" t="n">
        <v>45917</v>
      </c>
      <c r="D2811" s="12" t="n">
        <v>31.02</v>
      </c>
    </row>
    <row r="2812" customFormat="false" ht="15" hidden="false" customHeight="false" outlineLevel="0" collapsed="false">
      <c r="A2812" s="10" t="s">
        <v>4154</v>
      </c>
      <c r="B2812" s="10" t="s">
        <v>4155</v>
      </c>
      <c r="C2812" s="11" t="n">
        <v>45917</v>
      </c>
      <c r="D2812" s="12" t="n">
        <v>18.68</v>
      </c>
    </row>
    <row r="2813" customFormat="false" ht="15" hidden="false" customHeight="false" outlineLevel="0" collapsed="false">
      <c r="A2813" s="10" t="s">
        <v>4156</v>
      </c>
      <c r="B2813" s="10" t="s">
        <v>4157</v>
      </c>
      <c r="C2813" s="11" t="n">
        <v>45918</v>
      </c>
      <c r="D2813" s="12" t="n">
        <v>44.59</v>
      </c>
    </row>
    <row r="2814" customFormat="false" ht="15" hidden="false" customHeight="false" outlineLevel="0" collapsed="false">
      <c r="A2814" s="10" t="s">
        <v>4158</v>
      </c>
      <c r="B2814" s="10" t="s">
        <v>4159</v>
      </c>
      <c r="C2814" s="11" t="n">
        <v>45918</v>
      </c>
      <c r="D2814" s="12" t="n">
        <v>37.52</v>
      </c>
    </row>
    <row r="2815" customFormat="false" ht="15" hidden="false" customHeight="false" outlineLevel="0" collapsed="false">
      <c r="A2815" s="10" t="s">
        <v>4160</v>
      </c>
      <c r="B2815" s="10" t="s">
        <v>4161</v>
      </c>
      <c r="C2815" s="11" t="n">
        <v>45918</v>
      </c>
      <c r="D2815" s="12" t="n">
        <v>15.76</v>
      </c>
    </row>
    <row r="2816" customFormat="false" ht="15" hidden="false" customHeight="false" outlineLevel="0" collapsed="false">
      <c r="A2816" s="10" t="s">
        <v>4162</v>
      </c>
      <c r="B2816" s="10" t="s">
        <v>357</v>
      </c>
      <c r="C2816" s="11" t="n">
        <v>45918</v>
      </c>
      <c r="D2816" s="12" t="n">
        <v>46.9</v>
      </c>
    </row>
    <row r="2817" customFormat="false" ht="15" hidden="false" customHeight="false" outlineLevel="0" collapsed="false">
      <c r="A2817" s="10" t="s">
        <v>4163</v>
      </c>
      <c r="B2817" s="10" t="s">
        <v>3723</v>
      </c>
      <c r="C2817" s="11" t="n">
        <v>45918</v>
      </c>
      <c r="D2817" s="12" t="n">
        <v>49.77</v>
      </c>
    </row>
    <row r="2818" customFormat="false" ht="15" hidden="false" customHeight="false" outlineLevel="0" collapsed="false">
      <c r="A2818" s="10" t="s">
        <v>4164</v>
      </c>
      <c r="B2818" s="10" t="s">
        <v>4165</v>
      </c>
      <c r="C2818" s="11" t="n">
        <v>45918</v>
      </c>
      <c r="D2818" s="12" t="n">
        <v>28.45</v>
      </c>
    </row>
    <row r="2819" customFormat="false" ht="15" hidden="false" customHeight="false" outlineLevel="0" collapsed="false">
      <c r="A2819" s="10" t="s">
        <v>4166</v>
      </c>
      <c r="B2819" s="10" t="s">
        <v>2754</v>
      </c>
      <c r="C2819" s="11" t="n">
        <v>45918</v>
      </c>
      <c r="D2819" s="12" t="n">
        <v>37.39</v>
      </c>
    </row>
    <row r="2820" customFormat="false" ht="15" hidden="false" customHeight="false" outlineLevel="0" collapsed="false">
      <c r="A2820" s="10" t="s">
        <v>4167</v>
      </c>
      <c r="B2820" s="10" t="s">
        <v>1460</v>
      </c>
      <c r="C2820" s="11" t="n">
        <v>45918</v>
      </c>
      <c r="D2820" s="12" t="n">
        <v>38.98</v>
      </c>
    </row>
    <row r="2821" customFormat="false" ht="15" hidden="false" customHeight="false" outlineLevel="0" collapsed="false">
      <c r="A2821" s="10" t="s">
        <v>4168</v>
      </c>
      <c r="B2821" s="10" t="s">
        <v>471</v>
      </c>
      <c r="C2821" s="11" t="n">
        <v>45918</v>
      </c>
      <c r="D2821" s="12" t="n">
        <v>48.86</v>
      </c>
    </row>
    <row r="2822" customFormat="false" ht="15" hidden="false" customHeight="false" outlineLevel="0" collapsed="false">
      <c r="A2822" s="10" t="s">
        <v>4169</v>
      </c>
      <c r="B2822" s="10" t="s">
        <v>2537</v>
      </c>
      <c r="C2822" s="11" t="n">
        <v>45918</v>
      </c>
      <c r="D2822" s="12" t="n">
        <v>44.37</v>
      </c>
    </row>
    <row r="2823" customFormat="false" ht="15" hidden="false" customHeight="false" outlineLevel="0" collapsed="false">
      <c r="A2823" s="10" t="s">
        <v>4170</v>
      </c>
      <c r="B2823" s="10" t="s">
        <v>4171</v>
      </c>
      <c r="C2823" s="11" t="n">
        <v>45918</v>
      </c>
      <c r="D2823" s="12" t="n">
        <v>14.02</v>
      </c>
    </row>
    <row r="2824" customFormat="false" ht="15" hidden="false" customHeight="false" outlineLevel="0" collapsed="false">
      <c r="A2824" s="10" t="s">
        <v>4172</v>
      </c>
      <c r="B2824" s="10" t="s">
        <v>4173</v>
      </c>
      <c r="C2824" s="11" t="n">
        <v>45918</v>
      </c>
      <c r="D2824" s="12" t="n">
        <v>37.13</v>
      </c>
    </row>
    <row r="2825" customFormat="false" ht="15" hidden="false" customHeight="false" outlineLevel="0" collapsed="false">
      <c r="A2825" s="10" t="s">
        <v>4174</v>
      </c>
      <c r="B2825" s="10" t="s">
        <v>2450</v>
      </c>
      <c r="C2825" s="11" t="n">
        <v>45919</v>
      </c>
      <c r="D2825" s="12" t="n">
        <v>69.44</v>
      </c>
    </row>
    <row r="2826" customFormat="false" ht="15" hidden="false" customHeight="false" outlineLevel="0" collapsed="false">
      <c r="A2826" s="10" t="s">
        <v>4175</v>
      </c>
      <c r="B2826" s="10" t="s">
        <v>4176</v>
      </c>
      <c r="C2826" s="11" t="n">
        <v>45919</v>
      </c>
      <c r="D2826" s="12" t="n">
        <v>58.04</v>
      </c>
    </row>
    <row r="2827" customFormat="false" ht="15" hidden="false" customHeight="false" outlineLevel="0" collapsed="false">
      <c r="A2827" s="10" t="s">
        <v>4177</v>
      </c>
      <c r="B2827" s="10" t="s">
        <v>4178</v>
      </c>
      <c r="C2827" s="11" t="n">
        <v>45919</v>
      </c>
      <c r="D2827" s="12" t="n">
        <v>60.88</v>
      </c>
    </row>
    <row r="2828" customFormat="false" ht="15" hidden="false" customHeight="false" outlineLevel="0" collapsed="false">
      <c r="A2828" s="10" t="s">
        <v>4179</v>
      </c>
      <c r="B2828" s="10" t="s">
        <v>1327</v>
      </c>
      <c r="C2828" s="11" t="n">
        <v>45919</v>
      </c>
      <c r="D2828" s="12" t="n">
        <v>68.95</v>
      </c>
    </row>
    <row r="2829" customFormat="false" ht="15" hidden="false" customHeight="false" outlineLevel="0" collapsed="false">
      <c r="A2829" s="10" t="s">
        <v>4180</v>
      </c>
      <c r="B2829" s="10" t="s">
        <v>1833</v>
      </c>
      <c r="C2829" s="11" t="n">
        <v>45919</v>
      </c>
      <c r="D2829" s="12" t="n">
        <v>35.91</v>
      </c>
    </row>
    <row r="2830" customFormat="false" ht="15" hidden="false" customHeight="false" outlineLevel="0" collapsed="false">
      <c r="A2830" s="10" t="s">
        <v>4181</v>
      </c>
      <c r="B2830" s="10" t="s">
        <v>4182</v>
      </c>
      <c r="C2830" s="11" t="n">
        <v>45919</v>
      </c>
      <c r="D2830" s="12" t="n">
        <v>46.16</v>
      </c>
    </row>
    <row r="2831" customFormat="false" ht="15" hidden="false" customHeight="false" outlineLevel="0" collapsed="false">
      <c r="A2831" s="10" t="s">
        <v>4183</v>
      </c>
      <c r="B2831" s="10" t="s">
        <v>4184</v>
      </c>
      <c r="C2831" s="11" t="n">
        <v>45919</v>
      </c>
      <c r="D2831" s="12" t="n">
        <v>20.18</v>
      </c>
    </row>
    <row r="2832" customFormat="false" ht="15" hidden="false" customHeight="false" outlineLevel="0" collapsed="false">
      <c r="A2832" s="10" t="s">
        <v>4185</v>
      </c>
      <c r="B2832" s="10" t="s">
        <v>2126</v>
      </c>
      <c r="C2832" s="11" t="n">
        <v>45919</v>
      </c>
      <c r="D2832" s="12" t="n">
        <v>78.28</v>
      </c>
    </row>
    <row r="2833" customFormat="false" ht="15" hidden="false" customHeight="false" outlineLevel="0" collapsed="false">
      <c r="A2833" s="10" t="s">
        <v>4186</v>
      </c>
      <c r="B2833" s="10" t="s">
        <v>179</v>
      </c>
      <c r="C2833" s="11" t="n">
        <v>45919</v>
      </c>
      <c r="D2833" s="12" t="n">
        <v>37.3</v>
      </c>
    </row>
    <row r="2834" customFormat="false" ht="15" hidden="false" customHeight="false" outlineLevel="0" collapsed="false">
      <c r="A2834" s="10" t="s">
        <v>4187</v>
      </c>
      <c r="B2834" s="10" t="s">
        <v>3113</v>
      </c>
      <c r="C2834" s="11" t="n">
        <v>45919</v>
      </c>
      <c r="D2834" s="12" t="n">
        <v>15.5</v>
      </c>
    </row>
    <row r="2835" customFormat="false" ht="15" hidden="false" customHeight="false" outlineLevel="0" collapsed="false">
      <c r="A2835" s="10" t="s">
        <v>4188</v>
      </c>
      <c r="B2835" s="10" t="s">
        <v>4189</v>
      </c>
      <c r="C2835" s="11" t="n">
        <v>45919</v>
      </c>
      <c r="D2835" s="12" t="n">
        <v>16.42</v>
      </c>
    </row>
    <row r="2836" customFormat="false" ht="15" hidden="false" customHeight="false" outlineLevel="0" collapsed="false">
      <c r="A2836" s="10" t="s">
        <v>4190</v>
      </c>
      <c r="B2836" s="10" t="s">
        <v>3441</v>
      </c>
      <c r="C2836" s="11" t="n">
        <v>45919</v>
      </c>
      <c r="D2836" s="12" t="n">
        <v>57.9</v>
      </c>
    </row>
    <row r="2837" customFormat="false" ht="15" hidden="false" customHeight="false" outlineLevel="0" collapsed="false">
      <c r="A2837" s="10" t="s">
        <v>4191</v>
      </c>
      <c r="B2837" s="10" t="s">
        <v>4192</v>
      </c>
      <c r="C2837" s="11" t="n">
        <v>45920</v>
      </c>
      <c r="D2837" s="12" t="n">
        <v>46.75</v>
      </c>
    </row>
    <row r="2838" customFormat="false" ht="15" hidden="false" customHeight="false" outlineLevel="0" collapsed="false">
      <c r="A2838" s="10" t="s">
        <v>4193</v>
      </c>
      <c r="B2838" s="10" t="s">
        <v>449</v>
      </c>
      <c r="C2838" s="11" t="n">
        <v>45920</v>
      </c>
      <c r="D2838" s="12" t="n">
        <v>43.54</v>
      </c>
    </row>
    <row r="2839" customFormat="false" ht="15" hidden="false" customHeight="false" outlineLevel="0" collapsed="false">
      <c r="A2839" s="10" t="s">
        <v>4194</v>
      </c>
      <c r="B2839" s="10" t="s">
        <v>1666</v>
      </c>
      <c r="C2839" s="11" t="n">
        <v>45920</v>
      </c>
      <c r="D2839" s="12" t="n">
        <v>26.43</v>
      </c>
    </row>
    <row r="2840" customFormat="false" ht="15" hidden="false" customHeight="false" outlineLevel="0" collapsed="false">
      <c r="A2840" s="10" t="s">
        <v>4195</v>
      </c>
      <c r="B2840" s="10" t="s">
        <v>4196</v>
      </c>
      <c r="C2840" s="11" t="n">
        <v>45920</v>
      </c>
      <c r="D2840" s="12" t="n">
        <v>34.2</v>
      </c>
    </row>
    <row r="2841" customFormat="false" ht="15" hidden="false" customHeight="false" outlineLevel="0" collapsed="false">
      <c r="A2841" s="10" t="s">
        <v>4197</v>
      </c>
      <c r="B2841" s="10" t="s">
        <v>4198</v>
      </c>
      <c r="C2841" s="11" t="n">
        <v>45920</v>
      </c>
      <c r="D2841" s="12" t="n">
        <v>22.76</v>
      </c>
    </row>
    <row r="2842" customFormat="false" ht="15" hidden="false" customHeight="false" outlineLevel="0" collapsed="false">
      <c r="A2842" s="10" t="s">
        <v>4199</v>
      </c>
      <c r="B2842" s="10" t="s">
        <v>1299</v>
      </c>
      <c r="C2842" s="11" t="n">
        <v>45920</v>
      </c>
      <c r="D2842" s="12" t="n">
        <v>42.16</v>
      </c>
    </row>
    <row r="2843" customFormat="false" ht="15" hidden="false" customHeight="false" outlineLevel="0" collapsed="false">
      <c r="A2843" s="10" t="s">
        <v>4200</v>
      </c>
      <c r="B2843" s="10" t="s">
        <v>1853</v>
      </c>
      <c r="C2843" s="11" t="n">
        <v>45920</v>
      </c>
      <c r="D2843" s="12" t="n">
        <v>105.7</v>
      </c>
    </row>
    <row r="2844" customFormat="false" ht="15" hidden="false" customHeight="false" outlineLevel="0" collapsed="false">
      <c r="A2844" s="10" t="s">
        <v>4201</v>
      </c>
      <c r="B2844" s="10" t="s">
        <v>3752</v>
      </c>
      <c r="C2844" s="11" t="n">
        <v>45920</v>
      </c>
      <c r="D2844" s="12" t="n">
        <v>36.45</v>
      </c>
    </row>
    <row r="2845" customFormat="false" ht="15" hidden="false" customHeight="false" outlineLevel="0" collapsed="false">
      <c r="A2845" s="10" t="s">
        <v>4202</v>
      </c>
      <c r="B2845" s="10" t="s">
        <v>539</v>
      </c>
      <c r="C2845" s="11" t="n">
        <v>45920</v>
      </c>
      <c r="D2845" s="12" t="n">
        <v>58.14</v>
      </c>
    </row>
    <row r="2846" customFormat="false" ht="15" hidden="false" customHeight="false" outlineLevel="0" collapsed="false">
      <c r="A2846" s="10" t="s">
        <v>4203</v>
      </c>
      <c r="B2846" s="10" t="s">
        <v>4204</v>
      </c>
      <c r="C2846" s="11" t="n">
        <v>45920</v>
      </c>
      <c r="D2846" s="12" t="n">
        <v>48.6</v>
      </c>
    </row>
    <row r="2847" customFormat="false" ht="15" hidden="false" customHeight="false" outlineLevel="0" collapsed="false">
      <c r="A2847" s="10" t="s">
        <v>4205</v>
      </c>
      <c r="B2847" s="10" t="s">
        <v>2050</v>
      </c>
      <c r="C2847" s="11" t="n">
        <v>45920</v>
      </c>
      <c r="D2847" s="12" t="n">
        <v>99.4</v>
      </c>
    </row>
    <row r="2848" customFormat="false" ht="15" hidden="false" customHeight="false" outlineLevel="0" collapsed="false">
      <c r="A2848" s="10" t="s">
        <v>4206</v>
      </c>
      <c r="B2848" s="10" t="s">
        <v>4207</v>
      </c>
      <c r="C2848" s="11" t="n">
        <v>45920</v>
      </c>
      <c r="D2848" s="12" t="n">
        <v>17.08</v>
      </c>
    </row>
    <row r="2849" customFormat="false" ht="15" hidden="false" customHeight="false" outlineLevel="0" collapsed="false">
      <c r="A2849" s="10" t="s">
        <v>4208</v>
      </c>
      <c r="B2849" s="10" t="s">
        <v>391</v>
      </c>
      <c r="C2849" s="11" t="n">
        <v>45921</v>
      </c>
      <c r="D2849" s="12" t="n">
        <v>67.67</v>
      </c>
    </row>
    <row r="2850" customFormat="false" ht="15" hidden="false" customHeight="false" outlineLevel="0" collapsed="false">
      <c r="A2850" s="10" t="s">
        <v>4209</v>
      </c>
      <c r="B2850" s="10" t="s">
        <v>1075</v>
      </c>
      <c r="C2850" s="11" t="n">
        <v>45921</v>
      </c>
      <c r="D2850" s="12" t="n">
        <v>20.47</v>
      </c>
    </row>
    <row r="2851" customFormat="false" ht="15" hidden="false" customHeight="false" outlineLevel="0" collapsed="false">
      <c r="A2851" s="10" t="s">
        <v>4210</v>
      </c>
      <c r="B2851" s="10" t="s">
        <v>2149</v>
      </c>
      <c r="C2851" s="11" t="n">
        <v>45921</v>
      </c>
      <c r="D2851" s="12" t="n">
        <v>20.11</v>
      </c>
    </row>
    <row r="2852" customFormat="false" ht="15" hidden="false" customHeight="false" outlineLevel="0" collapsed="false">
      <c r="A2852" s="10" t="s">
        <v>4211</v>
      </c>
      <c r="B2852" s="10" t="s">
        <v>600</v>
      </c>
      <c r="C2852" s="11" t="n">
        <v>45921</v>
      </c>
      <c r="D2852" s="12" t="n">
        <v>33.9</v>
      </c>
    </row>
    <row r="2853" customFormat="false" ht="15" hidden="false" customHeight="false" outlineLevel="0" collapsed="false">
      <c r="A2853" s="10" t="s">
        <v>4212</v>
      </c>
      <c r="B2853" s="10" t="s">
        <v>4213</v>
      </c>
      <c r="C2853" s="11" t="n">
        <v>45921</v>
      </c>
      <c r="D2853" s="12" t="n">
        <v>41.04</v>
      </c>
    </row>
    <row r="2854" customFormat="false" ht="15" hidden="false" customHeight="false" outlineLevel="0" collapsed="false">
      <c r="A2854" s="10" t="s">
        <v>4214</v>
      </c>
      <c r="B2854" s="10" t="s">
        <v>2143</v>
      </c>
      <c r="C2854" s="11" t="n">
        <v>45921</v>
      </c>
      <c r="D2854" s="12" t="n">
        <v>27.27</v>
      </c>
    </row>
    <row r="2855" customFormat="false" ht="15" hidden="false" customHeight="false" outlineLevel="0" collapsed="false">
      <c r="A2855" s="10" t="s">
        <v>4215</v>
      </c>
      <c r="B2855" s="10" t="s">
        <v>4216</v>
      </c>
      <c r="C2855" s="11" t="n">
        <v>45921</v>
      </c>
      <c r="D2855" s="12" t="n">
        <v>38.84</v>
      </c>
    </row>
    <row r="2856" customFormat="false" ht="15" hidden="false" customHeight="false" outlineLevel="0" collapsed="false">
      <c r="A2856" s="10" t="s">
        <v>4217</v>
      </c>
      <c r="B2856" s="10" t="s">
        <v>2610</v>
      </c>
      <c r="C2856" s="11" t="n">
        <v>45922</v>
      </c>
      <c r="D2856" s="12" t="n">
        <v>41.31</v>
      </c>
    </row>
    <row r="2857" customFormat="false" ht="15" hidden="false" customHeight="false" outlineLevel="0" collapsed="false">
      <c r="A2857" s="10" t="s">
        <v>4218</v>
      </c>
      <c r="B2857" s="10" t="s">
        <v>1152</v>
      </c>
      <c r="C2857" s="11" t="n">
        <v>45922</v>
      </c>
      <c r="D2857" s="12" t="n">
        <v>31.95</v>
      </c>
    </row>
    <row r="2858" customFormat="false" ht="15" hidden="false" customHeight="false" outlineLevel="0" collapsed="false">
      <c r="A2858" s="10" t="s">
        <v>4219</v>
      </c>
      <c r="B2858" s="10" t="s">
        <v>2902</v>
      </c>
      <c r="C2858" s="11" t="n">
        <v>45922</v>
      </c>
      <c r="D2858" s="12" t="n">
        <v>39.44</v>
      </c>
    </row>
    <row r="2859" customFormat="false" ht="15" hidden="false" customHeight="false" outlineLevel="0" collapsed="false">
      <c r="A2859" s="10" t="s">
        <v>4220</v>
      </c>
      <c r="B2859" s="10" t="s">
        <v>3720</v>
      </c>
      <c r="C2859" s="11" t="n">
        <v>45922</v>
      </c>
      <c r="D2859" s="12" t="n">
        <v>77.29</v>
      </c>
    </row>
    <row r="2860" customFormat="false" ht="15" hidden="false" customHeight="false" outlineLevel="0" collapsed="false">
      <c r="A2860" s="10" t="s">
        <v>4221</v>
      </c>
      <c r="B2860" s="10" t="s">
        <v>1690</v>
      </c>
      <c r="C2860" s="11" t="n">
        <v>45922</v>
      </c>
      <c r="D2860" s="12" t="n">
        <v>57.42</v>
      </c>
    </row>
    <row r="2861" customFormat="false" ht="15" hidden="false" customHeight="false" outlineLevel="0" collapsed="false">
      <c r="A2861" s="10" t="s">
        <v>4222</v>
      </c>
      <c r="B2861" s="10" t="s">
        <v>4223</v>
      </c>
      <c r="C2861" s="11" t="n">
        <v>45922</v>
      </c>
      <c r="D2861" s="12" t="n">
        <v>12.91</v>
      </c>
    </row>
    <row r="2862" customFormat="false" ht="15" hidden="false" customHeight="false" outlineLevel="0" collapsed="false">
      <c r="A2862" s="10" t="s">
        <v>4224</v>
      </c>
      <c r="B2862" s="10" t="s">
        <v>4225</v>
      </c>
      <c r="C2862" s="11" t="n">
        <v>45922</v>
      </c>
      <c r="D2862" s="12" t="n">
        <v>35.1</v>
      </c>
    </row>
    <row r="2863" customFormat="false" ht="15" hidden="false" customHeight="false" outlineLevel="0" collapsed="false">
      <c r="A2863" s="10" t="s">
        <v>4226</v>
      </c>
      <c r="B2863" s="10" t="s">
        <v>1018</v>
      </c>
      <c r="C2863" s="11" t="n">
        <v>45922</v>
      </c>
      <c r="D2863" s="12" t="n">
        <v>56.11</v>
      </c>
    </row>
    <row r="2864" customFormat="false" ht="15" hidden="false" customHeight="false" outlineLevel="0" collapsed="false">
      <c r="A2864" s="10" t="s">
        <v>4227</v>
      </c>
      <c r="B2864" s="10" t="s">
        <v>1448</v>
      </c>
      <c r="C2864" s="11" t="n">
        <v>45922</v>
      </c>
      <c r="D2864" s="12" t="n">
        <v>67.69</v>
      </c>
    </row>
    <row r="2865" customFormat="false" ht="15" hidden="false" customHeight="false" outlineLevel="0" collapsed="false">
      <c r="A2865" s="10" t="s">
        <v>4228</v>
      </c>
      <c r="B2865" s="10" t="s">
        <v>1353</v>
      </c>
      <c r="C2865" s="11" t="n">
        <v>45922</v>
      </c>
      <c r="D2865" s="12" t="n">
        <v>35.32</v>
      </c>
    </row>
    <row r="2866" customFormat="false" ht="15" hidden="false" customHeight="false" outlineLevel="0" collapsed="false">
      <c r="A2866" s="10" t="s">
        <v>4229</v>
      </c>
      <c r="B2866" s="10" t="s">
        <v>395</v>
      </c>
      <c r="C2866" s="11" t="n">
        <v>45923</v>
      </c>
      <c r="D2866" s="12" t="n">
        <v>24.75</v>
      </c>
    </row>
    <row r="2867" customFormat="false" ht="15" hidden="false" customHeight="false" outlineLevel="0" collapsed="false">
      <c r="A2867" s="10" t="s">
        <v>4230</v>
      </c>
      <c r="B2867" s="10" t="s">
        <v>1718</v>
      </c>
      <c r="C2867" s="11" t="n">
        <v>45923</v>
      </c>
      <c r="D2867" s="12" t="n">
        <v>41.22</v>
      </c>
    </row>
    <row r="2868" customFormat="false" ht="15" hidden="false" customHeight="false" outlineLevel="0" collapsed="false">
      <c r="A2868" s="10" t="s">
        <v>4231</v>
      </c>
      <c r="B2868" s="10" t="s">
        <v>3436</v>
      </c>
      <c r="C2868" s="11" t="n">
        <v>45923</v>
      </c>
      <c r="D2868" s="12" t="n">
        <v>41.84</v>
      </c>
    </row>
    <row r="2869" customFormat="false" ht="15" hidden="false" customHeight="false" outlineLevel="0" collapsed="false">
      <c r="A2869" s="10" t="s">
        <v>4232</v>
      </c>
      <c r="B2869" s="10" t="s">
        <v>1392</v>
      </c>
      <c r="C2869" s="11" t="n">
        <v>45923</v>
      </c>
      <c r="D2869" s="12" t="n">
        <v>56.42</v>
      </c>
    </row>
    <row r="2870" customFormat="false" ht="15" hidden="false" customHeight="false" outlineLevel="0" collapsed="false">
      <c r="A2870" s="10" t="s">
        <v>4233</v>
      </c>
      <c r="B2870" s="10" t="s">
        <v>3208</v>
      </c>
      <c r="C2870" s="11" t="n">
        <v>45923</v>
      </c>
      <c r="D2870" s="12" t="n">
        <v>29.12</v>
      </c>
    </row>
    <row r="2871" customFormat="false" ht="15" hidden="false" customHeight="false" outlineLevel="0" collapsed="false">
      <c r="A2871" s="10" t="s">
        <v>4234</v>
      </c>
      <c r="B2871" s="10" t="s">
        <v>4235</v>
      </c>
      <c r="C2871" s="11" t="n">
        <v>45923</v>
      </c>
      <c r="D2871" s="12" t="n">
        <v>42.55</v>
      </c>
    </row>
    <row r="2872" customFormat="false" ht="15" hidden="false" customHeight="false" outlineLevel="0" collapsed="false">
      <c r="A2872" s="10" t="s">
        <v>4236</v>
      </c>
      <c r="B2872" s="10" t="s">
        <v>4237</v>
      </c>
      <c r="C2872" s="11" t="n">
        <v>45923</v>
      </c>
      <c r="D2872" s="12" t="n">
        <v>32.63</v>
      </c>
    </row>
    <row r="2873" customFormat="false" ht="15" hidden="false" customHeight="false" outlineLevel="0" collapsed="false">
      <c r="A2873" s="10" t="s">
        <v>4238</v>
      </c>
      <c r="B2873" s="10" t="s">
        <v>1843</v>
      </c>
      <c r="C2873" s="11" t="n">
        <v>45923</v>
      </c>
      <c r="D2873" s="12" t="n">
        <v>26.17</v>
      </c>
    </row>
    <row r="2874" customFormat="false" ht="15" hidden="false" customHeight="false" outlineLevel="0" collapsed="false">
      <c r="A2874" s="10" t="s">
        <v>4239</v>
      </c>
      <c r="B2874" s="10" t="s">
        <v>4240</v>
      </c>
      <c r="C2874" s="11" t="n">
        <v>45924</v>
      </c>
      <c r="D2874" s="12" t="n">
        <v>38.68</v>
      </c>
    </row>
    <row r="2875" customFormat="false" ht="15" hidden="false" customHeight="false" outlineLevel="0" collapsed="false">
      <c r="A2875" s="10" t="s">
        <v>4241</v>
      </c>
      <c r="B2875" s="10" t="s">
        <v>2492</v>
      </c>
      <c r="C2875" s="11" t="n">
        <v>45924</v>
      </c>
      <c r="D2875" s="12" t="n">
        <v>108.43</v>
      </c>
    </row>
    <row r="2876" customFormat="false" ht="15" hidden="false" customHeight="false" outlineLevel="0" collapsed="false">
      <c r="A2876" s="10" t="s">
        <v>4242</v>
      </c>
      <c r="B2876" s="10" t="s">
        <v>4243</v>
      </c>
      <c r="C2876" s="11" t="n">
        <v>45924</v>
      </c>
      <c r="D2876" s="12" t="n">
        <v>20.1</v>
      </c>
    </row>
    <row r="2877" customFormat="false" ht="15" hidden="false" customHeight="false" outlineLevel="0" collapsed="false">
      <c r="A2877" s="10" t="s">
        <v>4244</v>
      </c>
      <c r="B2877" s="10" t="s">
        <v>3633</v>
      </c>
      <c r="C2877" s="11" t="n">
        <v>45924</v>
      </c>
      <c r="D2877" s="12" t="n">
        <v>25.55</v>
      </c>
    </row>
    <row r="2878" customFormat="false" ht="15" hidden="false" customHeight="false" outlineLevel="0" collapsed="false">
      <c r="A2878" s="10" t="s">
        <v>4245</v>
      </c>
      <c r="B2878" s="10" t="s">
        <v>169</v>
      </c>
      <c r="C2878" s="11" t="n">
        <v>45924</v>
      </c>
      <c r="D2878" s="12" t="n">
        <v>36.77</v>
      </c>
    </row>
    <row r="2879" customFormat="false" ht="15" hidden="false" customHeight="false" outlineLevel="0" collapsed="false">
      <c r="A2879" s="10" t="s">
        <v>4246</v>
      </c>
      <c r="B2879" s="10" t="s">
        <v>4247</v>
      </c>
      <c r="C2879" s="11" t="n">
        <v>45924</v>
      </c>
      <c r="D2879" s="12" t="n">
        <v>39.22</v>
      </c>
    </row>
    <row r="2880" customFormat="false" ht="15" hidden="false" customHeight="false" outlineLevel="0" collapsed="false">
      <c r="A2880" s="10" t="s">
        <v>4248</v>
      </c>
      <c r="B2880" s="10" t="s">
        <v>2403</v>
      </c>
      <c r="C2880" s="11" t="n">
        <v>45924</v>
      </c>
      <c r="D2880" s="12" t="n">
        <v>20.91</v>
      </c>
    </row>
    <row r="2881" customFormat="false" ht="15" hidden="false" customHeight="false" outlineLevel="0" collapsed="false">
      <c r="A2881" s="10" t="s">
        <v>4249</v>
      </c>
      <c r="B2881" s="10" t="s">
        <v>1032</v>
      </c>
      <c r="C2881" s="11" t="n">
        <v>45924</v>
      </c>
      <c r="D2881" s="12" t="n">
        <v>124.11</v>
      </c>
    </row>
    <row r="2882" customFormat="false" ht="15" hidden="false" customHeight="false" outlineLevel="0" collapsed="false">
      <c r="A2882" s="10" t="s">
        <v>4250</v>
      </c>
      <c r="B2882" s="10" t="s">
        <v>4251</v>
      </c>
      <c r="C2882" s="11" t="n">
        <v>45924</v>
      </c>
      <c r="D2882" s="12" t="n">
        <v>22.66</v>
      </c>
    </row>
    <row r="2883" customFormat="false" ht="15" hidden="false" customHeight="false" outlineLevel="0" collapsed="false">
      <c r="A2883" s="10" t="s">
        <v>4252</v>
      </c>
      <c r="B2883" s="10" t="s">
        <v>1761</v>
      </c>
      <c r="C2883" s="11" t="n">
        <v>45925</v>
      </c>
      <c r="D2883" s="12" t="n">
        <v>32.49</v>
      </c>
    </row>
    <row r="2884" customFormat="false" ht="15" hidden="false" customHeight="false" outlineLevel="0" collapsed="false">
      <c r="A2884" s="10" t="s">
        <v>4253</v>
      </c>
      <c r="B2884" s="10" t="s">
        <v>244</v>
      </c>
      <c r="C2884" s="11" t="n">
        <v>45925</v>
      </c>
      <c r="D2884" s="12" t="n">
        <v>23.18</v>
      </c>
    </row>
    <row r="2885" customFormat="false" ht="15" hidden="false" customHeight="false" outlineLevel="0" collapsed="false">
      <c r="A2885" s="10" t="s">
        <v>4254</v>
      </c>
      <c r="B2885" s="10" t="s">
        <v>1644</v>
      </c>
      <c r="C2885" s="11" t="n">
        <v>45925</v>
      </c>
      <c r="D2885" s="12" t="n">
        <v>20.49</v>
      </c>
    </row>
    <row r="2886" customFormat="false" ht="15" hidden="false" customHeight="false" outlineLevel="0" collapsed="false">
      <c r="A2886" s="10" t="s">
        <v>4255</v>
      </c>
      <c r="B2886" s="10" t="s">
        <v>3625</v>
      </c>
      <c r="C2886" s="11" t="n">
        <v>45926</v>
      </c>
      <c r="D2886" s="12" t="n">
        <v>67.09</v>
      </c>
    </row>
    <row r="2887" customFormat="false" ht="15" hidden="false" customHeight="false" outlineLevel="0" collapsed="false">
      <c r="A2887" s="10" t="s">
        <v>4256</v>
      </c>
      <c r="B2887" s="10" t="s">
        <v>844</v>
      </c>
      <c r="C2887" s="11" t="n">
        <v>45926</v>
      </c>
      <c r="D2887" s="12" t="n">
        <v>43.11</v>
      </c>
    </row>
    <row r="2888" customFormat="false" ht="15" hidden="false" customHeight="false" outlineLevel="0" collapsed="false">
      <c r="A2888" s="10" t="s">
        <v>4257</v>
      </c>
      <c r="B2888" s="10" t="s">
        <v>4258</v>
      </c>
      <c r="C2888" s="11" t="n">
        <v>45926</v>
      </c>
      <c r="D2888" s="12" t="n">
        <v>84.17</v>
      </c>
    </row>
    <row r="2889" customFormat="false" ht="15" hidden="false" customHeight="false" outlineLevel="0" collapsed="false">
      <c r="A2889" s="10" t="s">
        <v>4259</v>
      </c>
      <c r="B2889" s="10" t="s">
        <v>4260</v>
      </c>
      <c r="C2889" s="11" t="n">
        <v>45926</v>
      </c>
      <c r="D2889" s="12" t="n">
        <v>54.5</v>
      </c>
    </row>
    <row r="2890" customFormat="false" ht="15" hidden="false" customHeight="false" outlineLevel="0" collapsed="false">
      <c r="A2890" s="10" t="s">
        <v>4261</v>
      </c>
      <c r="B2890" s="10" t="s">
        <v>214</v>
      </c>
      <c r="C2890" s="11" t="n">
        <v>45926</v>
      </c>
      <c r="D2890" s="12" t="n">
        <v>88.45</v>
      </c>
    </row>
    <row r="2891" customFormat="false" ht="15" hidden="false" customHeight="false" outlineLevel="0" collapsed="false">
      <c r="A2891" s="10" t="s">
        <v>4262</v>
      </c>
      <c r="B2891" s="10" t="s">
        <v>4263</v>
      </c>
      <c r="C2891" s="11" t="n">
        <v>45926</v>
      </c>
      <c r="D2891" s="12" t="n">
        <v>50.73</v>
      </c>
    </row>
    <row r="2892" customFormat="false" ht="15" hidden="false" customHeight="false" outlineLevel="0" collapsed="false">
      <c r="A2892" s="10" t="s">
        <v>4264</v>
      </c>
      <c r="B2892" s="10" t="s">
        <v>4265</v>
      </c>
      <c r="C2892" s="11" t="n">
        <v>45926</v>
      </c>
      <c r="D2892" s="12" t="n">
        <v>27.05</v>
      </c>
    </row>
    <row r="2893" customFormat="false" ht="15" hidden="false" customHeight="false" outlineLevel="0" collapsed="false">
      <c r="A2893" s="10" t="s">
        <v>4266</v>
      </c>
      <c r="B2893" s="10" t="s">
        <v>4267</v>
      </c>
      <c r="C2893" s="11" t="n">
        <v>45926</v>
      </c>
      <c r="D2893" s="12" t="n">
        <v>72.59</v>
      </c>
    </row>
    <row r="2894" customFormat="false" ht="15" hidden="false" customHeight="false" outlineLevel="0" collapsed="false">
      <c r="A2894" s="10" t="s">
        <v>4268</v>
      </c>
      <c r="B2894" s="10" t="s">
        <v>1924</v>
      </c>
      <c r="C2894" s="11" t="n">
        <v>45926</v>
      </c>
      <c r="D2894" s="12" t="n">
        <v>32.94</v>
      </c>
    </row>
    <row r="2895" customFormat="false" ht="15" hidden="false" customHeight="false" outlineLevel="0" collapsed="false">
      <c r="A2895" s="10" t="s">
        <v>4269</v>
      </c>
      <c r="B2895" s="10" t="s">
        <v>1706</v>
      </c>
      <c r="C2895" s="11" t="n">
        <v>45926</v>
      </c>
      <c r="D2895" s="12" t="n">
        <v>39.49</v>
      </c>
    </row>
    <row r="2896" customFormat="false" ht="15" hidden="false" customHeight="false" outlineLevel="0" collapsed="false">
      <c r="A2896" s="10" t="s">
        <v>4270</v>
      </c>
      <c r="B2896" s="10" t="s">
        <v>2815</v>
      </c>
      <c r="C2896" s="11" t="n">
        <v>45926</v>
      </c>
      <c r="D2896" s="12" t="n">
        <v>25.78</v>
      </c>
    </row>
    <row r="2897" customFormat="false" ht="15" hidden="false" customHeight="false" outlineLevel="0" collapsed="false">
      <c r="A2897" s="10" t="s">
        <v>4271</v>
      </c>
      <c r="B2897" s="10" t="s">
        <v>2871</v>
      </c>
      <c r="C2897" s="11" t="n">
        <v>45926</v>
      </c>
      <c r="D2897" s="12" t="n">
        <v>33.59</v>
      </c>
    </row>
    <row r="2898" customFormat="false" ht="15" hidden="false" customHeight="false" outlineLevel="0" collapsed="false">
      <c r="A2898" s="10" t="s">
        <v>4272</v>
      </c>
      <c r="B2898" s="10" t="s">
        <v>3198</v>
      </c>
      <c r="C2898" s="11" t="n">
        <v>45926</v>
      </c>
      <c r="D2898" s="12" t="n">
        <v>40.85</v>
      </c>
    </row>
    <row r="2899" customFormat="false" ht="15" hidden="false" customHeight="false" outlineLevel="0" collapsed="false">
      <c r="A2899" s="10" t="s">
        <v>4273</v>
      </c>
      <c r="B2899" s="10" t="s">
        <v>4274</v>
      </c>
      <c r="C2899" s="11" t="n">
        <v>45926</v>
      </c>
      <c r="D2899" s="12" t="n">
        <v>30.36</v>
      </c>
    </row>
    <row r="2900" customFormat="false" ht="15" hidden="false" customHeight="false" outlineLevel="0" collapsed="false">
      <c r="A2900" s="10" t="s">
        <v>4275</v>
      </c>
      <c r="B2900" s="10" t="s">
        <v>2355</v>
      </c>
      <c r="C2900" s="11" t="n">
        <v>45927</v>
      </c>
      <c r="D2900" s="12" t="n">
        <v>36.36</v>
      </c>
    </row>
    <row r="2901" customFormat="false" ht="15" hidden="false" customHeight="false" outlineLevel="0" collapsed="false">
      <c r="A2901" s="10" t="s">
        <v>4276</v>
      </c>
      <c r="B2901" s="10" t="s">
        <v>1871</v>
      </c>
      <c r="C2901" s="11" t="n">
        <v>45927</v>
      </c>
      <c r="D2901" s="12" t="n">
        <v>29.27</v>
      </c>
    </row>
    <row r="2902" customFormat="false" ht="15" hidden="false" customHeight="false" outlineLevel="0" collapsed="false">
      <c r="A2902" s="10" t="s">
        <v>4277</v>
      </c>
      <c r="B2902" s="10" t="s">
        <v>4278</v>
      </c>
      <c r="C2902" s="11" t="n">
        <v>45927</v>
      </c>
      <c r="D2902" s="12" t="n">
        <v>60.02</v>
      </c>
    </row>
    <row r="2903" customFormat="false" ht="15" hidden="false" customHeight="false" outlineLevel="0" collapsed="false">
      <c r="A2903" s="10" t="s">
        <v>4279</v>
      </c>
      <c r="B2903" s="10" t="s">
        <v>1480</v>
      </c>
      <c r="C2903" s="11" t="n">
        <v>45927</v>
      </c>
      <c r="D2903" s="12" t="n">
        <v>36.75</v>
      </c>
    </row>
    <row r="2904" customFormat="false" ht="15" hidden="false" customHeight="false" outlineLevel="0" collapsed="false">
      <c r="A2904" s="10" t="s">
        <v>4280</v>
      </c>
      <c r="B2904" s="10" t="s">
        <v>3964</v>
      </c>
      <c r="C2904" s="11" t="n">
        <v>45927</v>
      </c>
      <c r="D2904" s="12" t="n">
        <v>62.64</v>
      </c>
    </row>
    <row r="2905" customFormat="false" ht="15" hidden="false" customHeight="false" outlineLevel="0" collapsed="false">
      <c r="A2905" s="10" t="s">
        <v>4281</v>
      </c>
      <c r="B2905" s="10" t="s">
        <v>2342</v>
      </c>
      <c r="C2905" s="11" t="n">
        <v>45927</v>
      </c>
      <c r="D2905" s="12" t="n">
        <v>52.03</v>
      </c>
    </row>
    <row r="2906" customFormat="false" ht="15" hidden="false" customHeight="false" outlineLevel="0" collapsed="false">
      <c r="A2906" s="10" t="s">
        <v>4282</v>
      </c>
      <c r="B2906" s="10" t="s">
        <v>165</v>
      </c>
      <c r="C2906" s="11" t="n">
        <v>45927</v>
      </c>
      <c r="D2906" s="12" t="n">
        <v>41.33</v>
      </c>
    </row>
    <row r="2907" customFormat="false" ht="15" hidden="false" customHeight="false" outlineLevel="0" collapsed="false">
      <c r="A2907" s="10" t="s">
        <v>4283</v>
      </c>
      <c r="B2907" s="10" t="s">
        <v>409</v>
      </c>
      <c r="C2907" s="11" t="n">
        <v>45927</v>
      </c>
      <c r="D2907" s="12" t="n">
        <v>27.77</v>
      </c>
    </row>
    <row r="2908" customFormat="false" ht="15" hidden="false" customHeight="false" outlineLevel="0" collapsed="false">
      <c r="A2908" s="10" t="s">
        <v>4284</v>
      </c>
      <c r="B2908" s="10" t="s">
        <v>4285</v>
      </c>
      <c r="C2908" s="11" t="n">
        <v>45927</v>
      </c>
      <c r="D2908" s="12" t="n">
        <v>25.94</v>
      </c>
    </row>
    <row r="2909" customFormat="false" ht="15" hidden="false" customHeight="false" outlineLevel="0" collapsed="false">
      <c r="A2909" s="10" t="s">
        <v>4286</v>
      </c>
      <c r="B2909" s="10" t="s">
        <v>4287</v>
      </c>
      <c r="C2909" s="11" t="n">
        <v>45927</v>
      </c>
      <c r="D2909" s="12" t="n">
        <v>14.73</v>
      </c>
    </row>
    <row r="2910" customFormat="false" ht="15" hidden="false" customHeight="false" outlineLevel="0" collapsed="false">
      <c r="A2910" s="10" t="s">
        <v>4288</v>
      </c>
      <c r="B2910" s="10" t="s">
        <v>443</v>
      </c>
      <c r="C2910" s="11" t="n">
        <v>45927</v>
      </c>
      <c r="D2910" s="12" t="n">
        <v>30.28</v>
      </c>
    </row>
    <row r="2911" customFormat="false" ht="15" hidden="false" customHeight="false" outlineLevel="0" collapsed="false">
      <c r="A2911" s="10" t="s">
        <v>4289</v>
      </c>
      <c r="B2911" s="10" t="s">
        <v>1757</v>
      </c>
      <c r="C2911" s="11" t="n">
        <v>45928</v>
      </c>
      <c r="D2911" s="12" t="n">
        <v>78.74</v>
      </c>
    </row>
    <row r="2912" customFormat="false" ht="15" hidden="false" customHeight="false" outlineLevel="0" collapsed="false">
      <c r="A2912" s="10" t="s">
        <v>4290</v>
      </c>
      <c r="B2912" s="10" t="s">
        <v>4291</v>
      </c>
      <c r="C2912" s="11" t="n">
        <v>45928</v>
      </c>
      <c r="D2912" s="12" t="n">
        <v>57.94</v>
      </c>
    </row>
    <row r="2913" customFormat="false" ht="15" hidden="false" customHeight="false" outlineLevel="0" collapsed="false">
      <c r="A2913" s="10" t="s">
        <v>4292</v>
      </c>
      <c r="B2913" s="10" t="s">
        <v>3717</v>
      </c>
      <c r="C2913" s="11" t="n">
        <v>45928</v>
      </c>
      <c r="D2913" s="12" t="n">
        <v>46.84</v>
      </c>
    </row>
    <row r="2914" customFormat="false" ht="15" hidden="false" customHeight="false" outlineLevel="0" collapsed="false">
      <c r="A2914" s="10" t="s">
        <v>4293</v>
      </c>
      <c r="B2914" s="10" t="s">
        <v>534</v>
      </c>
      <c r="C2914" s="11" t="n">
        <v>45928</v>
      </c>
      <c r="D2914" s="12" t="n">
        <v>33.13</v>
      </c>
    </row>
    <row r="2915" customFormat="false" ht="15" hidden="false" customHeight="false" outlineLevel="0" collapsed="false">
      <c r="A2915" s="10" t="s">
        <v>4294</v>
      </c>
      <c r="B2915" s="10" t="s">
        <v>3382</v>
      </c>
      <c r="C2915" s="11" t="n">
        <v>45928</v>
      </c>
      <c r="D2915" s="12" t="n">
        <v>82.97</v>
      </c>
    </row>
    <row r="2916" customFormat="false" ht="15" hidden="false" customHeight="false" outlineLevel="0" collapsed="false">
      <c r="A2916" s="10" t="s">
        <v>4295</v>
      </c>
      <c r="B2916" s="10" t="s">
        <v>3237</v>
      </c>
      <c r="C2916" s="11" t="n">
        <v>45928</v>
      </c>
      <c r="D2916" s="12" t="n">
        <v>34.72</v>
      </c>
    </row>
    <row r="2917" customFormat="false" ht="15" hidden="false" customHeight="false" outlineLevel="0" collapsed="false">
      <c r="A2917" s="10" t="s">
        <v>4296</v>
      </c>
      <c r="B2917" s="10" t="s">
        <v>1773</v>
      </c>
      <c r="C2917" s="11" t="n">
        <v>45928</v>
      </c>
      <c r="D2917" s="12" t="n">
        <v>69.2</v>
      </c>
    </row>
    <row r="2918" customFormat="false" ht="15" hidden="false" customHeight="false" outlineLevel="0" collapsed="false">
      <c r="A2918" s="10" t="s">
        <v>4297</v>
      </c>
      <c r="B2918" s="10" t="s">
        <v>3898</v>
      </c>
      <c r="C2918" s="11" t="n">
        <v>45928</v>
      </c>
      <c r="D2918" s="12" t="n">
        <v>49.9</v>
      </c>
    </row>
    <row r="2919" customFormat="false" ht="15" hidden="false" customHeight="false" outlineLevel="0" collapsed="false">
      <c r="A2919" s="10" t="s">
        <v>4298</v>
      </c>
      <c r="B2919" s="10" t="s">
        <v>1978</v>
      </c>
      <c r="C2919" s="11" t="n">
        <v>45929</v>
      </c>
      <c r="D2919" s="12" t="n">
        <v>78.64</v>
      </c>
    </row>
    <row r="2920" customFormat="false" ht="15" hidden="false" customHeight="false" outlineLevel="0" collapsed="false">
      <c r="A2920" s="10" t="s">
        <v>4299</v>
      </c>
      <c r="B2920" s="10" t="s">
        <v>3097</v>
      </c>
      <c r="C2920" s="11" t="n">
        <v>45929</v>
      </c>
      <c r="D2920" s="12" t="n">
        <v>40.13</v>
      </c>
    </row>
    <row r="2921" customFormat="false" ht="15" hidden="false" customHeight="false" outlineLevel="0" collapsed="false">
      <c r="A2921" s="10" t="s">
        <v>4300</v>
      </c>
      <c r="B2921" s="10" t="s">
        <v>2662</v>
      </c>
      <c r="C2921" s="11" t="n">
        <v>45929</v>
      </c>
      <c r="D2921" s="12" t="n">
        <v>42.94</v>
      </c>
    </row>
    <row r="2922" customFormat="false" ht="15" hidden="false" customHeight="false" outlineLevel="0" collapsed="false">
      <c r="A2922" s="10" t="s">
        <v>4301</v>
      </c>
      <c r="B2922" s="10" t="s">
        <v>1626</v>
      </c>
      <c r="C2922" s="11" t="n">
        <v>45929</v>
      </c>
      <c r="D2922" s="12" t="n">
        <v>37.79</v>
      </c>
    </row>
    <row r="2923" customFormat="false" ht="15" hidden="false" customHeight="false" outlineLevel="0" collapsed="false">
      <c r="A2923" s="10" t="s">
        <v>4302</v>
      </c>
      <c r="B2923" s="10" t="s">
        <v>218</v>
      </c>
      <c r="C2923" s="11" t="n">
        <v>45929</v>
      </c>
      <c r="D2923" s="12" t="n">
        <v>41.45</v>
      </c>
    </row>
    <row r="2924" customFormat="false" ht="15" hidden="false" customHeight="false" outlineLevel="0" collapsed="false">
      <c r="A2924" s="10" t="s">
        <v>4303</v>
      </c>
      <c r="B2924" s="10" t="s">
        <v>1636</v>
      </c>
      <c r="C2924" s="11" t="n">
        <v>45929</v>
      </c>
      <c r="D2924" s="12" t="n">
        <v>35.54</v>
      </c>
    </row>
    <row r="2925" customFormat="false" ht="15" hidden="false" customHeight="false" outlineLevel="0" collapsed="false">
      <c r="A2925" s="10" t="s">
        <v>4304</v>
      </c>
      <c r="B2925" s="10" t="s">
        <v>4305</v>
      </c>
      <c r="C2925" s="11" t="n">
        <v>45929</v>
      </c>
      <c r="D2925" s="12" t="n">
        <v>36.19</v>
      </c>
    </row>
    <row r="2926" customFormat="false" ht="15" hidden="false" customHeight="false" outlineLevel="0" collapsed="false">
      <c r="A2926" s="10" t="s">
        <v>4306</v>
      </c>
      <c r="B2926" s="10" t="s">
        <v>3432</v>
      </c>
      <c r="C2926" s="11" t="n">
        <v>45929</v>
      </c>
      <c r="D2926" s="12" t="n">
        <v>43.57</v>
      </c>
    </row>
    <row r="2927" customFormat="false" ht="15" hidden="false" customHeight="false" outlineLevel="0" collapsed="false">
      <c r="A2927" s="10" t="s">
        <v>4307</v>
      </c>
      <c r="B2927" s="10" t="s">
        <v>4308</v>
      </c>
      <c r="C2927" s="11" t="n">
        <v>45929</v>
      </c>
      <c r="D2927" s="12" t="n">
        <v>26.34</v>
      </c>
    </row>
    <row r="2928" customFormat="false" ht="15" hidden="false" customHeight="false" outlineLevel="0" collapsed="false">
      <c r="A2928" s="10" t="s">
        <v>4309</v>
      </c>
      <c r="B2928" s="10" t="s">
        <v>2469</v>
      </c>
      <c r="C2928" s="11" t="n">
        <v>45930</v>
      </c>
      <c r="D2928" s="12" t="n">
        <v>23.18</v>
      </c>
    </row>
    <row r="2929" customFormat="false" ht="15" hidden="false" customHeight="false" outlineLevel="0" collapsed="false">
      <c r="A2929" s="10" t="s">
        <v>4310</v>
      </c>
      <c r="B2929" s="10" t="s">
        <v>1198</v>
      </c>
      <c r="C2929" s="11" t="n">
        <v>45930</v>
      </c>
      <c r="D2929" s="12" t="n">
        <v>29.51</v>
      </c>
    </row>
    <row r="2930" customFormat="false" ht="15" hidden="false" customHeight="false" outlineLevel="0" collapsed="false">
      <c r="A2930" s="10" t="s">
        <v>4311</v>
      </c>
      <c r="B2930" s="10" t="s">
        <v>1522</v>
      </c>
      <c r="C2930" s="11" t="n">
        <v>45930</v>
      </c>
      <c r="D2930" s="12" t="n">
        <v>48.93</v>
      </c>
    </row>
    <row r="2931" customFormat="false" ht="15" hidden="false" customHeight="false" outlineLevel="0" collapsed="false">
      <c r="A2931" s="10" t="s">
        <v>4312</v>
      </c>
      <c r="B2931" s="10" t="s">
        <v>815</v>
      </c>
      <c r="C2931" s="11" t="n">
        <v>45930</v>
      </c>
      <c r="D2931" s="12" t="n">
        <v>39.81</v>
      </c>
    </row>
    <row r="2932" customFormat="false" ht="15" hidden="false" customHeight="false" outlineLevel="0" collapsed="false">
      <c r="A2932" s="10" t="s">
        <v>4313</v>
      </c>
      <c r="B2932" s="10" t="s">
        <v>3120</v>
      </c>
      <c r="C2932" s="11" t="n">
        <v>45930</v>
      </c>
      <c r="D2932" s="12" t="n">
        <v>62.49</v>
      </c>
    </row>
    <row r="2933" customFormat="false" ht="15" hidden="false" customHeight="false" outlineLevel="0" collapsed="false">
      <c r="A2933" s="10" t="s">
        <v>4314</v>
      </c>
      <c r="B2933" s="10" t="s">
        <v>2095</v>
      </c>
      <c r="C2933" s="11" t="n">
        <v>45930</v>
      </c>
      <c r="D2933" s="12" t="n">
        <v>53.18</v>
      </c>
    </row>
    <row r="2934" customFormat="false" ht="15" hidden="false" customHeight="false" outlineLevel="0" collapsed="false">
      <c r="A2934" s="10" t="s">
        <v>4315</v>
      </c>
      <c r="B2934" s="10" t="s">
        <v>2994</v>
      </c>
      <c r="C2934" s="11" t="n">
        <v>45931</v>
      </c>
      <c r="D2934" s="12" t="n">
        <v>48.35</v>
      </c>
    </row>
    <row r="2935" customFormat="false" ht="15" hidden="false" customHeight="false" outlineLevel="0" collapsed="false">
      <c r="A2935" s="10" t="s">
        <v>4316</v>
      </c>
      <c r="B2935" s="10" t="s">
        <v>3459</v>
      </c>
      <c r="C2935" s="11" t="n">
        <v>45931</v>
      </c>
      <c r="D2935" s="12" t="n">
        <v>15.65</v>
      </c>
    </row>
    <row r="2936" customFormat="false" ht="15" hidden="false" customHeight="false" outlineLevel="0" collapsed="false">
      <c r="A2936" s="10" t="s">
        <v>4317</v>
      </c>
      <c r="B2936" s="10" t="s">
        <v>2032</v>
      </c>
      <c r="C2936" s="11" t="n">
        <v>45931</v>
      </c>
      <c r="D2936" s="12" t="n">
        <v>44.92</v>
      </c>
    </row>
    <row r="2937" customFormat="false" ht="15" hidden="false" customHeight="false" outlineLevel="0" collapsed="false">
      <c r="A2937" s="10" t="s">
        <v>4318</v>
      </c>
      <c r="B2937" s="10" t="s">
        <v>579</v>
      </c>
      <c r="C2937" s="11" t="n">
        <v>45931</v>
      </c>
      <c r="D2937" s="12" t="n">
        <v>40.49</v>
      </c>
    </row>
    <row r="2938" customFormat="false" ht="15" hidden="false" customHeight="false" outlineLevel="0" collapsed="false">
      <c r="A2938" s="10" t="s">
        <v>4319</v>
      </c>
      <c r="B2938" s="10" t="s">
        <v>2841</v>
      </c>
      <c r="C2938" s="11" t="n">
        <v>45931</v>
      </c>
      <c r="D2938" s="12" t="n">
        <v>28.82</v>
      </c>
    </row>
    <row r="2939" customFormat="false" ht="15" hidden="false" customHeight="false" outlineLevel="0" collapsed="false">
      <c r="A2939" s="10" t="s">
        <v>4320</v>
      </c>
      <c r="B2939" s="10" t="s">
        <v>4321</v>
      </c>
      <c r="C2939" s="11" t="n">
        <v>45931</v>
      </c>
      <c r="D2939" s="12" t="n">
        <v>55.43</v>
      </c>
    </row>
    <row r="2940" customFormat="false" ht="15" hidden="false" customHeight="false" outlineLevel="0" collapsed="false">
      <c r="A2940" s="10" t="s">
        <v>4322</v>
      </c>
      <c r="B2940" s="10" t="s">
        <v>620</v>
      </c>
      <c r="C2940" s="11" t="n">
        <v>45931</v>
      </c>
      <c r="D2940" s="12" t="n">
        <v>77.18</v>
      </c>
    </row>
    <row r="2941" customFormat="false" ht="15" hidden="false" customHeight="false" outlineLevel="0" collapsed="false">
      <c r="A2941" s="10" t="s">
        <v>4323</v>
      </c>
      <c r="B2941" s="10" t="s">
        <v>3070</v>
      </c>
      <c r="C2941" s="11" t="n">
        <v>45931</v>
      </c>
      <c r="D2941" s="12" t="n">
        <v>43.89</v>
      </c>
    </row>
    <row r="2942" customFormat="false" ht="15" hidden="false" customHeight="false" outlineLevel="0" collapsed="false">
      <c r="A2942" s="10" t="s">
        <v>4324</v>
      </c>
      <c r="B2942" s="10" t="s">
        <v>2928</v>
      </c>
      <c r="C2942" s="11" t="n">
        <v>45931</v>
      </c>
      <c r="D2942" s="12" t="n">
        <v>21.55</v>
      </c>
    </row>
    <row r="2943" customFormat="false" ht="15" hidden="false" customHeight="false" outlineLevel="0" collapsed="false">
      <c r="A2943" s="10" t="s">
        <v>4325</v>
      </c>
      <c r="B2943" s="10" t="s">
        <v>2230</v>
      </c>
      <c r="C2943" s="11" t="n">
        <v>45931</v>
      </c>
      <c r="D2943" s="12" t="n">
        <v>33.15</v>
      </c>
    </row>
    <row r="2944" customFormat="false" ht="15" hidden="false" customHeight="false" outlineLevel="0" collapsed="false">
      <c r="A2944" s="10" t="s">
        <v>4326</v>
      </c>
      <c r="B2944" s="10" t="s">
        <v>3111</v>
      </c>
      <c r="C2944" s="11" t="n">
        <v>45931</v>
      </c>
      <c r="D2944" s="12" t="n">
        <v>62.95</v>
      </c>
    </row>
    <row r="2945" customFormat="false" ht="15" hidden="false" customHeight="false" outlineLevel="0" collapsed="false">
      <c r="A2945" s="10" t="s">
        <v>4327</v>
      </c>
      <c r="B2945" s="10" t="s">
        <v>1586</v>
      </c>
      <c r="C2945" s="11" t="n">
        <v>45931</v>
      </c>
      <c r="D2945" s="12" t="n">
        <v>35.19</v>
      </c>
    </row>
    <row r="2946" customFormat="false" ht="15" hidden="false" customHeight="false" outlineLevel="0" collapsed="false">
      <c r="A2946" s="10" t="s">
        <v>4328</v>
      </c>
      <c r="B2946" s="10" t="s">
        <v>3893</v>
      </c>
      <c r="C2946" s="11" t="n">
        <v>45931</v>
      </c>
      <c r="D2946" s="12" t="n">
        <v>55.34</v>
      </c>
    </row>
    <row r="2947" customFormat="false" ht="15" hidden="false" customHeight="false" outlineLevel="0" collapsed="false">
      <c r="A2947" s="10" t="s">
        <v>4329</v>
      </c>
      <c r="B2947" s="10" t="s">
        <v>793</v>
      </c>
      <c r="C2947" s="11" t="n">
        <v>45931</v>
      </c>
      <c r="D2947" s="12" t="n">
        <v>24.38</v>
      </c>
    </row>
    <row r="2948" customFormat="false" ht="15" hidden="false" customHeight="false" outlineLevel="0" collapsed="false">
      <c r="A2948" s="10" t="s">
        <v>4330</v>
      </c>
      <c r="B2948" s="10" t="s">
        <v>159</v>
      </c>
      <c r="C2948" s="11" t="n">
        <v>45931</v>
      </c>
      <c r="D2948" s="12" t="n">
        <v>47.03</v>
      </c>
    </row>
    <row r="2949" customFormat="false" ht="15" hidden="false" customHeight="false" outlineLevel="0" collapsed="false">
      <c r="A2949" s="10" t="s">
        <v>4331</v>
      </c>
      <c r="B2949" s="10" t="s">
        <v>4332</v>
      </c>
      <c r="C2949" s="11" t="n">
        <v>45931</v>
      </c>
      <c r="D2949" s="12" t="n">
        <v>31.83</v>
      </c>
    </row>
    <row r="2950" customFormat="false" ht="15" hidden="false" customHeight="false" outlineLevel="0" collapsed="false">
      <c r="A2950" s="10" t="s">
        <v>4333</v>
      </c>
      <c r="B2950" s="10" t="s">
        <v>3181</v>
      </c>
      <c r="C2950" s="11" t="n">
        <v>45931</v>
      </c>
      <c r="D2950" s="12" t="n">
        <v>29.15</v>
      </c>
    </row>
    <row r="2951" customFormat="false" ht="15" hidden="false" customHeight="false" outlineLevel="0" collapsed="false">
      <c r="A2951" s="10" t="s">
        <v>4334</v>
      </c>
      <c r="B2951" s="10" t="s">
        <v>4335</v>
      </c>
      <c r="C2951" s="11" t="n">
        <v>45932</v>
      </c>
      <c r="D2951" s="12" t="n">
        <v>47.35</v>
      </c>
    </row>
    <row r="2952" customFormat="false" ht="15" hidden="false" customHeight="false" outlineLevel="0" collapsed="false">
      <c r="A2952" s="10" t="s">
        <v>4336</v>
      </c>
      <c r="B2952" s="10" t="s">
        <v>3990</v>
      </c>
      <c r="C2952" s="11" t="n">
        <v>45932</v>
      </c>
      <c r="D2952" s="12" t="n">
        <v>53.35</v>
      </c>
    </row>
    <row r="2953" customFormat="false" ht="15" hidden="false" customHeight="false" outlineLevel="0" collapsed="false">
      <c r="A2953" s="10" t="s">
        <v>4337</v>
      </c>
      <c r="B2953" s="10" t="s">
        <v>1316</v>
      </c>
      <c r="C2953" s="11" t="n">
        <v>45932</v>
      </c>
      <c r="D2953" s="12" t="n">
        <v>57.28</v>
      </c>
    </row>
    <row r="2954" customFormat="false" ht="15" hidden="false" customHeight="false" outlineLevel="0" collapsed="false">
      <c r="A2954" s="10" t="s">
        <v>4338</v>
      </c>
      <c r="B2954" s="10" t="s">
        <v>2949</v>
      </c>
      <c r="C2954" s="11" t="n">
        <v>45932</v>
      </c>
      <c r="D2954" s="12" t="n">
        <v>55.99</v>
      </c>
    </row>
    <row r="2955" customFormat="false" ht="15" hidden="false" customHeight="false" outlineLevel="0" collapsed="false">
      <c r="A2955" s="10" t="s">
        <v>4339</v>
      </c>
      <c r="B2955" s="10" t="s">
        <v>1845</v>
      </c>
      <c r="C2955" s="11" t="n">
        <v>45932</v>
      </c>
      <c r="D2955" s="12" t="n">
        <v>32.99</v>
      </c>
    </row>
    <row r="2956" customFormat="false" ht="15" hidden="false" customHeight="false" outlineLevel="0" collapsed="false">
      <c r="A2956" s="10" t="s">
        <v>4340</v>
      </c>
      <c r="B2956" s="10" t="s">
        <v>1660</v>
      </c>
      <c r="C2956" s="11" t="n">
        <v>45932</v>
      </c>
      <c r="D2956" s="12" t="n">
        <v>21.28</v>
      </c>
    </row>
    <row r="2957" customFormat="false" ht="15" hidden="false" customHeight="false" outlineLevel="0" collapsed="false">
      <c r="A2957" s="10" t="s">
        <v>4341</v>
      </c>
      <c r="B2957" s="10" t="s">
        <v>4342</v>
      </c>
      <c r="C2957" s="11" t="n">
        <v>45932</v>
      </c>
      <c r="D2957" s="12" t="n">
        <v>76.46</v>
      </c>
    </row>
    <row r="2958" customFormat="false" ht="15" hidden="false" customHeight="false" outlineLevel="0" collapsed="false">
      <c r="A2958" s="10" t="s">
        <v>4343</v>
      </c>
      <c r="B2958" s="10" t="s">
        <v>4344</v>
      </c>
      <c r="C2958" s="11" t="n">
        <v>45932</v>
      </c>
      <c r="D2958" s="12" t="n">
        <v>27.66</v>
      </c>
    </row>
    <row r="2959" customFormat="false" ht="15" hidden="false" customHeight="false" outlineLevel="0" collapsed="false">
      <c r="A2959" s="10" t="s">
        <v>4345</v>
      </c>
      <c r="B2959" s="10" t="s">
        <v>2024</v>
      </c>
      <c r="C2959" s="11" t="n">
        <v>45932</v>
      </c>
      <c r="D2959" s="12" t="n">
        <v>22.89</v>
      </c>
    </row>
    <row r="2960" customFormat="false" ht="15" hidden="false" customHeight="false" outlineLevel="0" collapsed="false">
      <c r="A2960" s="10" t="s">
        <v>4346</v>
      </c>
      <c r="B2960" s="10" t="s">
        <v>4347</v>
      </c>
      <c r="C2960" s="11" t="n">
        <v>45932</v>
      </c>
      <c r="D2960" s="12" t="n">
        <v>48.34</v>
      </c>
    </row>
    <row r="2961" customFormat="false" ht="15" hidden="false" customHeight="false" outlineLevel="0" collapsed="false">
      <c r="A2961" s="10" t="s">
        <v>4348</v>
      </c>
      <c r="B2961" s="10" t="s">
        <v>1730</v>
      </c>
      <c r="C2961" s="11" t="n">
        <v>45932</v>
      </c>
      <c r="D2961" s="12" t="n">
        <v>46.01</v>
      </c>
    </row>
    <row r="2962" customFormat="false" ht="15" hidden="false" customHeight="false" outlineLevel="0" collapsed="false">
      <c r="A2962" s="10" t="s">
        <v>4349</v>
      </c>
      <c r="B2962" s="10" t="s">
        <v>1421</v>
      </c>
      <c r="C2962" s="11" t="n">
        <v>45932</v>
      </c>
      <c r="D2962" s="12" t="n">
        <v>66.25</v>
      </c>
    </row>
    <row r="2963" customFormat="false" ht="15" hidden="false" customHeight="false" outlineLevel="0" collapsed="false">
      <c r="A2963" s="10" t="s">
        <v>4350</v>
      </c>
      <c r="B2963" s="10" t="s">
        <v>4351</v>
      </c>
      <c r="C2963" s="11" t="n">
        <v>45932</v>
      </c>
      <c r="D2963" s="12" t="n">
        <v>19.77</v>
      </c>
    </row>
    <row r="2964" customFormat="false" ht="15" hidden="false" customHeight="false" outlineLevel="0" collapsed="false">
      <c r="A2964" s="10" t="s">
        <v>4352</v>
      </c>
      <c r="B2964" s="10" t="s">
        <v>4353</v>
      </c>
      <c r="C2964" s="11" t="n">
        <v>45933</v>
      </c>
      <c r="D2964" s="12" t="n">
        <v>35.49</v>
      </c>
    </row>
    <row r="2965" customFormat="false" ht="15" hidden="false" customHeight="false" outlineLevel="0" collapsed="false">
      <c r="A2965" s="10" t="s">
        <v>4354</v>
      </c>
      <c r="B2965" s="10" t="s">
        <v>2781</v>
      </c>
      <c r="C2965" s="11" t="n">
        <v>45933</v>
      </c>
      <c r="D2965" s="12" t="n">
        <v>20.45</v>
      </c>
    </row>
    <row r="2966" customFormat="false" ht="15" hidden="false" customHeight="false" outlineLevel="0" collapsed="false">
      <c r="A2966" s="10" t="s">
        <v>4355</v>
      </c>
      <c r="B2966" s="10" t="s">
        <v>4356</v>
      </c>
      <c r="C2966" s="11" t="n">
        <v>45933</v>
      </c>
      <c r="D2966" s="12" t="n">
        <v>27.72</v>
      </c>
    </row>
    <row r="2967" customFormat="false" ht="15" hidden="false" customHeight="false" outlineLevel="0" collapsed="false">
      <c r="A2967" s="10" t="s">
        <v>4357</v>
      </c>
      <c r="B2967" s="10" t="s">
        <v>1301</v>
      </c>
      <c r="C2967" s="11" t="n">
        <v>45933</v>
      </c>
      <c r="D2967" s="12" t="n">
        <v>40.13</v>
      </c>
    </row>
    <row r="2968" customFormat="false" ht="15" hidden="false" customHeight="false" outlineLevel="0" collapsed="false">
      <c r="A2968" s="10" t="s">
        <v>4358</v>
      </c>
      <c r="B2968" s="10" t="s">
        <v>4359</v>
      </c>
      <c r="C2968" s="11" t="n">
        <v>45933</v>
      </c>
      <c r="D2968" s="12" t="n">
        <v>37.76</v>
      </c>
    </row>
    <row r="2969" customFormat="false" ht="15" hidden="false" customHeight="false" outlineLevel="0" collapsed="false">
      <c r="A2969" s="10" t="s">
        <v>4360</v>
      </c>
      <c r="B2969" s="10" t="s">
        <v>2474</v>
      </c>
      <c r="C2969" s="11" t="n">
        <v>45933</v>
      </c>
      <c r="D2969" s="12" t="n">
        <v>39.31</v>
      </c>
    </row>
    <row r="2970" customFormat="false" ht="15" hidden="false" customHeight="false" outlineLevel="0" collapsed="false">
      <c r="A2970" s="10" t="s">
        <v>4361</v>
      </c>
      <c r="B2970" s="10" t="s">
        <v>4362</v>
      </c>
      <c r="C2970" s="11" t="n">
        <v>45933</v>
      </c>
      <c r="D2970" s="12" t="n">
        <v>30.13</v>
      </c>
    </row>
    <row r="2971" customFormat="false" ht="15" hidden="false" customHeight="false" outlineLevel="0" collapsed="false">
      <c r="A2971" s="10" t="s">
        <v>4363</v>
      </c>
      <c r="B2971" s="10" t="s">
        <v>1876</v>
      </c>
      <c r="C2971" s="11" t="n">
        <v>45933</v>
      </c>
      <c r="D2971" s="12" t="n">
        <v>32.6</v>
      </c>
    </row>
    <row r="2972" customFormat="false" ht="15" hidden="false" customHeight="false" outlineLevel="0" collapsed="false">
      <c r="A2972" s="10" t="s">
        <v>4364</v>
      </c>
      <c r="B2972" s="10" t="s">
        <v>4365</v>
      </c>
      <c r="C2972" s="11" t="n">
        <v>45933</v>
      </c>
      <c r="D2972" s="12" t="n">
        <v>54.81</v>
      </c>
    </row>
    <row r="2973" customFormat="false" ht="15" hidden="false" customHeight="false" outlineLevel="0" collapsed="false">
      <c r="A2973" s="10" t="s">
        <v>4366</v>
      </c>
      <c r="B2973" s="10" t="s">
        <v>4367</v>
      </c>
      <c r="C2973" s="11" t="n">
        <v>45933</v>
      </c>
      <c r="D2973" s="12" t="n">
        <v>38.35</v>
      </c>
    </row>
    <row r="2974" customFormat="false" ht="15" hidden="false" customHeight="false" outlineLevel="0" collapsed="false">
      <c r="A2974" s="10" t="s">
        <v>4368</v>
      </c>
      <c r="B2974" s="10" t="s">
        <v>2181</v>
      </c>
      <c r="C2974" s="11" t="n">
        <v>45933</v>
      </c>
      <c r="D2974" s="12" t="n">
        <v>37.57</v>
      </c>
    </row>
    <row r="2975" customFormat="false" ht="15" hidden="false" customHeight="false" outlineLevel="0" collapsed="false">
      <c r="A2975" s="10" t="s">
        <v>4369</v>
      </c>
      <c r="B2975" s="10" t="s">
        <v>351</v>
      </c>
      <c r="C2975" s="11" t="n">
        <v>45934</v>
      </c>
      <c r="D2975" s="12" t="n">
        <v>42.14</v>
      </c>
    </row>
    <row r="2976" customFormat="false" ht="15" hidden="false" customHeight="false" outlineLevel="0" collapsed="false">
      <c r="A2976" s="10" t="s">
        <v>4370</v>
      </c>
      <c r="B2976" s="10" t="s">
        <v>1983</v>
      </c>
      <c r="C2976" s="11" t="n">
        <v>45934</v>
      </c>
      <c r="D2976" s="12" t="n">
        <v>62.31</v>
      </c>
    </row>
    <row r="2977" customFormat="false" ht="15" hidden="false" customHeight="false" outlineLevel="0" collapsed="false">
      <c r="A2977" s="10" t="s">
        <v>4371</v>
      </c>
      <c r="B2977" s="10" t="s">
        <v>961</v>
      </c>
      <c r="C2977" s="11" t="n">
        <v>45934</v>
      </c>
      <c r="D2977" s="12" t="n">
        <v>40.62</v>
      </c>
    </row>
    <row r="2978" customFormat="false" ht="15" hidden="false" customHeight="false" outlineLevel="0" collapsed="false">
      <c r="A2978" s="10" t="s">
        <v>4372</v>
      </c>
      <c r="B2978" s="10" t="s">
        <v>1858</v>
      </c>
      <c r="C2978" s="11" t="n">
        <v>45934</v>
      </c>
      <c r="D2978" s="12" t="n">
        <v>50.11</v>
      </c>
    </row>
    <row r="2979" customFormat="false" ht="15" hidden="false" customHeight="false" outlineLevel="0" collapsed="false">
      <c r="A2979" s="10" t="s">
        <v>4373</v>
      </c>
      <c r="B2979" s="10" t="s">
        <v>4374</v>
      </c>
      <c r="C2979" s="11" t="n">
        <v>45934</v>
      </c>
      <c r="D2979" s="12" t="n">
        <v>29.98</v>
      </c>
    </row>
    <row r="2980" customFormat="false" ht="15" hidden="false" customHeight="false" outlineLevel="0" collapsed="false">
      <c r="A2980" s="10" t="s">
        <v>4375</v>
      </c>
      <c r="B2980" s="10" t="s">
        <v>1288</v>
      </c>
      <c r="C2980" s="11" t="n">
        <v>45934</v>
      </c>
      <c r="D2980" s="12" t="n">
        <v>31.85</v>
      </c>
    </row>
    <row r="2981" customFormat="false" ht="15" hidden="false" customHeight="false" outlineLevel="0" collapsed="false">
      <c r="A2981" s="10" t="s">
        <v>4376</v>
      </c>
      <c r="B2981" s="10" t="s">
        <v>1107</v>
      </c>
      <c r="C2981" s="11" t="n">
        <v>45934</v>
      </c>
      <c r="D2981" s="12" t="n">
        <v>45.47</v>
      </c>
    </row>
    <row r="2982" customFormat="false" ht="15" hidden="false" customHeight="false" outlineLevel="0" collapsed="false">
      <c r="A2982" s="10" t="s">
        <v>4377</v>
      </c>
      <c r="B2982" s="10" t="s">
        <v>2777</v>
      </c>
      <c r="C2982" s="11" t="n">
        <v>45934</v>
      </c>
      <c r="D2982" s="12" t="n">
        <v>74.26</v>
      </c>
    </row>
    <row r="2983" customFormat="false" ht="15" hidden="false" customHeight="false" outlineLevel="0" collapsed="false">
      <c r="A2983" s="10" t="s">
        <v>4378</v>
      </c>
      <c r="B2983" s="10" t="s">
        <v>212</v>
      </c>
      <c r="C2983" s="11" t="n">
        <v>45934</v>
      </c>
      <c r="D2983" s="12" t="n">
        <v>12.95</v>
      </c>
    </row>
    <row r="2984" customFormat="false" ht="15" hidden="false" customHeight="false" outlineLevel="0" collapsed="false">
      <c r="A2984" s="10" t="s">
        <v>4379</v>
      </c>
      <c r="B2984" s="10" t="s">
        <v>4380</v>
      </c>
      <c r="C2984" s="11" t="n">
        <v>45934</v>
      </c>
      <c r="D2984" s="12" t="n">
        <v>55.13</v>
      </c>
    </row>
    <row r="2985" customFormat="false" ht="15" hidden="false" customHeight="false" outlineLevel="0" collapsed="false">
      <c r="A2985" s="10" t="s">
        <v>4381</v>
      </c>
      <c r="B2985" s="10" t="s">
        <v>1223</v>
      </c>
      <c r="C2985" s="11" t="n">
        <v>45934</v>
      </c>
      <c r="D2985" s="12" t="n">
        <v>18.75</v>
      </c>
    </row>
    <row r="2986" customFormat="false" ht="15" hidden="false" customHeight="false" outlineLevel="0" collapsed="false">
      <c r="A2986" s="10" t="s">
        <v>4382</v>
      </c>
      <c r="B2986" s="10" t="s">
        <v>1646</v>
      </c>
      <c r="C2986" s="11" t="n">
        <v>45934</v>
      </c>
      <c r="D2986" s="12" t="n">
        <v>54.35</v>
      </c>
    </row>
    <row r="2987" customFormat="false" ht="15" hidden="false" customHeight="false" outlineLevel="0" collapsed="false">
      <c r="A2987" s="10" t="s">
        <v>4383</v>
      </c>
      <c r="B2987" s="10" t="s">
        <v>4384</v>
      </c>
      <c r="C2987" s="11" t="n">
        <v>45935</v>
      </c>
      <c r="D2987" s="12" t="n">
        <v>60.86</v>
      </c>
    </row>
    <row r="2988" customFormat="false" ht="15" hidden="false" customHeight="false" outlineLevel="0" collapsed="false">
      <c r="A2988" s="10" t="s">
        <v>4385</v>
      </c>
      <c r="B2988" s="10" t="s">
        <v>3523</v>
      </c>
      <c r="C2988" s="11" t="n">
        <v>45935</v>
      </c>
      <c r="D2988" s="12" t="n">
        <v>70.84</v>
      </c>
    </row>
    <row r="2989" customFormat="false" ht="15" hidden="false" customHeight="false" outlineLevel="0" collapsed="false">
      <c r="A2989" s="10" t="s">
        <v>4386</v>
      </c>
      <c r="B2989" s="10" t="s">
        <v>4387</v>
      </c>
      <c r="C2989" s="11" t="n">
        <v>45935</v>
      </c>
      <c r="D2989" s="12" t="n">
        <v>33.57</v>
      </c>
    </row>
    <row r="2990" customFormat="false" ht="15" hidden="false" customHeight="false" outlineLevel="0" collapsed="false">
      <c r="A2990" s="10" t="s">
        <v>4388</v>
      </c>
      <c r="B2990" s="10" t="s">
        <v>4389</v>
      </c>
      <c r="C2990" s="11" t="n">
        <v>45935</v>
      </c>
      <c r="D2990" s="12" t="n">
        <v>32.84</v>
      </c>
    </row>
    <row r="2991" customFormat="false" ht="15" hidden="false" customHeight="false" outlineLevel="0" collapsed="false">
      <c r="A2991" s="10" t="s">
        <v>4390</v>
      </c>
      <c r="B2991" s="10" t="s">
        <v>3586</v>
      </c>
      <c r="C2991" s="11" t="n">
        <v>45935</v>
      </c>
      <c r="D2991" s="12" t="n">
        <v>51.3</v>
      </c>
    </row>
    <row r="2992" customFormat="false" ht="15" hidden="false" customHeight="false" outlineLevel="0" collapsed="false">
      <c r="A2992" s="10" t="s">
        <v>4391</v>
      </c>
      <c r="B2992" s="10" t="s">
        <v>3461</v>
      </c>
      <c r="C2992" s="11" t="n">
        <v>45935</v>
      </c>
      <c r="D2992" s="12" t="n">
        <v>42.74</v>
      </c>
    </row>
    <row r="2993" customFormat="false" ht="15" hidden="false" customHeight="false" outlineLevel="0" collapsed="false">
      <c r="A2993" s="10" t="s">
        <v>4392</v>
      </c>
      <c r="B2993" s="10" t="s">
        <v>4393</v>
      </c>
      <c r="C2993" s="11" t="n">
        <v>45935</v>
      </c>
      <c r="D2993" s="12" t="n">
        <v>49.58</v>
      </c>
    </row>
    <row r="2994" customFormat="false" ht="15" hidden="false" customHeight="false" outlineLevel="0" collapsed="false">
      <c r="A2994" s="10" t="s">
        <v>4394</v>
      </c>
      <c r="B2994" s="10" t="s">
        <v>3803</v>
      </c>
      <c r="C2994" s="11" t="n">
        <v>45935</v>
      </c>
      <c r="D2994" s="12" t="n">
        <v>56.11</v>
      </c>
    </row>
    <row r="2995" customFormat="false" ht="15" hidden="false" customHeight="false" outlineLevel="0" collapsed="false">
      <c r="A2995" s="10" t="s">
        <v>4395</v>
      </c>
      <c r="B2995" s="10" t="s">
        <v>179</v>
      </c>
      <c r="C2995" s="11" t="n">
        <v>45935</v>
      </c>
      <c r="D2995" s="12" t="n">
        <v>48.67</v>
      </c>
    </row>
    <row r="2996" customFormat="false" ht="15" hidden="false" customHeight="false" outlineLevel="0" collapsed="false">
      <c r="A2996" s="10" t="s">
        <v>4396</v>
      </c>
      <c r="B2996" s="10" t="s">
        <v>1607</v>
      </c>
      <c r="C2996" s="11" t="n">
        <v>45935</v>
      </c>
      <c r="D2996" s="12" t="n">
        <v>57.34</v>
      </c>
    </row>
    <row r="2997" customFormat="false" ht="15" hidden="false" customHeight="false" outlineLevel="0" collapsed="false">
      <c r="A2997" s="10" t="s">
        <v>4397</v>
      </c>
      <c r="B2997" s="10" t="s">
        <v>2280</v>
      </c>
      <c r="C2997" s="11" t="n">
        <v>45935</v>
      </c>
      <c r="D2997" s="12" t="n">
        <v>34.41</v>
      </c>
    </row>
    <row r="2998" customFormat="false" ht="15" hidden="false" customHeight="false" outlineLevel="0" collapsed="false">
      <c r="A2998" s="10" t="s">
        <v>4398</v>
      </c>
      <c r="B2998" s="10" t="s">
        <v>360</v>
      </c>
      <c r="C2998" s="11" t="n">
        <v>45935</v>
      </c>
      <c r="D2998" s="12" t="n">
        <v>30.97</v>
      </c>
    </row>
    <row r="2999" customFormat="false" ht="15" hidden="false" customHeight="false" outlineLevel="0" collapsed="false">
      <c r="A2999" s="10" t="s">
        <v>4399</v>
      </c>
      <c r="B2999" s="10" t="s">
        <v>1453</v>
      </c>
      <c r="C2999" s="11" t="n">
        <v>45935</v>
      </c>
      <c r="D2999" s="12" t="n">
        <v>32.97</v>
      </c>
    </row>
    <row r="3000" customFormat="false" ht="15" hidden="false" customHeight="false" outlineLevel="0" collapsed="false">
      <c r="A3000" s="10" t="s">
        <v>4400</v>
      </c>
      <c r="B3000" s="10" t="s">
        <v>1275</v>
      </c>
      <c r="C3000" s="11" t="n">
        <v>45935</v>
      </c>
      <c r="D3000" s="12" t="n">
        <v>24.08</v>
      </c>
    </row>
    <row r="3001" customFormat="false" ht="15" hidden="false" customHeight="false" outlineLevel="0" collapsed="false">
      <c r="A3001" s="10" t="s">
        <v>4401</v>
      </c>
      <c r="B3001" s="10" t="s">
        <v>1217</v>
      </c>
      <c r="C3001" s="11" t="n">
        <v>45935</v>
      </c>
      <c r="D3001" s="12" t="n">
        <v>26.8</v>
      </c>
    </row>
    <row r="3002" customFormat="false" ht="15" hidden="false" customHeight="false" outlineLevel="0" collapsed="false">
      <c r="A3002" s="10" t="s">
        <v>4402</v>
      </c>
      <c r="B3002" s="10" t="s">
        <v>4403</v>
      </c>
      <c r="C3002" s="11" t="n">
        <v>45936</v>
      </c>
      <c r="D3002" s="12" t="n">
        <v>19.99</v>
      </c>
    </row>
    <row r="3003" customFormat="false" ht="15" hidden="false" customHeight="false" outlineLevel="0" collapsed="false">
      <c r="A3003" s="10" t="s">
        <v>4404</v>
      </c>
      <c r="B3003" s="10" t="s">
        <v>3474</v>
      </c>
      <c r="C3003" s="11" t="n">
        <v>45936</v>
      </c>
      <c r="D3003" s="12" t="n">
        <v>71.67</v>
      </c>
    </row>
    <row r="3004" customFormat="false" ht="15" hidden="false" customHeight="false" outlineLevel="0" collapsed="false">
      <c r="A3004" s="10" t="s">
        <v>4405</v>
      </c>
      <c r="B3004" s="10" t="s">
        <v>4406</v>
      </c>
      <c r="C3004" s="11" t="n">
        <v>45936</v>
      </c>
      <c r="D3004" s="12" t="n">
        <v>44.49</v>
      </c>
    </row>
    <row r="3005" customFormat="false" ht="15" hidden="false" customHeight="false" outlineLevel="0" collapsed="false">
      <c r="A3005" s="10" t="s">
        <v>4407</v>
      </c>
      <c r="B3005" s="10" t="s">
        <v>2401</v>
      </c>
      <c r="C3005" s="11" t="n">
        <v>45936</v>
      </c>
      <c r="D3005" s="12" t="n">
        <v>36.16</v>
      </c>
    </row>
    <row r="3006" customFormat="false" ht="15" hidden="false" customHeight="false" outlineLevel="0" collapsed="false">
      <c r="A3006" s="10" t="s">
        <v>4408</v>
      </c>
      <c r="B3006" s="10" t="s">
        <v>3001</v>
      </c>
      <c r="C3006" s="11" t="n">
        <v>45936</v>
      </c>
      <c r="D3006" s="12" t="n">
        <v>36.05</v>
      </c>
    </row>
    <row r="3007" customFormat="false" ht="15" hidden="false" customHeight="false" outlineLevel="0" collapsed="false">
      <c r="A3007" s="10" t="s">
        <v>4409</v>
      </c>
      <c r="B3007" s="10" t="s">
        <v>2206</v>
      </c>
      <c r="C3007" s="11" t="n">
        <v>45936</v>
      </c>
      <c r="D3007" s="12" t="n">
        <v>31.66</v>
      </c>
    </row>
    <row r="3008" customFormat="false" ht="15" hidden="false" customHeight="false" outlineLevel="0" collapsed="false">
      <c r="A3008" s="10" t="s">
        <v>4410</v>
      </c>
      <c r="B3008" s="10" t="s">
        <v>4411</v>
      </c>
      <c r="C3008" s="11" t="n">
        <v>45936</v>
      </c>
      <c r="D3008" s="12" t="n">
        <v>34.49</v>
      </c>
    </row>
    <row r="3009" customFormat="false" ht="15" hidden="false" customHeight="false" outlineLevel="0" collapsed="false">
      <c r="A3009" s="10" t="s">
        <v>4412</v>
      </c>
      <c r="B3009" s="10" t="s">
        <v>4413</v>
      </c>
      <c r="C3009" s="11" t="n">
        <v>45936</v>
      </c>
      <c r="D3009" s="12" t="n">
        <v>22.46</v>
      </c>
    </row>
    <row r="3010" customFormat="false" ht="15" hidden="false" customHeight="false" outlineLevel="0" collapsed="false">
      <c r="A3010" s="10" t="s">
        <v>4414</v>
      </c>
      <c r="B3010" s="10" t="s">
        <v>2596</v>
      </c>
      <c r="C3010" s="11" t="n">
        <v>45937</v>
      </c>
      <c r="D3010" s="12" t="n">
        <v>30.1</v>
      </c>
    </row>
    <row r="3011" customFormat="false" ht="15" hidden="false" customHeight="false" outlineLevel="0" collapsed="false">
      <c r="A3011" s="10" t="s">
        <v>4415</v>
      </c>
      <c r="B3011" s="10" t="s">
        <v>4416</v>
      </c>
      <c r="C3011" s="11" t="n">
        <v>45937</v>
      </c>
      <c r="D3011" s="12" t="n">
        <v>22.66</v>
      </c>
    </row>
    <row r="3012" customFormat="false" ht="15" hidden="false" customHeight="false" outlineLevel="0" collapsed="false">
      <c r="A3012" s="10" t="s">
        <v>4417</v>
      </c>
      <c r="B3012" s="10" t="s">
        <v>4258</v>
      </c>
      <c r="C3012" s="11" t="n">
        <v>45937</v>
      </c>
      <c r="D3012" s="12" t="n">
        <v>86.92</v>
      </c>
    </row>
    <row r="3013" customFormat="false" ht="15" hidden="false" customHeight="false" outlineLevel="0" collapsed="false">
      <c r="A3013" s="10" t="s">
        <v>4418</v>
      </c>
      <c r="B3013" s="10" t="s">
        <v>4419</v>
      </c>
      <c r="C3013" s="11" t="n">
        <v>45937</v>
      </c>
      <c r="D3013" s="12" t="n">
        <v>29.66</v>
      </c>
    </row>
    <row r="3014" customFormat="false" ht="15" hidden="false" customHeight="false" outlineLevel="0" collapsed="false">
      <c r="A3014" s="10" t="s">
        <v>4420</v>
      </c>
      <c r="B3014" s="10" t="s">
        <v>4421</v>
      </c>
      <c r="C3014" s="11" t="n">
        <v>45937</v>
      </c>
      <c r="D3014" s="12" t="n">
        <v>32.16</v>
      </c>
    </row>
    <row r="3015" customFormat="false" ht="15" hidden="false" customHeight="false" outlineLevel="0" collapsed="false">
      <c r="A3015" s="10" t="s">
        <v>4422</v>
      </c>
      <c r="B3015" s="10" t="s">
        <v>4423</v>
      </c>
      <c r="C3015" s="11" t="n">
        <v>45937</v>
      </c>
      <c r="D3015" s="12" t="n">
        <v>21.55</v>
      </c>
    </row>
    <row r="3016" customFormat="false" ht="15" hidden="false" customHeight="false" outlineLevel="0" collapsed="false">
      <c r="A3016" s="10" t="s">
        <v>4424</v>
      </c>
      <c r="B3016" s="10" t="s">
        <v>4425</v>
      </c>
      <c r="C3016" s="11" t="n">
        <v>45937</v>
      </c>
      <c r="D3016" s="12" t="n">
        <v>25.56</v>
      </c>
    </row>
    <row r="3017" customFormat="false" ht="15" hidden="false" customHeight="false" outlineLevel="0" collapsed="false">
      <c r="A3017" s="10" t="s">
        <v>4426</v>
      </c>
      <c r="B3017" s="10" t="s">
        <v>556</v>
      </c>
      <c r="C3017" s="11" t="n">
        <v>45937</v>
      </c>
      <c r="D3017" s="12" t="n">
        <v>42.61</v>
      </c>
    </row>
    <row r="3018" customFormat="false" ht="15" hidden="false" customHeight="false" outlineLevel="0" collapsed="false">
      <c r="A3018" s="10" t="s">
        <v>4427</v>
      </c>
      <c r="B3018" s="10" t="s">
        <v>4428</v>
      </c>
      <c r="C3018" s="11" t="n">
        <v>45937</v>
      </c>
      <c r="D3018" s="12" t="n">
        <v>34.64</v>
      </c>
    </row>
    <row r="3019" customFormat="false" ht="15" hidden="false" customHeight="false" outlineLevel="0" collapsed="false">
      <c r="A3019" s="10" t="s">
        <v>4429</v>
      </c>
      <c r="B3019" s="10" t="s">
        <v>3392</v>
      </c>
      <c r="C3019" s="11" t="n">
        <v>45937</v>
      </c>
      <c r="D3019" s="12" t="n">
        <v>31.44</v>
      </c>
    </row>
    <row r="3020" customFormat="false" ht="15" hidden="false" customHeight="false" outlineLevel="0" collapsed="false">
      <c r="A3020" s="10" t="s">
        <v>4430</v>
      </c>
      <c r="B3020" s="10" t="s">
        <v>2013</v>
      </c>
      <c r="C3020" s="11" t="n">
        <v>45938</v>
      </c>
      <c r="D3020" s="12" t="n">
        <v>51.1</v>
      </c>
    </row>
    <row r="3021" customFormat="false" ht="15" hidden="false" customHeight="false" outlineLevel="0" collapsed="false">
      <c r="A3021" s="10" t="s">
        <v>4431</v>
      </c>
      <c r="B3021" s="10" t="s">
        <v>3908</v>
      </c>
      <c r="C3021" s="11" t="n">
        <v>45938</v>
      </c>
      <c r="D3021" s="12" t="n">
        <v>37.09</v>
      </c>
    </row>
    <row r="3022" customFormat="false" ht="15" hidden="false" customHeight="false" outlineLevel="0" collapsed="false">
      <c r="A3022" s="10" t="s">
        <v>4432</v>
      </c>
      <c r="B3022" s="10" t="s">
        <v>4433</v>
      </c>
      <c r="C3022" s="11" t="n">
        <v>45938</v>
      </c>
      <c r="D3022" s="12" t="n">
        <v>24.51</v>
      </c>
    </row>
    <row r="3023" customFormat="false" ht="15" hidden="false" customHeight="false" outlineLevel="0" collapsed="false">
      <c r="A3023" s="10" t="s">
        <v>4434</v>
      </c>
      <c r="B3023" s="10" t="s">
        <v>1847</v>
      </c>
      <c r="C3023" s="11" t="n">
        <v>45938</v>
      </c>
      <c r="D3023" s="12" t="n">
        <v>39.9</v>
      </c>
    </row>
    <row r="3024" customFormat="false" ht="15" hidden="false" customHeight="false" outlineLevel="0" collapsed="false">
      <c r="A3024" s="10" t="s">
        <v>4435</v>
      </c>
      <c r="B3024" s="10" t="s">
        <v>1145</v>
      </c>
      <c r="C3024" s="11" t="n">
        <v>45938</v>
      </c>
      <c r="D3024" s="12" t="n">
        <v>41.38</v>
      </c>
    </row>
    <row r="3025" customFormat="false" ht="15" hidden="false" customHeight="false" outlineLevel="0" collapsed="false">
      <c r="A3025" s="10" t="s">
        <v>4436</v>
      </c>
      <c r="B3025" s="10" t="s">
        <v>2064</v>
      </c>
      <c r="C3025" s="11" t="n">
        <v>45938</v>
      </c>
      <c r="D3025" s="12" t="n">
        <v>28.64</v>
      </c>
    </row>
    <row r="3026" customFormat="false" ht="15" hidden="false" customHeight="false" outlineLevel="0" collapsed="false">
      <c r="A3026" s="10" t="s">
        <v>4437</v>
      </c>
      <c r="B3026" s="10" t="s">
        <v>1374</v>
      </c>
      <c r="C3026" s="11" t="n">
        <v>45938</v>
      </c>
      <c r="D3026" s="12" t="n">
        <v>19.61</v>
      </c>
    </row>
    <row r="3027" customFormat="false" ht="15" hidden="false" customHeight="false" outlineLevel="0" collapsed="false">
      <c r="A3027" s="10" t="s">
        <v>4438</v>
      </c>
      <c r="B3027" s="10" t="s">
        <v>4439</v>
      </c>
      <c r="C3027" s="11" t="n">
        <v>45938</v>
      </c>
      <c r="D3027" s="12" t="n">
        <v>53.52</v>
      </c>
    </row>
    <row r="3028" customFormat="false" ht="15" hidden="false" customHeight="false" outlineLevel="0" collapsed="false">
      <c r="A3028" s="10" t="s">
        <v>4440</v>
      </c>
      <c r="B3028" s="10" t="s">
        <v>3094</v>
      </c>
      <c r="C3028" s="11" t="n">
        <v>45938</v>
      </c>
      <c r="D3028" s="12" t="n">
        <v>31.9</v>
      </c>
    </row>
    <row r="3029" customFormat="false" ht="15" hidden="false" customHeight="false" outlineLevel="0" collapsed="false">
      <c r="A3029" s="10" t="s">
        <v>4441</v>
      </c>
      <c r="B3029" s="10" t="s">
        <v>3290</v>
      </c>
      <c r="C3029" s="11" t="n">
        <v>45938</v>
      </c>
      <c r="D3029" s="12" t="n">
        <v>57.81</v>
      </c>
    </row>
    <row r="3030" customFormat="false" ht="15" hidden="false" customHeight="false" outlineLevel="0" collapsed="false">
      <c r="A3030" s="10" t="s">
        <v>4442</v>
      </c>
      <c r="B3030" s="10" t="s">
        <v>2635</v>
      </c>
      <c r="C3030" s="11" t="n">
        <v>45938</v>
      </c>
      <c r="D3030" s="12" t="n">
        <v>34.07</v>
      </c>
    </row>
    <row r="3031" customFormat="false" ht="15" hidden="false" customHeight="false" outlineLevel="0" collapsed="false">
      <c r="A3031" s="10" t="s">
        <v>4443</v>
      </c>
      <c r="B3031" s="10" t="s">
        <v>2492</v>
      </c>
      <c r="C3031" s="11" t="n">
        <v>45939</v>
      </c>
      <c r="D3031" s="12" t="n">
        <v>34.58</v>
      </c>
    </row>
    <row r="3032" customFormat="false" ht="15" hidden="false" customHeight="false" outlineLevel="0" collapsed="false">
      <c r="A3032" s="10" t="s">
        <v>4444</v>
      </c>
      <c r="B3032" s="10" t="s">
        <v>2133</v>
      </c>
      <c r="C3032" s="11" t="n">
        <v>45939</v>
      </c>
      <c r="D3032" s="12" t="n">
        <v>43.79</v>
      </c>
    </row>
    <row r="3033" customFormat="false" ht="15" hidden="false" customHeight="false" outlineLevel="0" collapsed="false">
      <c r="A3033" s="10" t="s">
        <v>4445</v>
      </c>
      <c r="B3033" s="10" t="s">
        <v>1029</v>
      </c>
      <c r="C3033" s="11" t="n">
        <v>45939</v>
      </c>
      <c r="D3033" s="12" t="n">
        <v>45.92</v>
      </c>
    </row>
    <row r="3034" customFormat="false" ht="15" hidden="false" customHeight="false" outlineLevel="0" collapsed="false">
      <c r="A3034" s="10" t="s">
        <v>4446</v>
      </c>
      <c r="B3034" s="10" t="s">
        <v>1535</v>
      </c>
      <c r="C3034" s="11" t="n">
        <v>45939</v>
      </c>
      <c r="D3034" s="12" t="n">
        <v>38.86</v>
      </c>
    </row>
    <row r="3035" customFormat="false" ht="15" hidden="false" customHeight="false" outlineLevel="0" collapsed="false">
      <c r="A3035" s="10" t="s">
        <v>4447</v>
      </c>
      <c r="B3035" s="10" t="s">
        <v>401</v>
      </c>
      <c r="C3035" s="11" t="n">
        <v>45939</v>
      </c>
      <c r="D3035" s="12" t="n">
        <v>37.53</v>
      </c>
    </row>
    <row r="3036" customFormat="false" ht="15" hidden="false" customHeight="false" outlineLevel="0" collapsed="false">
      <c r="A3036" s="10" t="s">
        <v>4448</v>
      </c>
      <c r="B3036" s="10" t="s">
        <v>1833</v>
      </c>
      <c r="C3036" s="11" t="n">
        <v>45939</v>
      </c>
      <c r="D3036" s="12" t="n">
        <v>47.88</v>
      </c>
    </row>
    <row r="3037" customFormat="false" ht="15" hidden="false" customHeight="false" outlineLevel="0" collapsed="false">
      <c r="A3037" s="10" t="s">
        <v>4449</v>
      </c>
      <c r="B3037" s="10" t="s">
        <v>2070</v>
      </c>
      <c r="C3037" s="11" t="n">
        <v>45939</v>
      </c>
      <c r="D3037" s="12" t="n">
        <v>36.02</v>
      </c>
    </row>
    <row r="3038" customFormat="false" ht="15" hidden="false" customHeight="false" outlineLevel="0" collapsed="false">
      <c r="A3038" s="10" t="s">
        <v>4450</v>
      </c>
      <c r="B3038" s="10" t="s">
        <v>4451</v>
      </c>
      <c r="C3038" s="11" t="n">
        <v>45939</v>
      </c>
      <c r="D3038" s="12" t="n">
        <v>35.06</v>
      </c>
    </row>
    <row r="3039" customFormat="false" ht="15" hidden="false" customHeight="false" outlineLevel="0" collapsed="false">
      <c r="A3039" s="10" t="s">
        <v>4452</v>
      </c>
      <c r="B3039" s="10" t="s">
        <v>4453</v>
      </c>
      <c r="C3039" s="11" t="n">
        <v>45939</v>
      </c>
      <c r="D3039" s="12" t="n">
        <v>45.34</v>
      </c>
    </row>
    <row r="3040" customFormat="false" ht="15" hidden="false" customHeight="false" outlineLevel="0" collapsed="false">
      <c r="A3040" s="10" t="s">
        <v>4454</v>
      </c>
      <c r="B3040" s="10" t="s">
        <v>419</v>
      </c>
      <c r="C3040" s="11" t="n">
        <v>45939</v>
      </c>
      <c r="D3040" s="12" t="n">
        <v>33.12</v>
      </c>
    </row>
    <row r="3041" customFormat="false" ht="15" hidden="false" customHeight="false" outlineLevel="0" collapsed="false">
      <c r="A3041" s="10" t="s">
        <v>4455</v>
      </c>
      <c r="B3041" s="10" t="s">
        <v>4456</v>
      </c>
      <c r="C3041" s="11" t="n">
        <v>45939</v>
      </c>
      <c r="D3041" s="12" t="n">
        <v>16.91</v>
      </c>
    </row>
    <row r="3042" customFormat="false" ht="15" hidden="false" customHeight="false" outlineLevel="0" collapsed="false">
      <c r="A3042" s="10" t="s">
        <v>4457</v>
      </c>
      <c r="B3042" s="10" t="s">
        <v>2216</v>
      </c>
      <c r="C3042" s="11" t="n">
        <v>45939</v>
      </c>
      <c r="D3042" s="12" t="n">
        <v>34.6</v>
      </c>
    </row>
    <row r="3043" customFormat="false" ht="15" hidden="false" customHeight="false" outlineLevel="0" collapsed="false">
      <c r="A3043" s="10" t="s">
        <v>4458</v>
      </c>
      <c r="B3043" s="10" t="s">
        <v>1558</v>
      </c>
      <c r="C3043" s="11" t="n">
        <v>45939</v>
      </c>
      <c r="D3043" s="12" t="n">
        <v>57.56</v>
      </c>
    </row>
    <row r="3044" customFormat="false" ht="15" hidden="false" customHeight="false" outlineLevel="0" collapsed="false">
      <c r="A3044" s="10" t="s">
        <v>4459</v>
      </c>
      <c r="B3044" s="10" t="s">
        <v>4460</v>
      </c>
      <c r="C3044" s="11" t="n">
        <v>45940</v>
      </c>
      <c r="D3044" s="12" t="n">
        <v>33.72</v>
      </c>
    </row>
    <row r="3045" customFormat="false" ht="15" hidden="false" customHeight="false" outlineLevel="0" collapsed="false">
      <c r="A3045" s="10" t="s">
        <v>4461</v>
      </c>
      <c r="B3045" s="10" t="s">
        <v>4462</v>
      </c>
      <c r="C3045" s="11" t="n">
        <v>45940</v>
      </c>
      <c r="D3045" s="12" t="n">
        <v>27.74</v>
      </c>
    </row>
    <row r="3046" customFormat="false" ht="15" hidden="false" customHeight="false" outlineLevel="0" collapsed="false">
      <c r="A3046" s="10" t="s">
        <v>4463</v>
      </c>
      <c r="B3046" s="10" t="s">
        <v>2974</v>
      </c>
      <c r="C3046" s="11" t="n">
        <v>45940</v>
      </c>
      <c r="D3046" s="12" t="n">
        <v>28.06</v>
      </c>
    </row>
    <row r="3047" customFormat="false" ht="15" hidden="false" customHeight="false" outlineLevel="0" collapsed="false">
      <c r="A3047" s="10" t="s">
        <v>4464</v>
      </c>
      <c r="B3047" s="10" t="s">
        <v>2957</v>
      </c>
      <c r="C3047" s="11" t="n">
        <v>45940</v>
      </c>
      <c r="D3047" s="12" t="n">
        <v>29.65</v>
      </c>
    </row>
    <row r="3048" customFormat="false" ht="15" hidden="false" customHeight="false" outlineLevel="0" collapsed="false">
      <c r="A3048" s="10" t="s">
        <v>4465</v>
      </c>
      <c r="B3048" s="10" t="s">
        <v>4466</v>
      </c>
      <c r="C3048" s="11" t="n">
        <v>45940</v>
      </c>
      <c r="D3048" s="12" t="n">
        <v>41.16</v>
      </c>
    </row>
    <row r="3049" customFormat="false" ht="15" hidden="false" customHeight="false" outlineLevel="0" collapsed="false">
      <c r="A3049" s="10" t="s">
        <v>4467</v>
      </c>
      <c r="B3049" s="10" t="s">
        <v>117</v>
      </c>
      <c r="C3049" s="11" t="n">
        <v>45940</v>
      </c>
      <c r="D3049" s="12" t="n">
        <v>54.92</v>
      </c>
    </row>
    <row r="3050" customFormat="false" ht="15" hidden="false" customHeight="false" outlineLevel="0" collapsed="false">
      <c r="A3050" s="10" t="s">
        <v>4468</v>
      </c>
      <c r="B3050" s="10" t="s">
        <v>1360</v>
      </c>
      <c r="C3050" s="11" t="n">
        <v>45940</v>
      </c>
      <c r="D3050" s="12" t="n">
        <v>23.93</v>
      </c>
    </row>
    <row r="3051" customFormat="false" ht="15" hidden="false" customHeight="false" outlineLevel="0" collapsed="false">
      <c r="A3051" s="10" t="s">
        <v>4469</v>
      </c>
      <c r="B3051" s="10" t="s">
        <v>4470</v>
      </c>
      <c r="C3051" s="11" t="n">
        <v>45940</v>
      </c>
      <c r="D3051" s="12" t="n">
        <v>22.68</v>
      </c>
    </row>
    <row r="3052" customFormat="false" ht="15" hidden="false" customHeight="false" outlineLevel="0" collapsed="false">
      <c r="A3052" s="10" t="s">
        <v>4471</v>
      </c>
      <c r="B3052" s="10" t="s">
        <v>2361</v>
      </c>
      <c r="C3052" s="11" t="n">
        <v>45940</v>
      </c>
      <c r="D3052" s="12" t="n">
        <v>91.08</v>
      </c>
    </row>
    <row r="3053" customFormat="false" ht="15" hidden="false" customHeight="false" outlineLevel="0" collapsed="false">
      <c r="A3053" s="10" t="s">
        <v>4472</v>
      </c>
      <c r="B3053" s="10" t="s">
        <v>4045</v>
      </c>
      <c r="C3053" s="11" t="n">
        <v>45940</v>
      </c>
      <c r="D3053" s="12" t="n">
        <v>37.15</v>
      </c>
    </row>
    <row r="3054" customFormat="false" ht="15" hidden="false" customHeight="false" outlineLevel="0" collapsed="false">
      <c r="A3054" s="10" t="s">
        <v>4473</v>
      </c>
      <c r="B3054" s="10" t="s">
        <v>4474</v>
      </c>
      <c r="C3054" s="11" t="n">
        <v>45940</v>
      </c>
      <c r="D3054" s="12" t="n">
        <v>36.77</v>
      </c>
    </row>
    <row r="3055" customFormat="false" ht="15" hidden="false" customHeight="false" outlineLevel="0" collapsed="false">
      <c r="A3055" s="10" t="s">
        <v>4475</v>
      </c>
      <c r="B3055" s="10" t="s">
        <v>609</v>
      </c>
      <c r="C3055" s="11" t="n">
        <v>45940</v>
      </c>
      <c r="D3055" s="12" t="n">
        <v>52.28</v>
      </c>
    </row>
    <row r="3056" customFormat="false" ht="15" hidden="false" customHeight="false" outlineLevel="0" collapsed="false">
      <c r="A3056" s="10" t="s">
        <v>4476</v>
      </c>
      <c r="B3056" s="10" t="s">
        <v>4477</v>
      </c>
      <c r="C3056" s="11" t="n">
        <v>45940</v>
      </c>
      <c r="D3056" s="12" t="n">
        <v>27.96</v>
      </c>
    </row>
    <row r="3057" customFormat="false" ht="15" hidden="false" customHeight="false" outlineLevel="0" collapsed="false">
      <c r="A3057" s="10" t="s">
        <v>4478</v>
      </c>
      <c r="B3057" s="10" t="s">
        <v>1530</v>
      </c>
      <c r="C3057" s="11" t="n">
        <v>45940</v>
      </c>
      <c r="D3057" s="12" t="n">
        <v>52.84</v>
      </c>
    </row>
    <row r="3058" customFormat="false" ht="15" hidden="false" customHeight="false" outlineLevel="0" collapsed="false">
      <c r="A3058" s="10" t="s">
        <v>4479</v>
      </c>
      <c r="B3058" s="10" t="s">
        <v>355</v>
      </c>
      <c r="C3058" s="11" t="n">
        <v>45940</v>
      </c>
      <c r="D3058" s="12" t="n">
        <v>53.84</v>
      </c>
    </row>
    <row r="3059" customFormat="false" ht="15" hidden="false" customHeight="false" outlineLevel="0" collapsed="false">
      <c r="A3059" s="10" t="s">
        <v>4480</v>
      </c>
      <c r="B3059" s="10" t="s">
        <v>1556</v>
      </c>
      <c r="C3059" s="11" t="n">
        <v>45940</v>
      </c>
      <c r="D3059" s="12" t="n">
        <v>40.73</v>
      </c>
    </row>
    <row r="3060" customFormat="false" ht="15" hidden="false" customHeight="false" outlineLevel="0" collapsed="false">
      <c r="A3060" s="10" t="s">
        <v>4481</v>
      </c>
      <c r="B3060" s="10" t="s">
        <v>4482</v>
      </c>
      <c r="C3060" s="11" t="n">
        <v>45940</v>
      </c>
      <c r="D3060" s="12" t="n">
        <v>34.45</v>
      </c>
    </row>
    <row r="3061" customFormat="false" ht="15" hidden="false" customHeight="false" outlineLevel="0" collapsed="false">
      <c r="A3061" s="10" t="s">
        <v>4483</v>
      </c>
      <c r="B3061" s="10" t="s">
        <v>2166</v>
      </c>
      <c r="C3061" s="11" t="n">
        <v>45940</v>
      </c>
      <c r="D3061" s="12" t="n">
        <v>64.51</v>
      </c>
    </row>
    <row r="3062" customFormat="false" ht="15" hidden="false" customHeight="false" outlineLevel="0" collapsed="false">
      <c r="A3062" s="10" t="s">
        <v>4484</v>
      </c>
      <c r="B3062" s="10" t="s">
        <v>2027</v>
      </c>
      <c r="C3062" s="11" t="n">
        <v>45940</v>
      </c>
      <c r="D3062" s="12" t="n">
        <v>29.2</v>
      </c>
    </row>
    <row r="3063" customFormat="false" ht="15" hidden="false" customHeight="false" outlineLevel="0" collapsed="false">
      <c r="A3063" s="10" t="s">
        <v>4485</v>
      </c>
      <c r="B3063" s="10" t="s">
        <v>2619</v>
      </c>
      <c r="C3063" s="11" t="n">
        <v>45940</v>
      </c>
      <c r="D3063" s="12" t="n">
        <v>37.91</v>
      </c>
    </row>
    <row r="3064" customFormat="false" ht="15" hidden="false" customHeight="false" outlineLevel="0" collapsed="false">
      <c r="A3064" s="10" t="s">
        <v>4486</v>
      </c>
      <c r="B3064" s="10" t="s">
        <v>826</v>
      </c>
      <c r="C3064" s="11" t="n">
        <v>45941</v>
      </c>
      <c r="D3064" s="12" t="n">
        <v>35.03</v>
      </c>
    </row>
    <row r="3065" customFormat="false" ht="15" hidden="false" customHeight="false" outlineLevel="0" collapsed="false">
      <c r="A3065" s="10" t="s">
        <v>4487</v>
      </c>
      <c r="B3065" s="10" t="s">
        <v>4488</v>
      </c>
      <c r="C3065" s="11" t="n">
        <v>45941</v>
      </c>
      <c r="D3065" s="12" t="n">
        <v>48.26</v>
      </c>
    </row>
    <row r="3066" customFormat="false" ht="15" hidden="false" customHeight="false" outlineLevel="0" collapsed="false">
      <c r="A3066" s="10" t="s">
        <v>4489</v>
      </c>
      <c r="B3066" s="10" t="s">
        <v>4490</v>
      </c>
      <c r="C3066" s="11" t="n">
        <v>45941</v>
      </c>
      <c r="D3066" s="12" t="n">
        <v>20.64</v>
      </c>
    </row>
    <row r="3067" customFormat="false" ht="15" hidden="false" customHeight="false" outlineLevel="0" collapsed="false">
      <c r="A3067" s="10" t="s">
        <v>4491</v>
      </c>
      <c r="B3067" s="10" t="s">
        <v>4492</v>
      </c>
      <c r="C3067" s="11" t="n">
        <v>45941</v>
      </c>
      <c r="D3067" s="12" t="n">
        <v>31.24</v>
      </c>
    </row>
    <row r="3068" customFormat="false" ht="15" hidden="false" customHeight="false" outlineLevel="0" collapsed="false">
      <c r="A3068" s="10" t="s">
        <v>4493</v>
      </c>
      <c r="B3068" s="10" t="s">
        <v>2863</v>
      </c>
      <c r="C3068" s="11" t="n">
        <v>45941</v>
      </c>
      <c r="D3068" s="12" t="n">
        <v>102.94</v>
      </c>
    </row>
    <row r="3069" customFormat="false" ht="15" hidden="false" customHeight="false" outlineLevel="0" collapsed="false">
      <c r="A3069" s="10" t="s">
        <v>4494</v>
      </c>
      <c r="B3069" s="10" t="s">
        <v>4495</v>
      </c>
      <c r="C3069" s="11" t="n">
        <v>45941</v>
      </c>
      <c r="D3069" s="12" t="n">
        <v>18.24</v>
      </c>
    </row>
    <row r="3070" customFormat="false" ht="15" hidden="false" customHeight="false" outlineLevel="0" collapsed="false">
      <c r="A3070" s="10" t="s">
        <v>4496</v>
      </c>
      <c r="B3070" s="10" t="s">
        <v>2930</v>
      </c>
      <c r="C3070" s="11" t="n">
        <v>45941</v>
      </c>
      <c r="D3070" s="12" t="n">
        <v>22.65</v>
      </c>
    </row>
    <row r="3071" customFormat="false" ht="15" hidden="false" customHeight="false" outlineLevel="0" collapsed="false">
      <c r="A3071" s="10" t="s">
        <v>4497</v>
      </c>
      <c r="B3071" s="10" t="s">
        <v>688</v>
      </c>
      <c r="C3071" s="11" t="n">
        <v>45941</v>
      </c>
      <c r="D3071" s="12" t="n">
        <v>33.78</v>
      </c>
    </row>
    <row r="3072" customFormat="false" ht="15" hidden="false" customHeight="false" outlineLevel="0" collapsed="false">
      <c r="A3072" s="10" t="s">
        <v>4498</v>
      </c>
      <c r="B3072" s="10" t="s">
        <v>1955</v>
      </c>
      <c r="C3072" s="11" t="n">
        <v>45941</v>
      </c>
      <c r="D3072" s="12" t="n">
        <v>32.8</v>
      </c>
    </row>
    <row r="3073" customFormat="false" ht="15" hidden="false" customHeight="false" outlineLevel="0" collapsed="false">
      <c r="A3073" s="10" t="s">
        <v>4499</v>
      </c>
      <c r="B3073" s="10" t="s">
        <v>2477</v>
      </c>
      <c r="C3073" s="11" t="n">
        <v>45941</v>
      </c>
      <c r="D3073" s="12" t="n">
        <v>40.47</v>
      </c>
    </row>
    <row r="3074" customFormat="false" ht="15" hidden="false" customHeight="false" outlineLevel="0" collapsed="false">
      <c r="A3074" s="10" t="s">
        <v>4500</v>
      </c>
      <c r="B3074" s="10" t="s">
        <v>3584</v>
      </c>
      <c r="C3074" s="11" t="n">
        <v>45941</v>
      </c>
      <c r="D3074" s="12" t="n">
        <v>38.8</v>
      </c>
    </row>
    <row r="3075" customFormat="false" ht="15" hidden="false" customHeight="false" outlineLevel="0" collapsed="false">
      <c r="A3075" s="10" t="s">
        <v>4501</v>
      </c>
      <c r="B3075" s="10" t="s">
        <v>3608</v>
      </c>
      <c r="C3075" s="11" t="n">
        <v>45942</v>
      </c>
      <c r="D3075" s="12" t="n">
        <v>72.5</v>
      </c>
    </row>
    <row r="3076" customFormat="false" ht="15" hidden="false" customHeight="false" outlineLevel="0" collapsed="false">
      <c r="A3076" s="10" t="s">
        <v>4502</v>
      </c>
      <c r="B3076" s="10" t="s">
        <v>4503</v>
      </c>
      <c r="C3076" s="11" t="n">
        <v>45942</v>
      </c>
      <c r="D3076" s="12" t="n">
        <v>27.3</v>
      </c>
    </row>
    <row r="3077" customFormat="false" ht="15" hidden="false" customHeight="false" outlineLevel="0" collapsed="false">
      <c r="A3077" s="10" t="s">
        <v>4504</v>
      </c>
      <c r="B3077" s="10" t="s">
        <v>3543</v>
      </c>
      <c r="C3077" s="11" t="n">
        <v>45942</v>
      </c>
      <c r="D3077" s="12" t="n">
        <v>44.76</v>
      </c>
    </row>
    <row r="3078" customFormat="false" ht="15" hidden="false" customHeight="false" outlineLevel="0" collapsed="false">
      <c r="A3078" s="10" t="s">
        <v>4505</v>
      </c>
      <c r="B3078" s="10" t="s">
        <v>4506</v>
      </c>
      <c r="C3078" s="11" t="n">
        <v>45942</v>
      </c>
      <c r="D3078" s="12" t="n">
        <v>11.69</v>
      </c>
    </row>
    <row r="3079" customFormat="false" ht="15" hidden="false" customHeight="false" outlineLevel="0" collapsed="false">
      <c r="A3079" s="10" t="s">
        <v>4507</v>
      </c>
      <c r="B3079" s="10" t="s">
        <v>2648</v>
      </c>
      <c r="C3079" s="11" t="n">
        <v>45942</v>
      </c>
      <c r="D3079" s="12" t="n">
        <v>35.9</v>
      </c>
    </row>
    <row r="3080" customFormat="false" ht="15" hidden="false" customHeight="false" outlineLevel="0" collapsed="false">
      <c r="A3080" s="10" t="s">
        <v>4508</v>
      </c>
      <c r="B3080" s="10" t="s">
        <v>391</v>
      </c>
      <c r="C3080" s="11" t="n">
        <v>45942</v>
      </c>
      <c r="D3080" s="12" t="n">
        <v>78.82</v>
      </c>
    </row>
    <row r="3081" customFormat="false" ht="15" hidden="false" customHeight="false" outlineLevel="0" collapsed="false">
      <c r="A3081" s="10" t="s">
        <v>4509</v>
      </c>
      <c r="B3081" s="10" t="s">
        <v>1898</v>
      </c>
      <c r="C3081" s="11" t="n">
        <v>45942</v>
      </c>
      <c r="D3081" s="12" t="n">
        <v>60.76</v>
      </c>
    </row>
    <row r="3082" customFormat="false" ht="15" hidden="false" customHeight="false" outlineLevel="0" collapsed="false">
      <c r="A3082" s="10" t="s">
        <v>4510</v>
      </c>
      <c r="B3082" s="10" t="s">
        <v>4511</v>
      </c>
      <c r="C3082" s="11" t="n">
        <v>45942</v>
      </c>
      <c r="D3082" s="12" t="n">
        <v>16.1</v>
      </c>
    </row>
    <row r="3083" customFormat="false" ht="15" hidden="false" customHeight="false" outlineLevel="0" collapsed="false">
      <c r="A3083" s="10" t="s">
        <v>4512</v>
      </c>
      <c r="B3083" s="10" t="s">
        <v>4513</v>
      </c>
      <c r="C3083" s="11" t="n">
        <v>45942</v>
      </c>
      <c r="D3083" s="12" t="n">
        <v>15.24</v>
      </c>
    </row>
    <row r="3084" customFormat="false" ht="15" hidden="false" customHeight="false" outlineLevel="0" collapsed="false">
      <c r="A3084" s="10" t="s">
        <v>4514</v>
      </c>
      <c r="B3084" s="10" t="s">
        <v>4515</v>
      </c>
      <c r="C3084" s="11" t="n">
        <v>45942</v>
      </c>
      <c r="D3084" s="12" t="n">
        <v>26.94</v>
      </c>
    </row>
    <row r="3085" customFormat="false" ht="15" hidden="false" customHeight="false" outlineLevel="0" collapsed="false">
      <c r="A3085" s="10" t="s">
        <v>4516</v>
      </c>
      <c r="B3085" s="10" t="s">
        <v>4517</v>
      </c>
      <c r="C3085" s="11" t="n">
        <v>45942</v>
      </c>
      <c r="D3085" s="12" t="n">
        <v>42.31</v>
      </c>
    </row>
    <row r="3086" customFormat="false" ht="15" hidden="false" customHeight="false" outlineLevel="0" collapsed="false">
      <c r="A3086" s="10" t="s">
        <v>4518</v>
      </c>
      <c r="B3086" s="10" t="s">
        <v>913</v>
      </c>
      <c r="C3086" s="11" t="n">
        <v>45942</v>
      </c>
      <c r="D3086" s="12" t="n">
        <v>23.41</v>
      </c>
    </row>
    <row r="3087" customFormat="false" ht="15" hidden="false" customHeight="false" outlineLevel="0" collapsed="false">
      <c r="A3087" s="10" t="s">
        <v>4519</v>
      </c>
      <c r="B3087" s="10" t="s">
        <v>4520</v>
      </c>
      <c r="C3087" s="11" t="n">
        <v>45943</v>
      </c>
      <c r="D3087" s="12" t="n">
        <v>26.41</v>
      </c>
    </row>
    <row r="3088" customFormat="false" ht="15" hidden="false" customHeight="false" outlineLevel="0" collapsed="false">
      <c r="A3088" s="10" t="s">
        <v>4521</v>
      </c>
      <c r="B3088" s="10" t="s">
        <v>1718</v>
      </c>
      <c r="C3088" s="11" t="n">
        <v>45943</v>
      </c>
      <c r="D3088" s="12" t="n">
        <v>76.36</v>
      </c>
    </row>
    <row r="3089" customFormat="false" ht="15" hidden="false" customHeight="false" outlineLevel="0" collapsed="false">
      <c r="A3089" s="10" t="s">
        <v>4522</v>
      </c>
      <c r="B3089" s="10" t="s">
        <v>4523</v>
      </c>
      <c r="C3089" s="11" t="n">
        <v>45943</v>
      </c>
      <c r="D3089" s="12" t="n">
        <v>60.52</v>
      </c>
    </row>
    <row r="3090" customFormat="false" ht="15" hidden="false" customHeight="false" outlineLevel="0" collapsed="false">
      <c r="A3090" s="10" t="s">
        <v>4524</v>
      </c>
      <c r="B3090" s="10" t="s">
        <v>3644</v>
      </c>
      <c r="C3090" s="11" t="n">
        <v>45943</v>
      </c>
      <c r="D3090" s="12" t="n">
        <v>57.86</v>
      </c>
    </row>
    <row r="3091" customFormat="false" ht="15" hidden="false" customHeight="false" outlineLevel="0" collapsed="false">
      <c r="A3091" s="10" t="s">
        <v>4525</v>
      </c>
      <c r="B3091" s="10" t="s">
        <v>210</v>
      </c>
      <c r="C3091" s="11" t="n">
        <v>45943</v>
      </c>
      <c r="D3091" s="12" t="n">
        <v>65.42</v>
      </c>
    </row>
    <row r="3092" customFormat="false" ht="15" hidden="false" customHeight="false" outlineLevel="0" collapsed="false">
      <c r="A3092" s="10" t="s">
        <v>4526</v>
      </c>
      <c r="B3092" s="10" t="s">
        <v>1514</v>
      </c>
      <c r="C3092" s="11" t="n">
        <v>45943</v>
      </c>
      <c r="D3092" s="12" t="n">
        <v>58.56</v>
      </c>
    </row>
    <row r="3093" customFormat="false" ht="15" hidden="false" customHeight="false" outlineLevel="0" collapsed="false">
      <c r="A3093" s="10" t="s">
        <v>4527</v>
      </c>
      <c r="B3093" s="10" t="s">
        <v>1497</v>
      </c>
      <c r="C3093" s="11" t="n">
        <v>45943</v>
      </c>
      <c r="D3093" s="12" t="n">
        <v>38.02</v>
      </c>
    </row>
    <row r="3094" customFormat="false" ht="15" hidden="false" customHeight="false" outlineLevel="0" collapsed="false">
      <c r="A3094" s="10" t="s">
        <v>4528</v>
      </c>
      <c r="B3094" s="10" t="s">
        <v>3606</v>
      </c>
      <c r="C3094" s="11" t="n">
        <v>45943</v>
      </c>
      <c r="D3094" s="12" t="n">
        <v>25.81</v>
      </c>
    </row>
    <row r="3095" customFormat="false" ht="15" hidden="false" customHeight="false" outlineLevel="0" collapsed="false">
      <c r="A3095" s="10" t="s">
        <v>4529</v>
      </c>
      <c r="B3095" s="10" t="s">
        <v>1981</v>
      </c>
      <c r="C3095" s="11" t="n">
        <v>45944</v>
      </c>
      <c r="D3095" s="12" t="n">
        <v>63.82</v>
      </c>
    </row>
    <row r="3096" customFormat="false" ht="15" hidden="false" customHeight="false" outlineLevel="0" collapsed="false">
      <c r="A3096" s="10" t="s">
        <v>4530</v>
      </c>
      <c r="B3096" s="10" t="s">
        <v>1470</v>
      </c>
      <c r="C3096" s="11" t="n">
        <v>45944</v>
      </c>
      <c r="D3096" s="12" t="n">
        <v>34.21</v>
      </c>
    </row>
    <row r="3097" customFormat="false" ht="15" hidden="false" customHeight="false" outlineLevel="0" collapsed="false">
      <c r="A3097" s="10" t="s">
        <v>4531</v>
      </c>
      <c r="B3097" s="10" t="s">
        <v>2949</v>
      </c>
      <c r="C3097" s="11" t="n">
        <v>45944</v>
      </c>
      <c r="D3097" s="12" t="n">
        <v>46.27</v>
      </c>
    </row>
    <row r="3098" customFormat="false" ht="15" hidden="false" customHeight="false" outlineLevel="0" collapsed="false">
      <c r="A3098" s="10" t="s">
        <v>4532</v>
      </c>
      <c r="B3098" s="10" t="s">
        <v>4533</v>
      </c>
      <c r="C3098" s="11" t="n">
        <v>45944</v>
      </c>
      <c r="D3098" s="12" t="n">
        <v>24.28</v>
      </c>
    </row>
    <row r="3099" customFormat="false" ht="15" hidden="false" customHeight="false" outlineLevel="0" collapsed="false">
      <c r="A3099" s="10" t="s">
        <v>4534</v>
      </c>
      <c r="B3099" s="10" t="s">
        <v>4535</v>
      </c>
      <c r="C3099" s="11" t="n">
        <v>45944</v>
      </c>
      <c r="D3099" s="12" t="n">
        <v>35.32</v>
      </c>
    </row>
    <row r="3100" customFormat="false" ht="15" hidden="false" customHeight="false" outlineLevel="0" collapsed="false">
      <c r="A3100" s="10" t="s">
        <v>4536</v>
      </c>
      <c r="B3100" s="10" t="s">
        <v>2278</v>
      </c>
      <c r="C3100" s="11" t="n">
        <v>45944</v>
      </c>
      <c r="D3100" s="12" t="n">
        <v>18.42</v>
      </c>
    </row>
    <row r="3101" customFormat="false" ht="15" hidden="false" customHeight="false" outlineLevel="0" collapsed="false">
      <c r="A3101" s="10" t="s">
        <v>4537</v>
      </c>
      <c r="B3101" s="10" t="s">
        <v>2101</v>
      </c>
      <c r="C3101" s="11" t="n">
        <v>45944</v>
      </c>
      <c r="D3101" s="12" t="n">
        <v>54.2</v>
      </c>
    </row>
    <row r="3102" customFormat="false" ht="15" hidden="false" customHeight="false" outlineLevel="0" collapsed="false">
      <c r="A3102" s="10" t="s">
        <v>4538</v>
      </c>
      <c r="B3102" s="10" t="s">
        <v>4539</v>
      </c>
      <c r="C3102" s="11" t="n">
        <v>45944</v>
      </c>
      <c r="D3102" s="12" t="n">
        <v>16.3</v>
      </c>
    </row>
    <row r="3103" customFormat="false" ht="15" hidden="false" customHeight="false" outlineLevel="0" collapsed="false">
      <c r="A3103" s="10" t="s">
        <v>4540</v>
      </c>
      <c r="B3103" s="10" t="s">
        <v>4541</v>
      </c>
      <c r="C3103" s="11" t="n">
        <v>45944</v>
      </c>
      <c r="D3103" s="12" t="n">
        <v>41.49</v>
      </c>
    </row>
    <row r="3104" customFormat="false" ht="15" hidden="false" customHeight="false" outlineLevel="0" collapsed="false">
      <c r="A3104" s="10" t="s">
        <v>4542</v>
      </c>
      <c r="B3104" s="10" t="s">
        <v>3097</v>
      </c>
      <c r="C3104" s="11" t="n">
        <v>45945</v>
      </c>
      <c r="D3104" s="12" t="n">
        <v>53.56</v>
      </c>
    </row>
    <row r="3105" customFormat="false" ht="15" hidden="false" customHeight="false" outlineLevel="0" collapsed="false">
      <c r="A3105" s="10" t="s">
        <v>4543</v>
      </c>
      <c r="B3105" s="10" t="s">
        <v>1666</v>
      </c>
      <c r="C3105" s="11" t="n">
        <v>45945</v>
      </c>
      <c r="D3105" s="12" t="n">
        <v>15.1</v>
      </c>
    </row>
    <row r="3106" customFormat="false" ht="15" hidden="false" customHeight="false" outlineLevel="0" collapsed="false">
      <c r="A3106" s="10" t="s">
        <v>4544</v>
      </c>
      <c r="B3106" s="10" t="s">
        <v>441</v>
      </c>
      <c r="C3106" s="11" t="n">
        <v>45945</v>
      </c>
      <c r="D3106" s="12" t="n">
        <v>82.16</v>
      </c>
    </row>
    <row r="3107" customFormat="false" ht="15" hidden="false" customHeight="false" outlineLevel="0" collapsed="false">
      <c r="A3107" s="10" t="s">
        <v>4545</v>
      </c>
      <c r="B3107" s="10" t="s">
        <v>244</v>
      </c>
      <c r="C3107" s="11" t="n">
        <v>45945</v>
      </c>
      <c r="D3107" s="12" t="n">
        <v>68.52</v>
      </c>
    </row>
    <row r="3108" customFormat="false" ht="15" hidden="false" customHeight="false" outlineLevel="0" collapsed="false">
      <c r="A3108" s="10" t="s">
        <v>4546</v>
      </c>
      <c r="B3108" s="10" t="s">
        <v>4547</v>
      </c>
      <c r="C3108" s="11" t="n">
        <v>45945</v>
      </c>
      <c r="D3108" s="12" t="n">
        <v>35.62</v>
      </c>
    </row>
    <row r="3109" customFormat="false" ht="15" hidden="false" customHeight="false" outlineLevel="0" collapsed="false">
      <c r="A3109" s="10" t="s">
        <v>4548</v>
      </c>
      <c r="B3109" s="10" t="s">
        <v>4549</v>
      </c>
      <c r="C3109" s="11" t="n">
        <v>45946</v>
      </c>
      <c r="D3109" s="12" t="n">
        <v>32.65</v>
      </c>
    </row>
    <row r="3110" customFormat="false" ht="15" hidden="false" customHeight="false" outlineLevel="0" collapsed="false">
      <c r="A3110" s="10" t="s">
        <v>4550</v>
      </c>
      <c r="B3110" s="10" t="s">
        <v>4551</v>
      </c>
      <c r="C3110" s="11" t="n">
        <v>45946</v>
      </c>
      <c r="D3110" s="12" t="n">
        <v>61.42</v>
      </c>
    </row>
    <row r="3111" customFormat="false" ht="15" hidden="false" customHeight="false" outlineLevel="0" collapsed="false">
      <c r="A3111" s="10" t="s">
        <v>4552</v>
      </c>
      <c r="B3111" s="10" t="s">
        <v>3964</v>
      </c>
      <c r="C3111" s="11" t="n">
        <v>45946</v>
      </c>
      <c r="D3111" s="12" t="n">
        <v>76.33</v>
      </c>
    </row>
    <row r="3112" customFormat="false" ht="15" hidden="false" customHeight="false" outlineLevel="0" collapsed="false">
      <c r="A3112" s="10" t="s">
        <v>4553</v>
      </c>
      <c r="B3112" s="10" t="s">
        <v>4554</v>
      </c>
      <c r="C3112" s="11" t="n">
        <v>45946</v>
      </c>
      <c r="D3112" s="12" t="n">
        <v>22.35</v>
      </c>
    </row>
    <row r="3113" customFormat="false" ht="15" hidden="false" customHeight="false" outlineLevel="0" collapsed="false">
      <c r="A3113" s="10" t="s">
        <v>4555</v>
      </c>
      <c r="B3113" s="10" t="s">
        <v>4556</v>
      </c>
      <c r="C3113" s="11" t="n">
        <v>45946</v>
      </c>
      <c r="D3113" s="12" t="n">
        <v>50.32</v>
      </c>
    </row>
    <row r="3114" customFormat="false" ht="15" hidden="false" customHeight="false" outlineLevel="0" collapsed="false">
      <c r="A3114" s="10" t="s">
        <v>4557</v>
      </c>
      <c r="B3114" s="10" t="s">
        <v>2524</v>
      </c>
      <c r="C3114" s="11" t="n">
        <v>45946</v>
      </c>
      <c r="D3114" s="12" t="n">
        <v>43.4</v>
      </c>
    </row>
    <row r="3115" customFormat="false" ht="15" hidden="false" customHeight="false" outlineLevel="0" collapsed="false">
      <c r="A3115" s="10" t="s">
        <v>4558</v>
      </c>
      <c r="B3115" s="10" t="s">
        <v>4559</v>
      </c>
      <c r="C3115" s="11" t="n">
        <v>45946</v>
      </c>
      <c r="D3115" s="12" t="n">
        <v>33.83</v>
      </c>
    </row>
    <row r="3116" customFormat="false" ht="15" hidden="false" customHeight="false" outlineLevel="0" collapsed="false">
      <c r="A3116" s="10" t="s">
        <v>4560</v>
      </c>
      <c r="B3116" s="10" t="s">
        <v>3012</v>
      </c>
      <c r="C3116" s="11" t="n">
        <v>45947</v>
      </c>
      <c r="D3116" s="12" t="n">
        <v>26.55</v>
      </c>
    </row>
    <row r="3117" customFormat="false" ht="15" hidden="false" customHeight="false" outlineLevel="0" collapsed="false">
      <c r="A3117" s="10" t="s">
        <v>4561</v>
      </c>
      <c r="B3117" s="10" t="s">
        <v>3070</v>
      </c>
      <c r="C3117" s="11" t="n">
        <v>45947</v>
      </c>
      <c r="D3117" s="12" t="n">
        <v>43.16</v>
      </c>
    </row>
    <row r="3118" customFormat="false" ht="15" hidden="false" customHeight="false" outlineLevel="0" collapsed="false">
      <c r="A3118" s="10" t="s">
        <v>4562</v>
      </c>
      <c r="B3118" s="10" t="s">
        <v>2374</v>
      </c>
      <c r="C3118" s="11" t="n">
        <v>45947</v>
      </c>
      <c r="D3118" s="12" t="n">
        <v>15.9</v>
      </c>
    </row>
    <row r="3119" customFormat="false" ht="15" hidden="false" customHeight="false" outlineLevel="0" collapsed="false">
      <c r="A3119" s="10" t="s">
        <v>4563</v>
      </c>
      <c r="B3119" s="10" t="s">
        <v>4564</v>
      </c>
      <c r="C3119" s="11" t="n">
        <v>45947</v>
      </c>
      <c r="D3119" s="12" t="n">
        <v>21.98</v>
      </c>
    </row>
    <row r="3120" customFormat="false" ht="15" hidden="false" customHeight="false" outlineLevel="0" collapsed="false">
      <c r="A3120" s="10" t="s">
        <v>4565</v>
      </c>
      <c r="B3120" s="10" t="s">
        <v>129</v>
      </c>
      <c r="C3120" s="11" t="n">
        <v>45947</v>
      </c>
      <c r="D3120" s="12" t="n">
        <v>32.72</v>
      </c>
    </row>
    <row r="3121" customFormat="false" ht="15" hidden="false" customHeight="false" outlineLevel="0" collapsed="false">
      <c r="A3121" s="10" t="s">
        <v>4566</v>
      </c>
      <c r="B3121" s="10" t="s">
        <v>1902</v>
      </c>
      <c r="C3121" s="11" t="n">
        <v>45947</v>
      </c>
      <c r="D3121" s="12" t="n">
        <v>37.39</v>
      </c>
    </row>
    <row r="3122" customFormat="false" ht="15" hidden="false" customHeight="false" outlineLevel="0" collapsed="false">
      <c r="A3122" s="10" t="s">
        <v>4567</v>
      </c>
      <c r="B3122" s="10" t="s">
        <v>3939</v>
      </c>
      <c r="C3122" s="11" t="n">
        <v>45947</v>
      </c>
      <c r="D3122" s="12" t="n">
        <v>30.35</v>
      </c>
    </row>
    <row r="3123" customFormat="false" ht="15" hidden="false" customHeight="false" outlineLevel="0" collapsed="false">
      <c r="A3123" s="10" t="s">
        <v>4568</v>
      </c>
      <c r="B3123" s="10" t="s">
        <v>4017</v>
      </c>
      <c r="C3123" s="11" t="n">
        <v>45947</v>
      </c>
      <c r="D3123" s="12" t="n">
        <v>49.11</v>
      </c>
    </row>
    <row r="3124" customFormat="false" ht="15" hidden="false" customHeight="false" outlineLevel="0" collapsed="false">
      <c r="A3124" s="10" t="s">
        <v>4569</v>
      </c>
      <c r="B3124" s="10" t="s">
        <v>3877</v>
      </c>
      <c r="C3124" s="11" t="n">
        <v>45948</v>
      </c>
      <c r="D3124" s="12" t="n">
        <v>44.99</v>
      </c>
    </row>
    <row r="3125" customFormat="false" ht="15" hidden="false" customHeight="false" outlineLevel="0" collapsed="false">
      <c r="A3125" s="10" t="s">
        <v>4570</v>
      </c>
      <c r="B3125" s="10" t="s">
        <v>3757</v>
      </c>
      <c r="C3125" s="11" t="n">
        <v>45948</v>
      </c>
      <c r="D3125" s="12" t="n">
        <v>49.83</v>
      </c>
    </row>
    <row r="3126" customFormat="false" ht="15" hidden="false" customHeight="false" outlineLevel="0" collapsed="false">
      <c r="A3126" s="10" t="s">
        <v>4571</v>
      </c>
      <c r="B3126" s="10" t="s">
        <v>1886</v>
      </c>
      <c r="C3126" s="11" t="n">
        <v>45948</v>
      </c>
      <c r="D3126" s="12" t="n">
        <v>53.24</v>
      </c>
    </row>
    <row r="3127" customFormat="false" ht="15" hidden="false" customHeight="false" outlineLevel="0" collapsed="false">
      <c r="A3127" s="10" t="s">
        <v>4572</v>
      </c>
      <c r="B3127" s="10" t="s">
        <v>2190</v>
      </c>
      <c r="C3127" s="11" t="n">
        <v>45948</v>
      </c>
      <c r="D3127" s="12" t="n">
        <v>44.44</v>
      </c>
    </row>
    <row r="3128" customFormat="false" ht="15" hidden="false" customHeight="false" outlineLevel="0" collapsed="false">
      <c r="A3128" s="10" t="s">
        <v>4573</v>
      </c>
      <c r="B3128" s="10" t="s">
        <v>3709</v>
      </c>
      <c r="C3128" s="11" t="n">
        <v>45948</v>
      </c>
      <c r="D3128" s="12" t="n">
        <v>36.27</v>
      </c>
    </row>
    <row r="3129" customFormat="false" ht="15" hidden="false" customHeight="false" outlineLevel="0" collapsed="false">
      <c r="A3129" s="10" t="s">
        <v>4574</v>
      </c>
      <c r="B3129" s="10" t="s">
        <v>4575</v>
      </c>
      <c r="C3129" s="11" t="n">
        <v>45948</v>
      </c>
      <c r="D3129" s="12" t="n">
        <v>32.48</v>
      </c>
    </row>
    <row r="3130" customFormat="false" ht="15" hidden="false" customHeight="false" outlineLevel="0" collapsed="false">
      <c r="A3130" s="10" t="s">
        <v>4576</v>
      </c>
      <c r="B3130" s="10" t="s">
        <v>1399</v>
      </c>
      <c r="C3130" s="11" t="n">
        <v>45948</v>
      </c>
      <c r="D3130" s="12" t="n">
        <v>44</v>
      </c>
    </row>
    <row r="3131" customFormat="false" ht="15" hidden="false" customHeight="false" outlineLevel="0" collapsed="false">
      <c r="A3131" s="10" t="s">
        <v>4577</v>
      </c>
      <c r="B3131" s="10" t="s">
        <v>4578</v>
      </c>
      <c r="C3131" s="11" t="n">
        <v>45948</v>
      </c>
      <c r="D3131" s="12" t="n">
        <v>25.08</v>
      </c>
    </row>
    <row r="3132" customFormat="false" ht="15" hidden="false" customHeight="false" outlineLevel="0" collapsed="false">
      <c r="A3132" s="10" t="s">
        <v>4579</v>
      </c>
      <c r="B3132" s="10" t="s">
        <v>3237</v>
      </c>
      <c r="C3132" s="11" t="n">
        <v>45948</v>
      </c>
      <c r="D3132" s="12" t="n">
        <v>42.72</v>
      </c>
    </row>
    <row r="3133" customFormat="false" ht="15" hidden="false" customHeight="false" outlineLevel="0" collapsed="false">
      <c r="A3133" s="10" t="s">
        <v>4580</v>
      </c>
      <c r="B3133" s="10" t="s">
        <v>4581</v>
      </c>
      <c r="C3133" s="11" t="n">
        <v>45948</v>
      </c>
      <c r="D3133" s="12" t="n">
        <v>41.09</v>
      </c>
    </row>
    <row r="3134" customFormat="false" ht="15" hidden="false" customHeight="false" outlineLevel="0" collapsed="false">
      <c r="A3134" s="10" t="s">
        <v>4582</v>
      </c>
      <c r="B3134" s="10" t="s">
        <v>4583</v>
      </c>
      <c r="C3134" s="11" t="n">
        <v>45948</v>
      </c>
      <c r="D3134" s="12" t="n">
        <v>27.29</v>
      </c>
    </row>
    <row r="3135" customFormat="false" ht="15" hidden="false" customHeight="false" outlineLevel="0" collapsed="false">
      <c r="A3135" s="10" t="s">
        <v>4584</v>
      </c>
      <c r="B3135" s="10" t="s">
        <v>4585</v>
      </c>
      <c r="C3135" s="11" t="n">
        <v>45948</v>
      </c>
      <c r="D3135" s="12" t="n">
        <v>38.5</v>
      </c>
    </row>
    <row r="3136" customFormat="false" ht="15" hidden="false" customHeight="false" outlineLevel="0" collapsed="false">
      <c r="A3136" s="10" t="s">
        <v>4586</v>
      </c>
      <c r="B3136" s="10" t="s">
        <v>1948</v>
      </c>
      <c r="C3136" s="11" t="n">
        <v>45948</v>
      </c>
      <c r="D3136" s="12" t="n">
        <v>56.4</v>
      </c>
    </row>
    <row r="3137" customFormat="false" ht="15" hidden="false" customHeight="false" outlineLevel="0" collapsed="false">
      <c r="A3137" s="10" t="s">
        <v>4587</v>
      </c>
      <c r="B3137" s="10" t="s">
        <v>4588</v>
      </c>
      <c r="C3137" s="11" t="n">
        <v>45949</v>
      </c>
      <c r="D3137" s="12" t="n">
        <v>21.22</v>
      </c>
    </row>
    <row r="3138" customFormat="false" ht="15" hidden="false" customHeight="false" outlineLevel="0" collapsed="false">
      <c r="A3138" s="10" t="s">
        <v>4589</v>
      </c>
      <c r="B3138" s="10" t="s">
        <v>189</v>
      </c>
      <c r="C3138" s="11" t="n">
        <v>45949</v>
      </c>
      <c r="D3138" s="12" t="n">
        <v>79.78</v>
      </c>
    </row>
    <row r="3139" customFormat="false" ht="15" hidden="false" customHeight="false" outlineLevel="0" collapsed="false">
      <c r="A3139" s="10" t="s">
        <v>4590</v>
      </c>
      <c r="B3139" s="10" t="s">
        <v>1684</v>
      </c>
      <c r="C3139" s="11" t="n">
        <v>45949</v>
      </c>
      <c r="D3139" s="12" t="n">
        <v>22.41</v>
      </c>
    </row>
    <row r="3140" customFormat="false" ht="15" hidden="false" customHeight="false" outlineLevel="0" collapsed="false">
      <c r="A3140" s="10" t="s">
        <v>4591</v>
      </c>
      <c r="B3140" s="10" t="s">
        <v>815</v>
      </c>
      <c r="C3140" s="11" t="n">
        <v>45949</v>
      </c>
      <c r="D3140" s="12" t="n">
        <v>99.48</v>
      </c>
    </row>
    <row r="3141" customFormat="false" ht="15" hidden="false" customHeight="false" outlineLevel="0" collapsed="false">
      <c r="A3141" s="10" t="s">
        <v>4592</v>
      </c>
      <c r="B3141" s="10" t="s">
        <v>3990</v>
      </c>
      <c r="C3141" s="11" t="n">
        <v>45949</v>
      </c>
      <c r="D3141" s="12" t="n">
        <v>38.24</v>
      </c>
    </row>
    <row r="3142" customFormat="false" ht="15" hidden="false" customHeight="false" outlineLevel="0" collapsed="false">
      <c r="A3142" s="10" t="s">
        <v>4593</v>
      </c>
      <c r="B3142" s="10" t="s">
        <v>33</v>
      </c>
      <c r="C3142" s="11" t="n">
        <v>45949</v>
      </c>
      <c r="D3142" s="12" t="n">
        <v>43.58</v>
      </c>
    </row>
    <row r="3143" customFormat="false" ht="15" hidden="false" customHeight="false" outlineLevel="0" collapsed="false">
      <c r="A3143" s="10" t="s">
        <v>4594</v>
      </c>
      <c r="B3143" s="10" t="s">
        <v>471</v>
      </c>
      <c r="C3143" s="11" t="n">
        <v>45949</v>
      </c>
      <c r="D3143" s="12" t="n">
        <v>64.64</v>
      </c>
    </row>
    <row r="3144" customFormat="false" ht="15" hidden="false" customHeight="false" outlineLevel="0" collapsed="false">
      <c r="A3144" s="10" t="s">
        <v>4595</v>
      </c>
      <c r="B3144" s="10" t="s">
        <v>893</v>
      </c>
      <c r="C3144" s="11" t="n">
        <v>45949</v>
      </c>
      <c r="D3144" s="12" t="n">
        <v>50.53</v>
      </c>
    </row>
    <row r="3145" customFormat="false" ht="15" hidden="false" customHeight="false" outlineLevel="0" collapsed="false">
      <c r="A3145" s="10" t="s">
        <v>4596</v>
      </c>
      <c r="B3145" s="10" t="s">
        <v>1526</v>
      </c>
      <c r="C3145" s="11" t="n">
        <v>45949</v>
      </c>
      <c r="D3145" s="12" t="n">
        <v>23.67</v>
      </c>
    </row>
    <row r="3146" customFormat="false" ht="15" hidden="false" customHeight="false" outlineLevel="0" collapsed="false">
      <c r="A3146" s="10" t="s">
        <v>4597</v>
      </c>
      <c r="B3146" s="10" t="s">
        <v>2029</v>
      </c>
      <c r="C3146" s="11" t="n">
        <v>45949</v>
      </c>
      <c r="D3146" s="12" t="n">
        <v>91.35</v>
      </c>
    </row>
    <row r="3147" customFormat="false" ht="15" hidden="false" customHeight="false" outlineLevel="0" collapsed="false">
      <c r="A3147" s="10" t="s">
        <v>4598</v>
      </c>
      <c r="B3147" s="10" t="s">
        <v>4599</v>
      </c>
      <c r="C3147" s="11" t="n">
        <v>45950</v>
      </c>
      <c r="D3147" s="12" t="n">
        <v>27.62</v>
      </c>
    </row>
    <row r="3148" customFormat="false" ht="15" hidden="false" customHeight="false" outlineLevel="0" collapsed="false">
      <c r="A3148" s="10" t="s">
        <v>4600</v>
      </c>
      <c r="B3148" s="10" t="s">
        <v>2751</v>
      </c>
      <c r="C3148" s="11" t="n">
        <v>45950</v>
      </c>
      <c r="D3148" s="12" t="n">
        <v>26.79</v>
      </c>
    </row>
    <row r="3149" customFormat="false" ht="15" hidden="false" customHeight="false" outlineLevel="0" collapsed="false">
      <c r="A3149" s="10" t="s">
        <v>4601</v>
      </c>
      <c r="B3149" s="10" t="s">
        <v>1472</v>
      </c>
      <c r="C3149" s="11" t="n">
        <v>45950</v>
      </c>
      <c r="D3149" s="12" t="n">
        <v>39.22</v>
      </c>
    </row>
    <row r="3150" customFormat="false" ht="15" hidden="false" customHeight="false" outlineLevel="0" collapsed="false">
      <c r="A3150" s="10" t="s">
        <v>4602</v>
      </c>
      <c r="B3150" s="10" t="s">
        <v>4603</v>
      </c>
      <c r="C3150" s="11" t="n">
        <v>45950</v>
      </c>
      <c r="D3150" s="12" t="n">
        <v>21.68</v>
      </c>
    </row>
    <row r="3151" customFormat="false" ht="15" hidden="false" customHeight="false" outlineLevel="0" collapsed="false">
      <c r="A3151" s="10" t="s">
        <v>4604</v>
      </c>
      <c r="B3151" s="10" t="s">
        <v>4605</v>
      </c>
      <c r="C3151" s="11" t="n">
        <v>45950</v>
      </c>
      <c r="D3151" s="12" t="n">
        <v>17.99</v>
      </c>
    </row>
    <row r="3152" customFormat="false" ht="15" hidden="false" customHeight="false" outlineLevel="0" collapsed="false">
      <c r="A3152" s="10" t="s">
        <v>4606</v>
      </c>
      <c r="B3152" s="10" t="s">
        <v>510</v>
      </c>
      <c r="C3152" s="11" t="n">
        <v>45950</v>
      </c>
      <c r="D3152" s="12" t="n">
        <v>46.84</v>
      </c>
    </row>
    <row r="3153" customFormat="false" ht="15" hidden="false" customHeight="false" outlineLevel="0" collapsed="false">
      <c r="A3153" s="10" t="s">
        <v>4607</v>
      </c>
      <c r="B3153" s="10" t="s">
        <v>3245</v>
      </c>
      <c r="C3153" s="11" t="n">
        <v>45950</v>
      </c>
      <c r="D3153" s="12" t="n">
        <v>22.5</v>
      </c>
    </row>
    <row r="3154" customFormat="false" ht="15" hidden="false" customHeight="false" outlineLevel="0" collapsed="false">
      <c r="A3154" s="10" t="s">
        <v>4608</v>
      </c>
      <c r="B3154" s="10" t="s">
        <v>2050</v>
      </c>
      <c r="C3154" s="11" t="n">
        <v>45950</v>
      </c>
      <c r="D3154" s="12" t="n">
        <v>57.75</v>
      </c>
    </row>
    <row r="3155" customFormat="false" ht="15" hidden="false" customHeight="false" outlineLevel="0" collapsed="false">
      <c r="A3155" s="10" t="s">
        <v>4609</v>
      </c>
      <c r="B3155" s="10" t="s">
        <v>4610</v>
      </c>
      <c r="C3155" s="11" t="n">
        <v>45950</v>
      </c>
      <c r="D3155" s="12" t="n">
        <v>49.19</v>
      </c>
    </row>
    <row r="3156" customFormat="false" ht="15" hidden="false" customHeight="false" outlineLevel="0" collapsed="false">
      <c r="A3156" s="10" t="s">
        <v>4611</v>
      </c>
      <c r="B3156" s="10" t="s">
        <v>940</v>
      </c>
      <c r="C3156" s="11" t="n">
        <v>45950</v>
      </c>
      <c r="D3156" s="12" t="n">
        <v>29.78</v>
      </c>
    </row>
    <row r="3157" customFormat="false" ht="15" hidden="false" customHeight="false" outlineLevel="0" collapsed="false">
      <c r="A3157" s="10" t="s">
        <v>4612</v>
      </c>
      <c r="B3157" s="10" t="s">
        <v>473</v>
      </c>
      <c r="C3157" s="11" t="n">
        <v>45950</v>
      </c>
      <c r="D3157" s="12" t="n">
        <v>31.22</v>
      </c>
    </row>
    <row r="3158" customFormat="false" ht="15" hidden="false" customHeight="false" outlineLevel="0" collapsed="false">
      <c r="A3158" s="10" t="s">
        <v>4613</v>
      </c>
      <c r="B3158" s="10" t="s">
        <v>4614</v>
      </c>
      <c r="C3158" s="11" t="n">
        <v>45950</v>
      </c>
      <c r="D3158" s="12" t="n">
        <v>42.36</v>
      </c>
    </row>
    <row r="3159" customFormat="false" ht="15" hidden="false" customHeight="false" outlineLevel="0" collapsed="false">
      <c r="A3159" s="10" t="s">
        <v>4615</v>
      </c>
      <c r="B3159" s="10" t="s">
        <v>1978</v>
      </c>
      <c r="C3159" s="11" t="n">
        <v>45951</v>
      </c>
      <c r="D3159" s="12" t="n">
        <v>27.91</v>
      </c>
    </row>
    <row r="3160" customFormat="false" ht="15" hidden="false" customHeight="false" outlineLevel="0" collapsed="false">
      <c r="A3160" s="10" t="s">
        <v>4616</v>
      </c>
      <c r="B3160" s="10" t="s">
        <v>3576</v>
      </c>
      <c r="C3160" s="11" t="n">
        <v>45951</v>
      </c>
      <c r="D3160" s="12" t="n">
        <v>24.55</v>
      </c>
    </row>
    <row r="3161" customFormat="false" ht="15" hidden="false" customHeight="false" outlineLevel="0" collapsed="false">
      <c r="A3161" s="10" t="s">
        <v>4617</v>
      </c>
      <c r="B3161" s="10" t="s">
        <v>4618</v>
      </c>
      <c r="C3161" s="11" t="n">
        <v>45951</v>
      </c>
      <c r="D3161" s="12" t="n">
        <v>31.45</v>
      </c>
    </row>
    <row r="3162" customFormat="false" ht="15" hidden="false" customHeight="false" outlineLevel="0" collapsed="false">
      <c r="A3162" s="10" t="s">
        <v>4619</v>
      </c>
      <c r="B3162" s="10" t="s">
        <v>2932</v>
      </c>
      <c r="C3162" s="11" t="n">
        <v>45951</v>
      </c>
      <c r="D3162" s="12" t="n">
        <v>52.91</v>
      </c>
    </row>
    <row r="3163" customFormat="false" ht="15" hidden="false" customHeight="false" outlineLevel="0" collapsed="false">
      <c r="A3163" s="10" t="s">
        <v>4620</v>
      </c>
      <c r="B3163" s="10" t="s">
        <v>4621</v>
      </c>
      <c r="C3163" s="11" t="n">
        <v>45951</v>
      </c>
      <c r="D3163" s="12" t="n">
        <v>39.9</v>
      </c>
    </row>
    <row r="3164" customFormat="false" ht="15" hidden="false" customHeight="false" outlineLevel="0" collapsed="false">
      <c r="A3164" s="10" t="s">
        <v>4622</v>
      </c>
      <c r="B3164" s="10" t="s">
        <v>1586</v>
      </c>
      <c r="C3164" s="11" t="n">
        <v>45951</v>
      </c>
      <c r="D3164" s="12" t="n">
        <v>51.27</v>
      </c>
    </row>
    <row r="3165" customFormat="false" ht="15" hidden="false" customHeight="false" outlineLevel="0" collapsed="false">
      <c r="A3165" s="10" t="s">
        <v>4623</v>
      </c>
      <c r="B3165" s="10" t="s">
        <v>3823</v>
      </c>
      <c r="C3165" s="11" t="n">
        <v>45951</v>
      </c>
      <c r="D3165" s="12" t="n">
        <v>29.83</v>
      </c>
    </row>
    <row r="3166" customFormat="false" ht="15" hidden="false" customHeight="false" outlineLevel="0" collapsed="false">
      <c r="A3166" s="10" t="s">
        <v>4624</v>
      </c>
      <c r="B3166" s="10" t="s">
        <v>4625</v>
      </c>
      <c r="C3166" s="11" t="n">
        <v>45951</v>
      </c>
      <c r="D3166" s="12" t="n">
        <v>28.3</v>
      </c>
    </row>
    <row r="3167" customFormat="false" ht="15" hidden="false" customHeight="false" outlineLevel="0" collapsed="false">
      <c r="A3167" s="10" t="s">
        <v>4626</v>
      </c>
      <c r="B3167" s="10" t="s">
        <v>1860</v>
      </c>
      <c r="C3167" s="11" t="n">
        <v>45951</v>
      </c>
      <c r="D3167" s="12" t="n">
        <v>29.07</v>
      </c>
    </row>
    <row r="3168" customFormat="false" ht="15" hidden="false" customHeight="false" outlineLevel="0" collapsed="false">
      <c r="A3168" s="10" t="s">
        <v>4627</v>
      </c>
      <c r="B3168" s="10" t="s">
        <v>3652</v>
      </c>
      <c r="C3168" s="11" t="n">
        <v>45951</v>
      </c>
      <c r="D3168" s="12" t="n">
        <v>25.14</v>
      </c>
    </row>
    <row r="3169" customFormat="false" ht="15" hidden="false" customHeight="false" outlineLevel="0" collapsed="false">
      <c r="A3169" s="10" t="s">
        <v>4628</v>
      </c>
      <c r="B3169" s="10" t="s">
        <v>1725</v>
      </c>
      <c r="C3169" s="11" t="n">
        <v>45951</v>
      </c>
      <c r="D3169" s="12" t="n">
        <v>31.47</v>
      </c>
    </row>
    <row r="3170" customFormat="false" ht="15" hidden="false" customHeight="false" outlineLevel="0" collapsed="false">
      <c r="A3170" s="10" t="s">
        <v>4629</v>
      </c>
      <c r="B3170" s="10" t="s">
        <v>1032</v>
      </c>
      <c r="C3170" s="11" t="n">
        <v>45951</v>
      </c>
      <c r="D3170" s="12" t="n">
        <v>70.24</v>
      </c>
    </row>
    <row r="3171" customFormat="false" ht="15" hidden="false" customHeight="false" outlineLevel="0" collapsed="false">
      <c r="A3171" s="10" t="s">
        <v>4630</v>
      </c>
      <c r="B3171" s="10" t="s">
        <v>2104</v>
      </c>
      <c r="C3171" s="11" t="n">
        <v>45951</v>
      </c>
      <c r="D3171" s="12" t="n">
        <v>44.03</v>
      </c>
    </row>
    <row r="3172" customFormat="false" ht="15" hidden="false" customHeight="false" outlineLevel="0" collapsed="false">
      <c r="A3172" s="10" t="s">
        <v>4631</v>
      </c>
      <c r="B3172" s="10" t="s">
        <v>4235</v>
      </c>
      <c r="C3172" s="11" t="n">
        <v>45952</v>
      </c>
      <c r="D3172" s="12" t="n">
        <v>49.2</v>
      </c>
    </row>
    <row r="3173" customFormat="false" ht="15" hidden="false" customHeight="false" outlineLevel="0" collapsed="false">
      <c r="A3173" s="10" t="s">
        <v>4632</v>
      </c>
      <c r="B3173" s="10" t="s">
        <v>2037</v>
      </c>
      <c r="C3173" s="11" t="n">
        <v>45952</v>
      </c>
      <c r="D3173" s="12" t="n">
        <v>51.59</v>
      </c>
    </row>
    <row r="3174" customFormat="false" ht="15" hidden="false" customHeight="false" outlineLevel="0" collapsed="false">
      <c r="A3174" s="10" t="s">
        <v>4633</v>
      </c>
      <c r="B3174" s="10" t="s">
        <v>1098</v>
      </c>
      <c r="C3174" s="11" t="n">
        <v>45952</v>
      </c>
      <c r="D3174" s="12" t="n">
        <v>20.65</v>
      </c>
    </row>
    <row r="3175" customFormat="false" ht="15" hidden="false" customHeight="false" outlineLevel="0" collapsed="false">
      <c r="A3175" s="10" t="s">
        <v>4634</v>
      </c>
      <c r="B3175" s="10" t="s">
        <v>3363</v>
      </c>
      <c r="C3175" s="11" t="n">
        <v>45952</v>
      </c>
      <c r="D3175" s="12" t="n">
        <v>20.77</v>
      </c>
    </row>
    <row r="3176" customFormat="false" ht="15" hidden="false" customHeight="false" outlineLevel="0" collapsed="false">
      <c r="A3176" s="10" t="s">
        <v>4635</v>
      </c>
      <c r="B3176" s="10" t="s">
        <v>3674</v>
      </c>
      <c r="C3176" s="11" t="n">
        <v>45952</v>
      </c>
      <c r="D3176" s="12" t="n">
        <v>24.97</v>
      </c>
    </row>
    <row r="3177" customFormat="false" ht="15" hidden="false" customHeight="false" outlineLevel="0" collapsed="false">
      <c r="A3177" s="10" t="s">
        <v>4636</v>
      </c>
      <c r="B3177" s="10" t="s">
        <v>4637</v>
      </c>
      <c r="C3177" s="11" t="n">
        <v>45952</v>
      </c>
      <c r="D3177" s="12" t="n">
        <v>14.79</v>
      </c>
    </row>
    <row r="3178" customFormat="false" ht="15" hidden="false" customHeight="false" outlineLevel="0" collapsed="false">
      <c r="A3178" s="10" t="s">
        <v>4638</v>
      </c>
      <c r="B3178" s="10" t="s">
        <v>2448</v>
      </c>
      <c r="C3178" s="11" t="n">
        <v>45952</v>
      </c>
      <c r="D3178" s="12" t="n">
        <v>39.9</v>
      </c>
    </row>
    <row r="3179" customFormat="false" ht="15" hidden="false" customHeight="false" outlineLevel="0" collapsed="false">
      <c r="A3179" s="10" t="s">
        <v>4639</v>
      </c>
      <c r="B3179" s="10" t="s">
        <v>3625</v>
      </c>
      <c r="C3179" s="11" t="n">
        <v>45953</v>
      </c>
      <c r="D3179" s="12" t="n">
        <v>74.28</v>
      </c>
    </row>
    <row r="3180" customFormat="false" ht="15" hidden="false" customHeight="false" outlineLevel="0" collapsed="false">
      <c r="A3180" s="10" t="s">
        <v>4640</v>
      </c>
      <c r="B3180" s="10" t="s">
        <v>649</v>
      </c>
      <c r="C3180" s="11" t="n">
        <v>45953</v>
      </c>
      <c r="D3180" s="12" t="n">
        <v>50.8</v>
      </c>
    </row>
    <row r="3181" customFormat="false" ht="15" hidden="false" customHeight="false" outlineLevel="0" collapsed="false">
      <c r="A3181" s="10" t="s">
        <v>4641</v>
      </c>
      <c r="B3181" s="10" t="s">
        <v>4178</v>
      </c>
      <c r="C3181" s="11" t="n">
        <v>45953</v>
      </c>
      <c r="D3181" s="12" t="n">
        <v>34.84</v>
      </c>
    </row>
    <row r="3182" customFormat="false" ht="15" hidden="false" customHeight="false" outlineLevel="0" collapsed="false">
      <c r="A3182" s="10" t="s">
        <v>4642</v>
      </c>
      <c r="B3182" s="10" t="s">
        <v>477</v>
      </c>
      <c r="C3182" s="11" t="n">
        <v>45953</v>
      </c>
      <c r="D3182" s="12" t="n">
        <v>22.51</v>
      </c>
    </row>
    <row r="3183" customFormat="false" ht="15" hidden="false" customHeight="false" outlineLevel="0" collapsed="false">
      <c r="A3183" s="10" t="s">
        <v>4643</v>
      </c>
      <c r="B3183" s="10" t="s">
        <v>4644</v>
      </c>
      <c r="C3183" s="11" t="n">
        <v>45953</v>
      </c>
      <c r="D3183" s="12" t="n">
        <v>47.56</v>
      </c>
    </row>
    <row r="3184" customFormat="false" ht="15" hidden="false" customHeight="false" outlineLevel="0" collapsed="false">
      <c r="A3184" s="10" t="s">
        <v>4645</v>
      </c>
      <c r="B3184" s="10" t="s">
        <v>4646</v>
      </c>
      <c r="C3184" s="11" t="n">
        <v>45953</v>
      </c>
      <c r="D3184" s="12" t="n">
        <v>28.94</v>
      </c>
    </row>
    <row r="3185" customFormat="false" ht="15" hidden="false" customHeight="false" outlineLevel="0" collapsed="false">
      <c r="A3185" s="10" t="s">
        <v>4647</v>
      </c>
      <c r="B3185" s="10" t="s">
        <v>2066</v>
      </c>
      <c r="C3185" s="11" t="n">
        <v>45953</v>
      </c>
      <c r="D3185" s="12" t="n">
        <v>19.57</v>
      </c>
    </row>
    <row r="3186" customFormat="false" ht="15" hidden="false" customHeight="false" outlineLevel="0" collapsed="false">
      <c r="A3186" s="10" t="s">
        <v>4648</v>
      </c>
      <c r="B3186" s="10" t="s">
        <v>4649</v>
      </c>
      <c r="C3186" s="11" t="n">
        <v>45953</v>
      </c>
      <c r="D3186" s="12" t="n">
        <v>64.37</v>
      </c>
    </row>
    <row r="3187" customFormat="false" ht="15" hidden="false" customHeight="false" outlineLevel="0" collapsed="false">
      <c r="A3187" s="10" t="s">
        <v>4650</v>
      </c>
      <c r="B3187" s="10" t="s">
        <v>4651</v>
      </c>
      <c r="C3187" s="11" t="n">
        <v>45954</v>
      </c>
      <c r="D3187" s="12" t="n">
        <v>30.77</v>
      </c>
    </row>
    <row r="3188" customFormat="false" ht="15" hidden="false" customHeight="false" outlineLevel="0" collapsed="false">
      <c r="A3188" s="10" t="s">
        <v>4652</v>
      </c>
      <c r="B3188" s="10" t="s">
        <v>1679</v>
      </c>
      <c r="C3188" s="11" t="n">
        <v>45954</v>
      </c>
      <c r="D3188" s="12" t="n">
        <v>55.07</v>
      </c>
    </row>
    <row r="3189" customFormat="false" ht="15" hidden="false" customHeight="false" outlineLevel="0" collapsed="false">
      <c r="A3189" s="10" t="s">
        <v>4653</v>
      </c>
      <c r="B3189" s="10" t="s">
        <v>4654</v>
      </c>
      <c r="C3189" s="11" t="n">
        <v>45954</v>
      </c>
      <c r="D3189" s="12" t="n">
        <v>22.37</v>
      </c>
    </row>
    <row r="3190" customFormat="false" ht="15" hidden="false" customHeight="false" outlineLevel="0" collapsed="false">
      <c r="A3190" s="10" t="s">
        <v>4655</v>
      </c>
      <c r="B3190" s="10" t="s">
        <v>3303</v>
      </c>
      <c r="C3190" s="11" t="n">
        <v>45954</v>
      </c>
      <c r="D3190" s="12" t="n">
        <v>22.39</v>
      </c>
    </row>
    <row r="3191" customFormat="false" ht="15" hidden="false" customHeight="false" outlineLevel="0" collapsed="false">
      <c r="A3191" s="10" t="s">
        <v>4656</v>
      </c>
      <c r="B3191" s="10" t="s">
        <v>463</v>
      </c>
      <c r="C3191" s="11" t="n">
        <v>45954</v>
      </c>
      <c r="D3191" s="12" t="n">
        <v>24.83</v>
      </c>
    </row>
    <row r="3192" customFormat="false" ht="15" hidden="false" customHeight="false" outlineLevel="0" collapsed="false">
      <c r="A3192" s="10" t="s">
        <v>4657</v>
      </c>
      <c r="B3192" s="10" t="s">
        <v>1929</v>
      </c>
      <c r="C3192" s="11" t="n">
        <v>45954</v>
      </c>
      <c r="D3192" s="12" t="n">
        <v>37.73</v>
      </c>
    </row>
    <row r="3193" customFormat="false" ht="15" hidden="false" customHeight="false" outlineLevel="0" collapsed="false">
      <c r="A3193" s="10" t="s">
        <v>4658</v>
      </c>
      <c r="B3193" s="10" t="s">
        <v>4659</v>
      </c>
      <c r="C3193" s="11" t="n">
        <v>45954</v>
      </c>
      <c r="D3193" s="12" t="n">
        <v>64.92</v>
      </c>
    </row>
    <row r="3194" customFormat="false" ht="15" hidden="false" customHeight="false" outlineLevel="0" collapsed="false">
      <c r="A3194" s="10" t="s">
        <v>4660</v>
      </c>
      <c r="B3194" s="10" t="s">
        <v>3723</v>
      </c>
      <c r="C3194" s="11" t="n">
        <v>45954</v>
      </c>
      <c r="D3194" s="12" t="n">
        <v>37.6</v>
      </c>
    </row>
    <row r="3195" customFormat="false" ht="15" hidden="false" customHeight="false" outlineLevel="0" collapsed="false">
      <c r="A3195" s="10" t="s">
        <v>4661</v>
      </c>
      <c r="B3195" s="10" t="s">
        <v>1845</v>
      </c>
      <c r="C3195" s="11" t="n">
        <v>45954</v>
      </c>
      <c r="D3195" s="12" t="n">
        <v>21.94</v>
      </c>
    </row>
    <row r="3196" customFormat="false" ht="15" hidden="false" customHeight="false" outlineLevel="0" collapsed="false">
      <c r="A3196" s="10" t="s">
        <v>4662</v>
      </c>
      <c r="B3196" s="10" t="s">
        <v>4663</v>
      </c>
      <c r="C3196" s="11" t="n">
        <v>45954</v>
      </c>
      <c r="D3196" s="12" t="n">
        <v>30.66</v>
      </c>
    </row>
    <row r="3197" customFormat="false" ht="15" hidden="false" customHeight="false" outlineLevel="0" collapsed="false">
      <c r="A3197" s="10" t="s">
        <v>4664</v>
      </c>
      <c r="B3197" s="10" t="s">
        <v>1448</v>
      </c>
      <c r="C3197" s="11" t="n">
        <v>45954</v>
      </c>
      <c r="D3197" s="12" t="n">
        <v>52.94</v>
      </c>
    </row>
    <row r="3198" customFormat="false" ht="15" hidden="false" customHeight="false" outlineLevel="0" collapsed="false">
      <c r="A3198" s="10" t="s">
        <v>4665</v>
      </c>
      <c r="B3198" s="10" t="s">
        <v>43</v>
      </c>
      <c r="C3198" s="11" t="n">
        <v>45954</v>
      </c>
      <c r="D3198" s="12" t="n">
        <v>46.9</v>
      </c>
    </row>
    <row r="3199" customFormat="false" ht="15" hidden="false" customHeight="false" outlineLevel="0" collapsed="false">
      <c r="A3199" s="10" t="s">
        <v>4666</v>
      </c>
      <c r="B3199" s="10" t="s">
        <v>449</v>
      </c>
      <c r="C3199" s="11" t="n">
        <v>45955</v>
      </c>
      <c r="D3199" s="12" t="n">
        <v>52.77</v>
      </c>
    </row>
    <row r="3200" customFormat="false" ht="15" hidden="false" customHeight="false" outlineLevel="0" collapsed="false">
      <c r="A3200" s="10" t="s">
        <v>4667</v>
      </c>
      <c r="B3200" s="10" t="s">
        <v>49</v>
      </c>
      <c r="C3200" s="11" t="n">
        <v>45955</v>
      </c>
      <c r="D3200" s="12" t="n">
        <v>68.09</v>
      </c>
    </row>
    <row r="3201" customFormat="false" ht="15" hidden="false" customHeight="false" outlineLevel="0" collapsed="false">
      <c r="A3201" s="10" t="s">
        <v>4668</v>
      </c>
      <c r="B3201" s="10" t="s">
        <v>4669</v>
      </c>
      <c r="C3201" s="11" t="n">
        <v>45955</v>
      </c>
      <c r="D3201" s="12" t="n">
        <v>24.64</v>
      </c>
    </row>
    <row r="3202" customFormat="false" ht="15" hidden="false" customHeight="false" outlineLevel="0" collapsed="false">
      <c r="A3202" s="10" t="s">
        <v>4670</v>
      </c>
      <c r="B3202" s="10" t="s">
        <v>1853</v>
      </c>
      <c r="C3202" s="11" t="n">
        <v>45955</v>
      </c>
      <c r="D3202" s="12" t="n">
        <v>48.71</v>
      </c>
    </row>
    <row r="3203" customFormat="false" ht="15" hidden="false" customHeight="false" outlineLevel="0" collapsed="false">
      <c r="A3203" s="10" t="s">
        <v>4671</v>
      </c>
      <c r="B3203" s="10" t="s">
        <v>809</v>
      </c>
      <c r="C3203" s="11" t="n">
        <v>45955</v>
      </c>
      <c r="D3203" s="12" t="n">
        <v>50.14</v>
      </c>
    </row>
    <row r="3204" customFormat="false" ht="15" hidden="false" customHeight="false" outlineLevel="0" collapsed="false">
      <c r="A3204" s="10" t="s">
        <v>4672</v>
      </c>
      <c r="B3204" s="10" t="s">
        <v>151</v>
      </c>
      <c r="C3204" s="11" t="n">
        <v>45955</v>
      </c>
      <c r="D3204" s="12" t="n">
        <v>22.41</v>
      </c>
    </row>
    <row r="3205" customFormat="false" ht="15" hidden="false" customHeight="false" outlineLevel="0" collapsed="false">
      <c r="A3205" s="10" t="s">
        <v>4673</v>
      </c>
      <c r="B3205" s="10" t="s">
        <v>2469</v>
      </c>
      <c r="C3205" s="11" t="n">
        <v>45956</v>
      </c>
      <c r="D3205" s="12" t="n">
        <v>72.05</v>
      </c>
    </row>
    <row r="3206" customFormat="false" ht="15" hidden="false" customHeight="false" outlineLevel="0" collapsed="false">
      <c r="A3206" s="10" t="s">
        <v>4674</v>
      </c>
      <c r="B3206" s="10" t="s">
        <v>1894</v>
      </c>
      <c r="C3206" s="11" t="n">
        <v>45956</v>
      </c>
      <c r="D3206" s="12" t="n">
        <v>50.41</v>
      </c>
    </row>
    <row r="3207" customFormat="false" ht="15" hidden="false" customHeight="false" outlineLevel="0" collapsed="false">
      <c r="A3207" s="10" t="s">
        <v>4675</v>
      </c>
      <c r="B3207" s="10" t="s">
        <v>1546</v>
      </c>
      <c r="C3207" s="11" t="n">
        <v>45956</v>
      </c>
      <c r="D3207" s="12" t="n">
        <v>42.42</v>
      </c>
    </row>
    <row r="3208" customFormat="false" ht="15" hidden="false" customHeight="false" outlineLevel="0" collapsed="false">
      <c r="A3208" s="10" t="s">
        <v>4676</v>
      </c>
      <c r="B3208" s="10" t="s">
        <v>673</v>
      </c>
      <c r="C3208" s="11" t="n">
        <v>45956</v>
      </c>
      <c r="D3208" s="12" t="n">
        <v>43.67</v>
      </c>
    </row>
    <row r="3209" customFormat="false" ht="15" hidden="false" customHeight="false" outlineLevel="0" collapsed="false">
      <c r="A3209" s="10" t="s">
        <v>4677</v>
      </c>
      <c r="B3209" s="10" t="s">
        <v>1358</v>
      </c>
      <c r="C3209" s="11" t="n">
        <v>45956</v>
      </c>
      <c r="D3209" s="12" t="n">
        <v>46.16</v>
      </c>
    </row>
    <row r="3210" customFormat="false" ht="15" hidden="false" customHeight="false" outlineLevel="0" collapsed="false">
      <c r="A3210" s="10" t="s">
        <v>4678</v>
      </c>
      <c r="B3210" s="10" t="s">
        <v>4679</v>
      </c>
      <c r="C3210" s="11" t="n">
        <v>45956</v>
      </c>
      <c r="D3210" s="12" t="n">
        <v>37.55</v>
      </c>
    </row>
    <row r="3211" customFormat="false" ht="15" hidden="false" customHeight="false" outlineLevel="0" collapsed="false">
      <c r="A3211" s="10" t="s">
        <v>4680</v>
      </c>
      <c r="B3211" s="10" t="s">
        <v>4681</v>
      </c>
      <c r="C3211" s="11" t="n">
        <v>45956</v>
      </c>
      <c r="D3211" s="12" t="n">
        <v>24.66</v>
      </c>
    </row>
    <row r="3212" customFormat="false" ht="15" hidden="false" customHeight="false" outlineLevel="0" collapsed="false">
      <c r="A3212" s="10" t="s">
        <v>4682</v>
      </c>
      <c r="B3212" s="10" t="s">
        <v>179</v>
      </c>
      <c r="C3212" s="11" t="n">
        <v>45956</v>
      </c>
      <c r="D3212" s="12" t="n">
        <v>29.02</v>
      </c>
    </row>
    <row r="3213" customFormat="false" ht="15" hidden="false" customHeight="false" outlineLevel="0" collapsed="false">
      <c r="A3213" s="10" t="s">
        <v>4683</v>
      </c>
      <c r="B3213" s="10" t="s">
        <v>3042</v>
      </c>
      <c r="C3213" s="11" t="n">
        <v>45956</v>
      </c>
      <c r="D3213" s="12" t="n">
        <v>58.6</v>
      </c>
    </row>
    <row r="3214" customFormat="false" ht="15" hidden="false" customHeight="false" outlineLevel="0" collapsed="false">
      <c r="A3214" s="10" t="s">
        <v>4684</v>
      </c>
      <c r="B3214" s="10" t="s">
        <v>4685</v>
      </c>
      <c r="C3214" s="11" t="n">
        <v>45956</v>
      </c>
      <c r="D3214" s="12" t="n">
        <v>27.24</v>
      </c>
    </row>
    <row r="3215" customFormat="false" ht="15" hidden="false" customHeight="false" outlineLevel="0" collapsed="false">
      <c r="A3215" s="10" t="s">
        <v>4686</v>
      </c>
      <c r="B3215" s="10" t="s">
        <v>4687</v>
      </c>
      <c r="C3215" s="11" t="n">
        <v>45956</v>
      </c>
      <c r="D3215" s="12" t="n">
        <v>20.4</v>
      </c>
    </row>
    <row r="3216" customFormat="false" ht="15" hidden="false" customHeight="false" outlineLevel="0" collapsed="false">
      <c r="A3216" s="10" t="s">
        <v>4688</v>
      </c>
      <c r="B3216" s="10" t="s">
        <v>1107</v>
      </c>
      <c r="C3216" s="11" t="n">
        <v>45956</v>
      </c>
      <c r="D3216" s="12" t="n">
        <v>82.64</v>
      </c>
    </row>
    <row r="3217" customFormat="false" ht="15" hidden="false" customHeight="false" outlineLevel="0" collapsed="false">
      <c r="A3217" s="10" t="s">
        <v>4689</v>
      </c>
      <c r="B3217" s="10" t="s">
        <v>3441</v>
      </c>
      <c r="C3217" s="11" t="n">
        <v>45956</v>
      </c>
      <c r="D3217" s="12" t="n">
        <v>35.85</v>
      </c>
    </row>
    <row r="3218" customFormat="false" ht="15" hidden="false" customHeight="false" outlineLevel="0" collapsed="false">
      <c r="A3218" s="10" t="s">
        <v>4690</v>
      </c>
      <c r="B3218" s="10" t="s">
        <v>1588</v>
      </c>
      <c r="C3218" s="11" t="n">
        <v>45956</v>
      </c>
      <c r="D3218" s="12" t="n">
        <v>45.51</v>
      </c>
    </row>
    <row r="3219" customFormat="false" ht="15" hidden="false" customHeight="false" outlineLevel="0" collapsed="false">
      <c r="A3219" s="10" t="s">
        <v>4691</v>
      </c>
      <c r="B3219" s="10" t="s">
        <v>2450</v>
      </c>
      <c r="C3219" s="11" t="n">
        <v>45957</v>
      </c>
      <c r="D3219" s="12" t="n">
        <v>31.19</v>
      </c>
    </row>
    <row r="3220" customFormat="false" ht="15" hidden="false" customHeight="false" outlineLevel="0" collapsed="false">
      <c r="A3220" s="10" t="s">
        <v>4692</v>
      </c>
      <c r="B3220" s="10" t="s">
        <v>579</v>
      </c>
      <c r="C3220" s="11" t="n">
        <v>45957</v>
      </c>
      <c r="D3220" s="12" t="n">
        <v>33.64</v>
      </c>
    </row>
    <row r="3221" customFormat="false" ht="15" hidden="false" customHeight="false" outlineLevel="0" collapsed="false">
      <c r="A3221" s="10" t="s">
        <v>4693</v>
      </c>
      <c r="B3221" s="10" t="s">
        <v>3969</v>
      </c>
      <c r="C3221" s="11" t="n">
        <v>45957</v>
      </c>
      <c r="D3221" s="12" t="n">
        <v>29.58</v>
      </c>
    </row>
    <row r="3222" customFormat="false" ht="15" hidden="false" customHeight="false" outlineLevel="0" collapsed="false">
      <c r="A3222" s="10" t="s">
        <v>4694</v>
      </c>
      <c r="B3222" s="10" t="s">
        <v>4695</v>
      </c>
      <c r="C3222" s="11" t="n">
        <v>45957</v>
      </c>
      <c r="D3222" s="12" t="n">
        <v>23.98</v>
      </c>
    </row>
    <row r="3223" customFormat="false" ht="15" hidden="false" customHeight="false" outlineLevel="0" collapsed="false">
      <c r="A3223" s="10" t="s">
        <v>4696</v>
      </c>
      <c r="B3223" s="10" t="s">
        <v>1417</v>
      </c>
      <c r="C3223" s="11" t="n">
        <v>45957</v>
      </c>
      <c r="D3223" s="12" t="n">
        <v>31.08</v>
      </c>
    </row>
    <row r="3224" customFormat="false" ht="15" hidden="false" customHeight="false" outlineLevel="0" collapsed="false">
      <c r="A3224" s="10" t="s">
        <v>4697</v>
      </c>
      <c r="B3224" s="10" t="s">
        <v>3582</v>
      </c>
      <c r="C3224" s="11" t="n">
        <v>45957</v>
      </c>
      <c r="D3224" s="12" t="n">
        <v>27.03</v>
      </c>
    </row>
    <row r="3225" customFormat="false" ht="15" hidden="false" customHeight="false" outlineLevel="0" collapsed="false">
      <c r="A3225" s="10" t="s">
        <v>4698</v>
      </c>
      <c r="B3225" s="10" t="s">
        <v>2290</v>
      </c>
      <c r="C3225" s="11" t="n">
        <v>45957</v>
      </c>
      <c r="D3225" s="12" t="n">
        <v>23.46</v>
      </c>
    </row>
    <row r="3226" customFormat="false" ht="15" hidden="false" customHeight="false" outlineLevel="0" collapsed="false">
      <c r="A3226" s="10" t="s">
        <v>4699</v>
      </c>
      <c r="B3226" s="10" t="s">
        <v>4700</v>
      </c>
      <c r="C3226" s="11" t="n">
        <v>45957</v>
      </c>
      <c r="D3226" s="12" t="n">
        <v>55.78</v>
      </c>
    </row>
    <row r="3227" customFormat="false" ht="15" hidden="false" customHeight="false" outlineLevel="0" collapsed="false">
      <c r="A3227" s="10" t="s">
        <v>4701</v>
      </c>
      <c r="B3227" s="10" t="s">
        <v>4702</v>
      </c>
      <c r="C3227" s="11" t="n">
        <v>45958</v>
      </c>
      <c r="D3227" s="12" t="n">
        <v>31.55</v>
      </c>
    </row>
    <row r="3228" customFormat="false" ht="15" hidden="false" customHeight="false" outlineLevel="0" collapsed="false">
      <c r="A3228" s="10" t="s">
        <v>4703</v>
      </c>
      <c r="B3228" s="10" t="s">
        <v>3411</v>
      </c>
      <c r="C3228" s="11" t="n">
        <v>45958</v>
      </c>
      <c r="D3228" s="12" t="n">
        <v>36.2</v>
      </c>
    </row>
    <row r="3229" customFormat="false" ht="15" hidden="false" customHeight="false" outlineLevel="0" collapsed="false">
      <c r="A3229" s="10" t="s">
        <v>4704</v>
      </c>
      <c r="B3229" s="10" t="s">
        <v>4705</v>
      </c>
      <c r="C3229" s="11" t="n">
        <v>45958</v>
      </c>
      <c r="D3229" s="12" t="n">
        <v>41.66</v>
      </c>
    </row>
    <row r="3230" customFormat="false" ht="15" hidden="false" customHeight="false" outlineLevel="0" collapsed="false">
      <c r="A3230" s="10" t="s">
        <v>4706</v>
      </c>
      <c r="B3230" s="10" t="s">
        <v>1303</v>
      </c>
      <c r="C3230" s="11" t="n">
        <v>45958</v>
      </c>
      <c r="D3230" s="12" t="n">
        <v>73.95</v>
      </c>
    </row>
    <row r="3231" customFormat="false" ht="15" hidden="false" customHeight="false" outlineLevel="0" collapsed="false">
      <c r="A3231" s="10" t="s">
        <v>4707</v>
      </c>
      <c r="B3231" s="10" t="s">
        <v>3687</v>
      </c>
      <c r="C3231" s="11" t="n">
        <v>45958</v>
      </c>
      <c r="D3231" s="12" t="n">
        <v>22.55</v>
      </c>
    </row>
    <row r="3232" customFormat="false" ht="15" hidden="false" customHeight="false" outlineLevel="0" collapsed="false">
      <c r="A3232" s="10" t="s">
        <v>4708</v>
      </c>
      <c r="B3232" s="10" t="s">
        <v>2537</v>
      </c>
      <c r="C3232" s="11" t="n">
        <v>45958</v>
      </c>
      <c r="D3232" s="12" t="n">
        <v>52.84</v>
      </c>
    </row>
    <row r="3233" customFormat="false" ht="15" hidden="false" customHeight="false" outlineLevel="0" collapsed="false">
      <c r="A3233" s="10" t="s">
        <v>4709</v>
      </c>
      <c r="B3233" s="10" t="s">
        <v>1681</v>
      </c>
      <c r="C3233" s="11" t="n">
        <v>45959</v>
      </c>
      <c r="D3233" s="12" t="n">
        <v>18.11</v>
      </c>
    </row>
    <row r="3234" customFormat="false" ht="15" hidden="false" customHeight="false" outlineLevel="0" collapsed="false">
      <c r="A3234" s="10" t="s">
        <v>4710</v>
      </c>
      <c r="B3234" s="10" t="s">
        <v>4711</v>
      </c>
      <c r="C3234" s="11" t="n">
        <v>45959</v>
      </c>
      <c r="D3234" s="12" t="n">
        <v>28.78</v>
      </c>
    </row>
    <row r="3235" customFormat="false" ht="15" hidden="false" customHeight="false" outlineLevel="0" collapsed="false">
      <c r="A3235" s="10" t="s">
        <v>4712</v>
      </c>
      <c r="B3235" s="10" t="s">
        <v>3935</v>
      </c>
      <c r="C3235" s="11" t="n">
        <v>45959</v>
      </c>
      <c r="D3235" s="12" t="n">
        <v>67.6</v>
      </c>
    </row>
    <row r="3236" customFormat="false" ht="15" hidden="false" customHeight="false" outlineLevel="0" collapsed="false">
      <c r="A3236" s="10" t="s">
        <v>4713</v>
      </c>
      <c r="B3236" s="10" t="s">
        <v>4321</v>
      </c>
      <c r="C3236" s="11" t="n">
        <v>45959</v>
      </c>
      <c r="D3236" s="12" t="n">
        <v>30.78</v>
      </c>
    </row>
    <row r="3237" customFormat="false" ht="15" hidden="false" customHeight="false" outlineLevel="0" collapsed="false">
      <c r="A3237" s="10" t="s">
        <v>4714</v>
      </c>
      <c r="B3237" s="10" t="s">
        <v>3477</v>
      </c>
      <c r="C3237" s="11" t="n">
        <v>45959</v>
      </c>
      <c r="D3237" s="12" t="n">
        <v>23.86</v>
      </c>
    </row>
    <row r="3238" customFormat="false" ht="15" hidden="false" customHeight="false" outlineLevel="0" collapsed="false">
      <c r="A3238" s="10" t="s">
        <v>4715</v>
      </c>
      <c r="B3238" s="10" t="s">
        <v>4716</v>
      </c>
      <c r="C3238" s="11" t="n">
        <v>45959</v>
      </c>
      <c r="D3238" s="12" t="n">
        <v>22.06</v>
      </c>
    </row>
    <row r="3239" customFormat="false" ht="15" hidden="false" customHeight="false" outlineLevel="0" collapsed="false">
      <c r="A3239" s="10" t="s">
        <v>4717</v>
      </c>
      <c r="B3239" s="10" t="s">
        <v>2126</v>
      </c>
      <c r="C3239" s="11" t="n">
        <v>45959</v>
      </c>
      <c r="D3239" s="12" t="n">
        <v>94.31</v>
      </c>
    </row>
    <row r="3240" customFormat="false" ht="15" hidden="false" customHeight="false" outlineLevel="0" collapsed="false">
      <c r="A3240" s="10" t="s">
        <v>4718</v>
      </c>
      <c r="B3240" s="10" t="s">
        <v>3432</v>
      </c>
      <c r="C3240" s="11" t="n">
        <v>45959</v>
      </c>
      <c r="D3240" s="12" t="n">
        <v>21.24</v>
      </c>
    </row>
    <row r="3241" customFormat="false" ht="15" hidden="false" customHeight="false" outlineLevel="0" collapsed="false">
      <c r="A3241" s="10" t="s">
        <v>4719</v>
      </c>
      <c r="B3241" s="10" t="s">
        <v>4720</v>
      </c>
      <c r="C3241" s="11" t="n">
        <v>45959</v>
      </c>
      <c r="D3241" s="12" t="n">
        <v>14.37</v>
      </c>
    </row>
    <row r="3242" customFormat="false" ht="15" hidden="false" customHeight="false" outlineLevel="0" collapsed="false">
      <c r="A3242" s="10" t="s">
        <v>4721</v>
      </c>
      <c r="B3242" s="10" t="s">
        <v>355</v>
      </c>
      <c r="C3242" s="11" t="n">
        <v>45959</v>
      </c>
      <c r="D3242" s="12" t="n">
        <v>28.39</v>
      </c>
    </row>
    <row r="3243" customFormat="false" ht="15" hidden="false" customHeight="false" outlineLevel="0" collapsed="false">
      <c r="A3243" s="10" t="s">
        <v>4722</v>
      </c>
      <c r="B3243" s="10" t="s">
        <v>4723</v>
      </c>
      <c r="C3243" s="11" t="n">
        <v>45959</v>
      </c>
      <c r="D3243" s="12" t="n">
        <v>37.75</v>
      </c>
    </row>
    <row r="3244" customFormat="false" ht="15" hidden="false" customHeight="false" outlineLevel="0" collapsed="false">
      <c r="A3244" s="10" t="s">
        <v>4724</v>
      </c>
      <c r="B3244" s="10" t="s">
        <v>3181</v>
      </c>
      <c r="C3244" s="11" t="n">
        <v>45959</v>
      </c>
      <c r="D3244" s="12" t="n">
        <v>36.75</v>
      </c>
    </row>
    <row r="3245" customFormat="false" ht="15" hidden="false" customHeight="false" outlineLevel="0" collapsed="false">
      <c r="A3245" s="10" t="s">
        <v>4725</v>
      </c>
      <c r="B3245" s="10" t="s">
        <v>1843</v>
      </c>
      <c r="C3245" s="11" t="n">
        <v>45959</v>
      </c>
      <c r="D3245" s="12" t="n">
        <v>33.93</v>
      </c>
    </row>
    <row r="3246" customFormat="false" ht="15" hidden="false" customHeight="false" outlineLevel="0" collapsed="false">
      <c r="A3246" s="10" t="s">
        <v>4726</v>
      </c>
      <c r="B3246" s="10" t="s">
        <v>2938</v>
      </c>
      <c r="C3246" s="11" t="n">
        <v>45959</v>
      </c>
      <c r="D3246" s="12" t="n">
        <v>37.12</v>
      </c>
    </row>
    <row r="3247" customFormat="false" ht="15" hidden="false" customHeight="false" outlineLevel="0" collapsed="false">
      <c r="A3247" s="10" t="s">
        <v>4727</v>
      </c>
      <c r="B3247" s="10" t="s">
        <v>1732</v>
      </c>
      <c r="C3247" s="11" t="n">
        <v>45960</v>
      </c>
      <c r="D3247" s="12" t="n">
        <v>50.31</v>
      </c>
    </row>
    <row r="3248" customFormat="false" ht="15" hidden="false" customHeight="false" outlineLevel="0" collapsed="false">
      <c r="A3248" s="10" t="s">
        <v>4728</v>
      </c>
      <c r="B3248" s="10" t="s">
        <v>4729</v>
      </c>
      <c r="C3248" s="11" t="n">
        <v>45960</v>
      </c>
      <c r="D3248" s="12" t="n">
        <v>51.28</v>
      </c>
    </row>
    <row r="3249" customFormat="false" ht="15" hidden="false" customHeight="false" outlineLevel="0" collapsed="false">
      <c r="A3249" s="10" t="s">
        <v>4730</v>
      </c>
      <c r="B3249" s="10" t="s">
        <v>1761</v>
      </c>
      <c r="C3249" s="11" t="n">
        <v>45960</v>
      </c>
      <c r="D3249" s="12" t="n">
        <v>24.02</v>
      </c>
    </row>
    <row r="3250" customFormat="false" ht="15" hidden="false" customHeight="false" outlineLevel="0" collapsed="false">
      <c r="A3250" s="10" t="s">
        <v>4731</v>
      </c>
      <c r="B3250" s="10" t="s">
        <v>2443</v>
      </c>
      <c r="C3250" s="11" t="n">
        <v>45960</v>
      </c>
      <c r="D3250" s="12" t="n">
        <v>53.54</v>
      </c>
    </row>
    <row r="3251" customFormat="false" ht="15" hidden="false" customHeight="false" outlineLevel="0" collapsed="false">
      <c r="A3251" s="10" t="s">
        <v>4732</v>
      </c>
      <c r="B3251" s="10" t="s">
        <v>620</v>
      </c>
      <c r="C3251" s="11" t="n">
        <v>45960</v>
      </c>
      <c r="D3251" s="12" t="n">
        <v>55.96</v>
      </c>
    </row>
    <row r="3252" customFormat="false" ht="15" hidden="false" customHeight="false" outlineLevel="0" collapsed="false">
      <c r="A3252" s="10" t="s">
        <v>4733</v>
      </c>
      <c r="B3252" s="10" t="s">
        <v>4734</v>
      </c>
      <c r="C3252" s="11" t="n">
        <v>45960</v>
      </c>
      <c r="D3252" s="12" t="n">
        <v>25.71</v>
      </c>
    </row>
    <row r="3253" customFormat="false" ht="15" hidden="false" customHeight="false" outlineLevel="0" collapsed="false">
      <c r="A3253" s="10" t="s">
        <v>4735</v>
      </c>
      <c r="B3253" s="10" t="s">
        <v>1123</v>
      </c>
      <c r="C3253" s="11" t="n">
        <v>45960</v>
      </c>
      <c r="D3253" s="12" t="n">
        <v>30.8</v>
      </c>
    </row>
    <row r="3254" customFormat="false" ht="15" hidden="false" customHeight="false" outlineLevel="0" collapsed="false">
      <c r="A3254" s="10" t="s">
        <v>4736</v>
      </c>
      <c r="B3254" s="10" t="s">
        <v>1968</v>
      </c>
      <c r="C3254" s="11" t="n">
        <v>45960</v>
      </c>
      <c r="D3254" s="12" t="n">
        <v>52.91</v>
      </c>
    </row>
    <row r="3255" customFormat="false" ht="15" hidden="false" customHeight="false" outlineLevel="0" collapsed="false">
      <c r="A3255" s="10" t="s">
        <v>4737</v>
      </c>
      <c r="B3255" s="10" t="s">
        <v>4738</v>
      </c>
      <c r="C3255" s="11" t="n">
        <v>45960</v>
      </c>
      <c r="D3255" s="12" t="n">
        <v>20.12</v>
      </c>
    </row>
    <row r="3256" customFormat="false" ht="15" hidden="false" customHeight="false" outlineLevel="0" collapsed="false">
      <c r="A3256" s="10" t="s">
        <v>4739</v>
      </c>
      <c r="B3256" s="10" t="s">
        <v>2994</v>
      </c>
      <c r="C3256" s="11" t="n">
        <v>45961</v>
      </c>
      <c r="D3256" s="12" t="n">
        <v>148.86</v>
      </c>
    </row>
    <row r="3257" customFormat="false" ht="15" hidden="false" customHeight="false" outlineLevel="0" collapsed="false">
      <c r="A3257" s="10" t="s">
        <v>4740</v>
      </c>
      <c r="B3257" s="10" t="s">
        <v>4741</v>
      </c>
      <c r="C3257" s="11" t="n">
        <v>45961</v>
      </c>
      <c r="D3257" s="12" t="n">
        <v>24.92</v>
      </c>
    </row>
    <row r="3258" customFormat="false" ht="15" hidden="false" customHeight="false" outlineLevel="0" collapsed="false">
      <c r="A3258" s="10" t="s">
        <v>4742</v>
      </c>
      <c r="B3258" s="10" t="s">
        <v>2016</v>
      </c>
      <c r="C3258" s="11" t="n">
        <v>45961</v>
      </c>
      <c r="D3258" s="12" t="n">
        <v>40.37</v>
      </c>
    </row>
    <row r="3259" customFormat="false" ht="15" hidden="false" customHeight="false" outlineLevel="0" collapsed="false">
      <c r="A3259" s="10" t="s">
        <v>4743</v>
      </c>
      <c r="B3259" s="10" t="s">
        <v>4744</v>
      </c>
      <c r="C3259" s="11" t="n">
        <v>45961</v>
      </c>
      <c r="D3259" s="12" t="n">
        <v>48.67</v>
      </c>
    </row>
    <row r="3260" customFormat="false" ht="15" hidden="false" customHeight="false" outlineLevel="0" collapsed="false">
      <c r="A3260" s="10" t="s">
        <v>4745</v>
      </c>
      <c r="B3260" s="10" t="s">
        <v>2499</v>
      </c>
      <c r="C3260" s="11" t="n">
        <v>45961</v>
      </c>
      <c r="D3260" s="12" t="n">
        <v>29.44</v>
      </c>
    </row>
    <row r="3261" customFormat="false" ht="15" hidden="false" customHeight="false" outlineLevel="0" collapsed="false">
      <c r="A3261" s="10" t="s">
        <v>4746</v>
      </c>
      <c r="B3261" s="10" t="s">
        <v>4747</v>
      </c>
      <c r="C3261" s="11" t="n">
        <v>45961</v>
      </c>
      <c r="D3261" s="12" t="n">
        <v>27.66</v>
      </c>
    </row>
    <row r="3262" customFormat="false" ht="15" hidden="false" customHeight="false" outlineLevel="0" collapsed="false">
      <c r="A3262" s="10" t="s">
        <v>4748</v>
      </c>
      <c r="B3262" s="10" t="s">
        <v>1924</v>
      </c>
      <c r="C3262" s="11" t="n">
        <v>45961</v>
      </c>
      <c r="D3262" s="12" t="n">
        <v>61.24</v>
      </c>
    </row>
    <row r="3263" customFormat="false" ht="15" hidden="false" customHeight="false" outlineLevel="0" collapsed="false">
      <c r="A3263" s="10" t="s">
        <v>4749</v>
      </c>
      <c r="B3263" s="10" t="s">
        <v>4750</v>
      </c>
      <c r="C3263" s="11" t="n">
        <v>45961</v>
      </c>
      <c r="D3263" s="12" t="n">
        <v>26.44</v>
      </c>
    </row>
    <row r="3264" customFormat="false" ht="15" hidden="false" customHeight="false" outlineLevel="0" collapsed="false">
      <c r="A3264" s="10" t="s">
        <v>4751</v>
      </c>
      <c r="B3264" s="10" t="s">
        <v>4752</v>
      </c>
      <c r="C3264" s="11" t="n">
        <v>45961</v>
      </c>
      <c r="D3264" s="12" t="n">
        <v>25.39</v>
      </c>
    </row>
    <row r="3265" customFormat="false" ht="15" hidden="false" customHeight="false" outlineLevel="0" collapsed="false">
      <c r="A3265" s="10" t="s">
        <v>4753</v>
      </c>
      <c r="B3265" s="10" t="s">
        <v>3081</v>
      </c>
      <c r="C3265" s="11" t="n">
        <v>45961</v>
      </c>
      <c r="D3265" s="12" t="n">
        <v>44.07</v>
      </c>
    </row>
    <row r="3266" customFormat="false" ht="15" hidden="false" customHeight="false" outlineLevel="0" collapsed="false">
      <c r="A3266" s="10" t="s">
        <v>4754</v>
      </c>
      <c r="B3266" s="10" t="s">
        <v>4755</v>
      </c>
      <c r="C3266" s="11" t="n">
        <v>45961</v>
      </c>
      <c r="D3266" s="12" t="n">
        <v>18.46</v>
      </c>
    </row>
    <row r="3267" customFormat="false" ht="15" hidden="false" customHeight="false" outlineLevel="0" collapsed="false">
      <c r="A3267" s="10" t="s">
        <v>4756</v>
      </c>
      <c r="B3267" s="10" t="s">
        <v>443</v>
      </c>
      <c r="C3267" s="11" t="n">
        <v>45961</v>
      </c>
      <c r="D3267" s="12" t="n">
        <v>31.21</v>
      </c>
    </row>
    <row r="3268" customFormat="false" ht="15" hidden="false" customHeight="false" outlineLevel="0" collapsed="false">
      <c r="A3268" s="10" t="s">
        <v>4757</v>
      </c>
      <c r="B3268" s="10" t="s">
        <v>2596</v>
      </c>
      <c r="C3268" s="11" t="n">
        <v>45962</v>
      </c>
      <c r="D3268" s="12" t="n">
        <v>35.64</v>
      </c>
    </row>
    <row r="3269" customFormat="false" ht="15" hidden="false" customHeight="false" outlineLevel="0" collapsed="false">
      <c r="A3269" s="10" t="s">
        <v>4758</v>
      </c>
      <c r="B3269" s="10" t="s">
        <v>2090</v>
      </c>
      <c r="C3269" s="11" t="n">
        <v>45962</v>
      </c>
      <c r="D3269" s="12" t="n">
        <v>33.54</v>
      </c>
    </row>
    <row r="3270" customFormat="false" ht="15" hidden="false" customHeight="false" outlineLevel="0" collapsed="false">
      <c r="A3270" s="10" t="s">
        <v>4759</v>
      </c>
      <c r="B3270" s="10" t="s">
        <v>2188</v>
      </c>
      <c r="C3270" s="11" t="n">
        <v>45962</v>
      </c>
      <c r="D3270" s="12" t="n">
        <v>37.35</v>
      </c>
    </row>
    <row r="3271" customFormat="false" ht="15" hidden="false" customHeight="false" outlineLevel="0" collapsed="false">
      <c r="A3271" s="10" t="s">
        <v>4760</v>
      </c>
      <c r="B3271" s="10" t="s">
        <v>4761</v>
      </c>
      <c r="C3271" s="11" t="n">
        <v>45962</v>
      </c>
      <c r="D3271" s="12" t="n">
        <v>14.51</v>
      </c>
    </row>
    <row r="3272" customFormat="false" ht="15" hidden="false" customHeight="false" outlineLevel="0" collapsed="false">
      <c r="A3272" s="10" t="s">
        <v>4762</v>
      </c>
      <c r="B3272" s="10" t="s">
        <v>961</v>
      </c>
      <c r="C3272" s="11" t="n">
        <v>45962</v>
      </c>
      <c r="D3272" s="12" t="n">
        <v>70.29</v>
      </c>
    </row>
    <row r="3273" customFormat="false" ht="15" hidden="false" customHeight="false" outlineLevel="0" collapsed="false">
      <c r="A3273" s="10" t="s">
        <v>4763</v>
      </c>
      <c r="B3273" s="10" t="s">
        <v>4764</v>
      </c>
      <c r="C3273" s="11" t="n">
        <v>45962</v>
      </c>
      <c r="D3273" s="12" t="n">
        <v>24.12</v>
      </c>
    </row>
    <row r="3274" customFormat="false" ht="15" hidden="false" customHeight="false" outlineLevel="0" collapsed="false">
      <c r="A3274" s="10" t="s">
        <v>4765</v>
      </c>
      <c r="B3274" s="10" t="s">
        <v>4523</v>
      </c>
      <c r="C3274" s="11" t="n">
        <v>45963</v>
      </c>
      <c r="D3274" s="12" t="n">
        <v>64.71</v>
      </c>
    </row>
    <row r="3275" customFormat="false" ht="15" hidden="false" customHeight="false" outlineLevel="0" collapsed="false">
      <c r="A3275" s="10" t="s">
        <v>4766</v>
      </c>
      <c r="B3275" s="10" t="s">
        <v>2149</v>
      </c>
      <c r="C3275" s="11" t="n">
        <v>45963</v>
      </c>
      <c r="D3275" s="12" t="n">
        <v>26.05</v>
      </c>
    </row>
    <row r="3276" customFormat="false" ht="15" hidden="false" customHeight="false" outlineLevel="0" collapsed="false">
      <c r="A3276" s="10" t="s">
        <v>4767</v>
      </c>
      <c r="B3276" s="10" t="s">
        <v>2095</v>
      </c>
      <c r="C3276" s="11" t="n">
        <v>45963</v>
      </c>
      <c r="D3276" s="12" t="n">
        <v>30.01</v>
      </c>
    </row>
    <row r="3277" customFormat="false" ht="15" hidden="false" customHeight="false" outlineLevel="0" collapsed="false">
      <c r="A3277" s="10" t="s">
        <v>4768</v>
      </c>
      <c r="B3277" s="10" t="s">
        <v>4769</v>
      </c>
      <c r="C3277" s="11" t="n">
        <v>45963</v>
      </c>
      <c r="D3277" s="12" t="n">
        <v>42.99</v>
      </c>
    </row>
    <row r="3278" customFormat="false" ht="15" hidden="false" customHeight="false" outlineLevel="0" collapsed="false">
      <c r="A3278" s="10" t="s">
        <v>4770</v>
      </c>
      <c r="B3278" s="10" t="s">
        <v>4771</v>
      </c>
      <c r="C3278" s="11" t="n">
        <v>45963</v>
      </c>
      <c r="D3278" s="12" t="n">
        <v>30.26</v>
      </c>
    </row>
    <row r="3279" customFormat="false" ht="15" hidden="false" customHeight="false" outlineLevel="0" collapsed="false">
      <c r="A3279" s="10" t="s">
        <v>4772</v>
      </c>
      <c r="B3279" s="10" t="s">
        <v>3839</v>
      </c>
      <c r="C3279" s="11" t="n">
        <v>45963</v>
      </c>
      <c r="D3279" s="12" t="n">
        <v>41.25</v>
      </c>
    </row>
    <row r="3280" customFormat="false" ht="15" hidden="false" customHeight="false" outlineLevel="0" collapsed="false">
      <c r="A3280" s="10" t="s">
        <v>4773</v>
      </c>
      <c r="B3280" s="10" t="s">
        <v>1268</v>
      </c>
      <c r="C3280" s="11" t="n">
        <v>45963</v>
      </c>
      <c r="D3280" s="12" t="n">
        <v>44.91</v>
      </c>
    </row>
    <row r="3281" customFormat="false" ht="15" hidden="false" customHeight="false" outlineLevel="0" collapsed="false">
      <c r="A3281" s="10" t="s">
        <v>4774</v>
      </c>
      <c r="B3281" s="10" t="s">
        <v>4775</v>
      </c>
      <c r="C3281" s="11" t="n">
        <v>45964</v>
      </c>
      <c r="D3281" s="12" t="n">
        <v>25.75</v>
      </c>
    </row>
    <row r="3282" customFormat="false" ht="15" hidden="false" customHeight="false" outlineLevel="0" collapsed="false">
      <c r="A3282" s="10" t="s">
        <v>4776</v>
      </c>
      <c r="B3282" s="10" t="s">
        <v>4165</v>
      </c>
      <c r="C3282" s="11" t="n">
        <v>45964</v>
      </c>
      <c r="D3282" s="12" t="n">
        <v>48.87</v>
      </c>
    </row>
    <row r="3283" customFormat="false" ht="15" hidden="false" customHeight="false" outlineLevel="0" collapsed="false">
      <c r="A3283" s="10" t="s">
        <v>4777</v>
      </c>
      <c r="B3283" s="10" t="s">
        <v>2580</v>
      </c>
      <c r="C3283" s="11" t="n">
        <v>45964</v>
      </c>
      <c r="D3283" s="12" t="n">
        <v>44.23</v>
      </c>
    </row>
    <row r="3284" customFormat="false" ht="15" hidden="false" customHeight="false" outlineLevel="0" collapsed="false">
      <c r="A3284" s="10" t="s">
        <v>4778</v>
      </c>
      <c r="B3284" s="10" t="s">
        <v>4779</v>
      </c>
      <c r="C3284" s="11" t="n">
        <v>45964</v>
      </c>
      <c r="D3284" s="12" t="n">
        <v>35.74</v>
      </c>
    </row>
    <row r="3285" customFormat="false" ht="15" hidden="false" customHeight="false" outlineLevel="0" collapsed="false">
      <c r="A3285" s="10" t="s">
        <v>4780</v>
      </c>
      <c r="B3285" s="10" t="s">
        <v>4781</v>
      </c>
      <c r="C3285" s="11" t="n">
        <v>45964</v>
      </c>
      <c r="D3285" s="12" t="n">
        <v>42.17</v>
      </c>
    </row>
    <row r="3286" customFormat="false" ht="15" hidden="false" customHeight="false" outlineLevel="0" collapsed="false">
      <c r="A3286" s="10" t="s">
        <v>4782</v>
      </c>
      <c r="B3286" s="10" t="s">
        <v>2477</v>
      </c>
      <c r="C3286" s="11" t="n">
        <v>45964</v>
      </c>
      <c r="D3286" s="12" t="n">
        <v>47.41</v>
      </c>
    </row>
    <row r="3287" customFormat="false" ht="15" hidden="false" customHeight="false" outlineLevel="0" collapsed="false">
      <c r="A3287" s="10" t="s">
        <v>4783</v>
      </c>
      <c r="B3287" s="10" t="s">
        <v>1530</v>
      </c>
      <c r="C3287" s="11" t="n">
        <v>45964</v>
      </c>
      <c r="D3287" s="12" t="n">
        <v>35.88</v>
      </c>
    </row>
    <row r="3288" customFormat="false" ht="15" hidden="false" customHeight="false" outlineLevel="0" collapsed="false">
      <c r="A3288" s="10" t="s">
        <v>4784</v>
      </c>
      <c r="B3288" s="10" t="s">
        <v>3436</v>
      </c>
      <c r="C3288" s="11" t="n">
        <v>45965</v>
      </c>
      <c r="D3288" s="12" t="n">
        <v>55.28</v>
      </c>
    </row>
    <row r="3289" customFormat="false" ht="15" hidden="false" customHeight="false" outlineLevel="0" collapsed="false">
      <c r="A3289" s="10" t="s">
        <v>4785</v>
      </c>
      <c r="B3289" s="10" t="s">
        <v>4786</v>
      </c>
      <c r="C3289" s="11" t="n">
        <v>45965</v>
      </c>
      <c r="D3289" s="12" t="n">
        <v>32.04</v>
      </c>
    </row>
    <row r="3290" customFormat="false" ht="15" hidden="false" customHeight="false" outlineLevel="0" collapsed="false">
      <c r="A3290" s="10" t="s">
        <v>4787</v>
      </c>
      <c r="B3290" s="10" t="s">
        <v>4005</v>
      </c>
      <c r="C3290" s="11" t="n">
        <v>45965</v>
      </c>
      <c r="D3290" s="12" t="n">
        <v>41.11</v>
      </c>
    </row>
    <row r="3291" customFormat="false" ht="15" hidden="false" customHeight="false" outlineLevel="0" collapsed="false">
      <c r="A3291" s="10" t="s">
        <v>4788</v>
      </c>
      <c r="B3291" s="10" t="s">
        <v>4789</v>
      </c>
      <c r="C3291" s="11" t="n">
        <v>45965</v>
      </c>
      <c r="D3291" s="12" t="n">
        <v>42.8</v>
      </c>
    </row>
    <row r="3292" customFormat="false" ht="15" hidden="false" customHeight="false" outlineLevel="0" collapsed="false">
      <c r="A3292" s="10" t="s">
        <v>4790</v>
      </c>
      <c r="B3292" s="10" t="s">
        <v>135</v>
      </c>
      <c r="C3292" s="11" t="n">
        <v>45965</v>
      </c>
      <c r="D3292" s="12" t="n">
        <v>38.47</v>
      </c>
    </row>
    <row r="3293" customFormat="false" ht="15" hidden="false" customHeight="false" outlineLevel="0" collapsed="false">
      <c r="A3293" s="10" t="s">
        <v>4791</v>
      </c>
      <c r="B3293" s="10" t="s">
        <v>2930</v>
      </c>
      <c r="C3293" s="11" t="n">
        <v>45965</v>
      </c>
      <c r="D3293" s="12" t="n">
        <v>34.07</v>
      </c>
    </row>
    <row r="3294" customFormat="false" ht="15" hidden="false" customHeight="false" outlineLevel="0" collapsed="false">
      <c r="A3294" s="10" t="s">
        <v>4792</v>
      </c>
      <c r="B3294" s="10" t="s">
        <v>4793</v>
      </c>
      <c r="C3294" s="11" t="n">
        <v>45965</v>
      </c>
      <c r="D3294" s="12" t="n">
        <v>35.33</v>
      </c>
    </row>
    <row r="3295" customFormat="false" ht="15" hidden="false" customHeight="false" outlineLevel="0" collapsed="false">
      <c r="A3295" s="10" t="s">
        <v>4794</v>
      </c>
      <c r="B3295" s="10" t="s">
        <v>4795</v>
      </c>
      <c r="C3295" s="11" t="n">
        <v>45965</v>
      </c>
      <c r="D3295" s="12" t="n">
        <v>78.02</v>
      </c>
    </row>
    <row r="3296" customFormat="false" ht="15" hidden="false" customHeight="false" outlineLevel="0" collapsed="false">
      <c r="A3296" s="10" t="s">
        <v>4796</v>
      </c>
      <c r="B3296" s="10" t="s">
        <v>495</v>
      </c>
      <c r="C3296" s="11" t="n">
        <v>45965</v>
      </c>
      <c r="D3296" s="12" t="n">
        <v>33.29</v>
      </c>
    </row>
    <row r="3297" customFormat="false" ht="15" hidden="false" customHeight="false" outlineLevel="0" collapsed="false">
      <c r="A3297" s="10" t="s">
        <v>4797</v>
      </c>
      <c r="B3297" s="10" t="s">
        <v>4798</v>
      </c>
      <c r="C3297" s="11" t="n">
        <v>45965</v>
      </c>
      <c r="D3297" s="12" t="n">
        <v>43.8</v>
      </c>
    </row>
    <row r="3298" customFormat="false" ht="15" hidden="false" customHeight="false" outlineLevel="0" collapsed="false">
      <c r="A3298" s="10" t="s">
        <v>4799</v>
      </c>
      <c r="B3298" s="10" t="s">
        <v>3898</v>
      </c>
      <c r="C3298" s="11" t="n">
        <v>45965</v>
      </c>
      <c r="D3298" s="12" t="n">
        <v>103.65</v>
      </c>
    </row>
    <row r="3299" customFormat="false" ht="15" hidden="false" customHeight="false" outlineLevel="0" collapsed="false">
      <c r="A3299" s="10" t="s">
        <v>4800</v>
      </c>
      <c r="B3299" s="10" t="s">
        <v>1757</v>
      </c>
      <c r="C3299" s="11" t="n">
        <v>45966</v>
      </c>
      <c r="D3299" s="12" t="n">
        <v>24.86</v>
      </c>
    </row>
    <row r="3300" customFormat="false" ht="15" hidden="false" customHeight="false" outlineLevel="0" collapsed="false">
      <c r="A3300" s="10" t="s">
        <v>4801</v>
      </c>
      <c r="B3300" s="10" t="s">
        <v>4802</v>
      </c>
      <c r="C3300" s="11" t="n">
        <v>45966</v>
      </c>
      <c r="D3300" s="12" t="n">
        <v>38.77</v>
      </c>
    </row>
    <row r="3301" customFormat="false" ht="15" hidden="false" customHeight="false" outlineLevel="0" collapsed="false">
      <c r="A3301" s="10" t="s">
        <v>4803</v>
      </c>
      <c r="B3301" s="10" t="s">
        <v>4258</v>
      </c>
      <c r="C3301" s="11" t="n">
        <v>45966</v>
      </c>
      <c r="D3301" s="12" t="n">
        <v>27.29</v>
      </c>
    </row>
    <row r="3302" customFormat="false" ht="15" hidden="false" customHeight="false" outlineLevel="0" collapsed="false">
      <c r="A3302" s="10" t="s">
        <v>4804</v>
      </c>
      <c r="B3302" s="10" t="s">
        <v>2976</v>
      </c>
      <c r="C3302" s="11" t="n">
        <v>45966</v>
      </c>
      <c r="D3302" s="12" t="n">
        <v>22.25</v>
      </c>
    </row>
    <row r="3303" customFormat="false" ht="15" hidden="false" customHeight="false" outlineLevel="0" collapsed="false">
      <c r="A3303" s="10" t="s">
        <v>4805</v>
      </c>
      <c r="B3303" s="10" t="s">
        <v>4806</v>
      </c>
      <c r="C3303" s="11" t="n">
        <v>45966</v>
      </c>
      <c r="D3303" s="12" t="n">
        <v>33.43</v>
      </c>
    </row>
    <row r="3304" customFormat="false" ht="15" hidden="false" customHeight="false" outlineLevel="0" collapsed="false">
      <c r="A3304" s="10" t="s">
        <v>4807</v>
      </c>
      <c r="B3304" s="10" t="s">
        <v>3815</v>
      </c>
      <c r="C3304" s="11" t="n">
        <v>45966</v>
      </c>
      <c r="D3304" s="12" t="n">
        <v>27.16</v>
      </c>
    </row>
    <row r="3305" customFormat="false" ht="15" hidden="false" customHeight="false" outlineLevel="0" collapsed="false">
      <c r="A3305" s="10" t="s">
        <v>4808</v>
      </c>
      <c r="B3305" s="10" t="s">
        <v>4809</v>
      </c>
      <c r="C3305" s="11" t="n">
        <v>45966</v>
      </c>
      <c r="D3305" s="12" t="n">
        <v>20.73</v>
      </c>
    </row>
    <row r="3306" customFormat="false" ht="15" hidden="false" customHeight="false" outlineLevel="0" collapsed="false">
      <c r="A3306" s="10" t="s">
        <v>4810</v>
      </c>
      <c r="B3306" s="10" t="s">
        <v>809</v>
      </c>
      <c r="C3306" s="11" t="n">
        <v>45966</v>
      </c>
      <c r="D3306" s="12" t="n">
        <v>39.72</v>
      </c>
    </row>
    <row r="3307" customFormat="false" ht="15" hidden="false" customHeight="false" outlineLevel="0" collapsed="false">
      <c r="A3307" s="10" t="s">
        <v>4811</v>
      </c>
      <c r="B3307" s="10" t="s">
        <v>1636</v>
      </c>
      <c r="C3307" s="11" t="n">
        <v>45966</v>
      </c>
      <c r="D3307" s="12" t="n">
        <v>93.4</v>
      </c>
    </row>
    <row r="3308" customFormat="false" ht="15" hidden="false" customHeight="false" outlineLevel="0" collapsed="false">
      <c r="A3308" s="10" t="s">
        <v>4812</v>
      </c>
      <c r="B3308" s="10" t="s">
        <v>4813</v>
      </c>
      <c r="C3308" s="11" t="n">
        <v>45966</v>
      </c>
      <c r="D3308" s="12" t="n">
        <v>27.39</v>
      </c>
    </row>
    <row r="3309" customFormat="false" ht="15" hidden="false" customHeight="false" outlineLevel="0" collapsed="false">
      <c r="A3309" s="10" t="s">
        <v>4814</v>
      </c>
      <c r="B3309" s="10" t="s">
        <v>2871</v>
      </c>
      <c r="C3309" s="11" t="n">
        <v>45966</v>
      </c>
      <c r="D3309" s="12" t="n">
        <v>25.36</v>
      </c>
    </row>
    <row r="3310" customFormat="false" ht="15" hidden="false" customHeight="false" outlineLevel="0" collapsed="false">
      <c r="A3310" s="10" t="s">
        <v>4815</v>
      </c>
      <c r="B3310" s="10" t="s">
        <v>4816</v>
      </c>
      <c r="C3310" s="11" t="n">
        <v>45966</v>
      </c>
      <c r="D3310" s="12" t="n">
        <v>25.37</v>
      </c>
    </row>
    <row r="3311" customFormat="false" ht="15" hidden="false" customHeight="false" outlineLevel="0" collapsed="false">
      <c r="A3311" s="10" t="s">
        <v>4817</v>
      </c>
      <c r="B3311" s="10" t="s">
        <v>4818</v>
      </c>
      <c r="C3311" s="11" t="n">
        <v>45967</v>
      </c>
      <c r="D3311" s="12" t="n">
        <v>45.17</v>
      </c>
    </row>
    <row r="3312" customFormat="false" ht="15" hidden="false" customHeight="false" outlineLevel="0" collapsed="false">
      <c r="A3312" s="10" t="s">
        <v>4819</v>
      </c>
      <c r="B3312" s="10" t="s">
        <v>2762</v>
      </c>
      <c r="C3312" s="11" t="n">
        <v>45967</v>
      </c>
      <c r="D3312" s="12" t="n">
        <v>56.61</v>
      </c>
    </row>
    <row r="3313" customFormat="false" ht="15" hidden="false" customHeight="false" outlineLevel="0" collapsed="false">
      <c r="A3313" s="10" t="s">
        <v>4820</v>
      </c>
      <c r="B3313" s="10" t="s">
        <v>2622</v>
      </c>
      <c r="C3313" s="11" t="n">
        <v>45967</v>
      </c>
      <c r="D3313" s="12" t="n">
        <v>58</v>
      </c>
    </row>
    <row r="3314" customFormat="false" ht="15" hidden="false" customHeight="false" outlineLevel="0" collapsed="false">
      <c r="A3314" s="10" t="s">
        <v>4821</v>
      </c>
      <c r="B3314" s="10" t="s">
        <v>3586</v>
      </c>
      <c r="C3314" s="11" t="n">
        <v>45967</v>
      </c>
      <c r="D3314" s="12" t="n">
        <v>29.01</v>
      </c>
    </row>
    <row r="3315" customFormat="false" ht="15" hidden="false" customHeight="false" outlineLevel="0" collapsed="false">
      <c r="A3315" s="10" t="s">
        <v>4822</v>
      </c>
      <c r="B3315" s="10" t="s">
        <v>3977</v>
      </c>
      <c r="C3315" s="11" t="n">
        <v>45967</v>
      </c>
      <c r="D3315" s="12" t="n">
        <v>59.6</v>
      </c>
    </row>
    <row r="3316" customFormat="false" ht="15" hidden="false" customHeight="false" outlineLevel="0" collapsed="false">
      <c r="A3316" s="10" t="s">
        <v>4823</v>
      </c>
      <c r="B3316" s="10" t="s">
        <v>4824</v>
      </c>
      <c r="C3316" s="11" t="n">
        <v>45967</v>
      </c>
      <c r="D3316" s="12" t="n">
        <v>34.21</v>
      </c>
    </row>
    <row r="3317" customFormat="false" ht="15" hidden="false" customHeight="false" outlineLevel="0" collapsed="false">
      <c r="A3317" s="10" t="s">
        <v>4825</v>
      </c>
      <c r="B3317" s="10" t="s">
        <v>3111</v>
      </c>
      <c r="C3317" s="11" t="n">
        <v>45967</v>
      </c>
      <c r="D3317" s="12" t="n">
        <v>52.12</v>
      </c>
    </row>
    <row r="3318" customFormat="false" ht="15" hidden="false" customHeight="false" outlineLevel="0" collapsed="false">
      <c r="A3318" s="10" t="s">
        <v>4826</v>
      </c>
      <c r="B3318" s="10" t="s">
        <v>2474</v>
      </c>
      <c r="C3318" s="11" t="n">
        <v>45967</v>
      </c>
      <c r="D3318" s="12" t="n">
        <v>52.67</v>
      </c>
    </row>
    <row r="3319" customFormat="false" ht="15" hidden="false" customHeight="false" outlineLevel="0" collapsed="false">
      <c r="A3319" s="10" t="s">
        <v>4827</v>
      </c>
      <c r="B3319" s="10" t="s">
        <v>3277</v>
      </c>
      <c r="C3319" s="11" t="n">
        <v>45967</v>
      </c>
      <c r="D3319" s="12" t="n">
        <v>15.65</v>
      </c>
    </row>
    <row r="3320" customFormat="false" ht="15" hidden="false" customHeight="false" outlineLevel="0" collapsed="false">
      <c r="A3320" s="10" t="s">
        <v>4828</v>
      </c>
      <c r="B3320" s="10" t="s">
        <v>1607</v>
      </c>
      <c r="C3320" s="11" t="n">
        <v>45967</v>
      </c>
      <c r="D3320" s="12" t="n">
        <v>34.18</v>
      </c>
    </row>
    <row r="3321" customFormat="false" ht="15" hidden="false" customHeight="false" outlineLevel="0" collapsed="false">
      <c r="A3321" s="10" t="s">
        <v>4829</v>
      </c>
      <c r="B3321" s="10" t="s">
        <v>3409</v>
      </c>
      <c r="C3321" s="11" t="n">
        <v>45968</v>
      </c>
      <c r="D3321" s="12" t="n">
        <v>28.23</v>
      </c>
    </row>
    <row r="3322" customFormat="false" ht="15" hidden="false" customHeight="false" outlineLevel="0" collapsed="false">
      <c r="A3322" s="10" t="s">
        <v>4830</v>
      </c>
      <c r="B3322" s="10" t="s">
        <v>4831</v>
      </c>
      <c r="C3322" s="11" t="n">
        <v>45968</v>
      </c>
      <c r="D3322" s="12" t="n">
        <v>31.81</v>
      </c>
    </row>
    <row r="3323" customFormat="false" ht="15" hidden="false" customHeight="false" outlineLevel="0" collapsed="false">
      <c r="A3323" s="10" t="s">
        <v>4832</v>
      </c>
      <c r="B3323" s="10" t="s">
        <v>2223</v>
      </c>
      <c r="C3323" s="11" t="n">
        <v>45968</v>
      </c>
      <c r="D3323" s="12" t="n">
        <v>27.1</v>
      </c>
    </row>
    <row r="3324" customFormat="false" ht="15" hidden="false" customHeight="false" outlineLevel="0" collapsed="false">
      <c r="A3324" s="10" t="s">
        <v>4833</v>
      </c>
      <c r="B3324" s="10" t="s">
        <v>3720</v>
      </c>
      <c r="C3324" s="11" t="n">
        <v>45968</v>
      </c>
      <c r="D3324" s="12" t="n">
        <v>48.49</v>
      </c>
    </row>
    <row r="3325" customFormat="false" ht="15" hidden="false" customHeight="false" outlineLevel="0" collapsed="false">
      <c r="A3325" s="10" t="s">
        <v>4834</v>
      </c>
      <c r="B3325" s="10" t="s">
        <v>2648</v>
      </c>
      <c r="C3325" s="11" t="n">
        <v>45968</v>
      </c>
      <c r="D3325" s="12" t="n">
        <v>54.31</v>
      </c>
    </row>
    <row r="3326" customFormat="false" ht="15" hidden="false" customHeight="false" outlineLevel="0" collapsed="false">
      <c r="A3326" s="10" t="s">
        <v>4835</v>
      </c>
      <c r="B3326" s="10" t="s">
        <v>2520</v>
      </c>
      <c r="C3326" s="11" t="n">
        <v>45968</v>
      </c>
      <c r="D3326" s="12" t="n">
        <v>44.35</v>
      </c>
    </row>
    <row r="3327" customFormat="false" ht="15" hidden="false" customHeight="false" outlineLevel="0" collapsed="false">
      <c r="A3327" s="10" t="s">
        <v>4836</v>
      </c>
      <c r="B3327" s="10" t="s">
        <v>4837</v>
      </c>
      <c r="C3327" s="11" t="n">
        <v>45968</v>
      </c>
      <c r="D3327" s="12" t="n">
        <v>41.06</v>
      </c>
    </row>
    <row r="3328" customFormat="false" ht="15" hidden="false" customHeight="false" outlineLevel="0" collapsed="false">
      <c r="A3328" s="10" t="s">
        <v>4838</v>
      </c>
      <c r="B3328" s="10" t="s">
        <v>1833</v>
      </c>
      <c r="C3328" s="11" t="n">
        <v>45968</v>
      </c>
      <c r="D3328" s="12" t="n">
        <v>31.69</v>
      </c>
    </row>
    <row r="3329" customFormat="false" ht="15" hidden="false" customHeight="false" outlineLevel="0" collapsed="false">
      <c r="A3329" s="10" t="s">
        <v>4839</v>
      </c>
      <c r="B3329" s="10" t="s">
        <v>4840</v>
      </c>
      <c r="C3329" s="11" t="n">
        <v>45968</v>
      </c>
      <c r="D3329" s="12" t="n">
        <v>22.62</v>
      </c>
    </row>
    <row r="3330" customFormat="false" ht="15" hidden="false" customHeight="false" outlineLevel="0" collapsed="false">
      <c r="A3330" s="10" t="s">
        <v>4841</v>
      </c>
      <c r="B3330" s="10" t="s">
        <v>2206</v>
      </c>
      <c r="C3330" s="11" t="n">
        <v>45968</v>
      </c>
      <c r="D3330" s="12" t="n">
        <v>28.23</v>
      </c>
    </row>
    <row r="3331" customFormat="false" ht="15" hidden="false" customHeight="false" outlineLevel="0" collapsed="false">
      <c r="A3331" s="10" t="s">
        <v>4842</v>
      </c>
      <c r="B3331" s="10" t="s">
        <v>2403</v>
      </c>
      <c r="C3331" s="11" t="n">
        <v>45968</v>
      </c>
      <c r="D3331" s="12" t="n">
        <v>53.36</v>
      </c>
    </row>
    <row r="3332" customFormat="false" ht="15" hidden="false" customHeight="false" outlineLevel="0" collapsed="false">
      <c r="A3332" s="10" t="s">
        <v>4843</v>
      </c>
      <c r="B3332" s="10" t="s">
        <v>4844</v>
      </c>
      <c r="C3332" s="11" t="n">
        <v>45968</v>
      </c>
      <c r="D3332" s="12" t="n">
        <v>62.61</v>
      </c>
    </row>
    <row r="3333" customFormat="false" ht="15" hidden="false" customHeight="false" outlineLevel="0" collapsed="false">
      <c r="A3333" s="10" t="s">
        <v>4845</v>
      </c>
      <c r="B3333" s="10" t="s">
        <v>2777</v>
      </c>
      <c r="C3333" s="11" t="n">
        <v>45968</v>
      </c>
      <c r="D3333" s="12" t="n">
        <v>32.72</v>
      </c>
    </row>
    <row r="3334" customFormat="false" ht="15" hidden="false" customHeight="false" outlineLevel="0" collapsed="false">
      <c r="A3334" s="10" t="s">
        <v>4846</v>
      </c>
      <c r="B3334" s="10" t="s">
        <v>2335</v>
      </c>
      <c r="C3334" s="11" t="n">
        <v>45968</v>
      </c>
      <c r="D3334" s="12" t="n">
        <v>21.13</v>
      </c>
    </row>
    <row r="3335" customFormat="false" ht="15" hidden="false" customHeight="false" outlineLevel="0" collapsed="false">
      <c r="A3335" s="10" t="s">
        <v>4847</v>
      </c>
      <c r="B3335" s="10" t="s">
        <v>3959</v>
      </c>
      <c r="C3335" s="11" t="n">
        <v>45969</v>
      </c>
      <c r="D3335" s="12" t="n">
        <v>32.62</v>
      </c>
    </row>
    <row r="3336" customFormat="false" ht="15" hidden="false" customHeight="false" outlineLevel="0" collapsed="false">
      <c r="A3336" s="10" t="s">
        <v>4848</v>
      </c>
      <c r="B3336" s="10" t="s">
        <v>3830</v>
      </c>
      <c r="C3336" s="11" t="n">
        <v>45969</v>
      </c>
      <c r="D3336" s="12" t="n">
        <v>25.95</v>
      </c>
    </row>
    <row r="3337" customFormat="false" ht="15" hidden="false" customHeight="false" outlineLevel="0" collapsed="false">
      <c r="A3337" s="10" t="s">
        <v>4849</v>
      </c>
      <c r="B3337" s="10" t="s">
        <v>3550</v>
      </c>
      <c r="C3337" s="11" t="n">
        <v>45969</v>
      </c>
      <c r="D3337" s="12" t="n">
        <v>53.23</v>
      </c>
    </row>
    <row r="3338" customFormat="false" ht="15" hidden="false" customHeight="false" outlineLevel="0" collapsed="false">
      <c r="A3338" s="10" t="s">
        <v>4850</v>
      </c>
      <c r="B3338" s="10" t="s">
        <v>4851</v>
      </c>
      <c r="C3338" s="11" t="n">
        <v>45969</v>
      </c>
      <c r="D3338" s="12" t="n">
        <v>30.53</v>
      </c>
    </row>
    <row r="3339" customFormat="false" ht="15" hidden="false" customHeight="false" outlineLevel="0" collapsed="false">
      <c r="A3339" s="10" t="s">
        <v>4852</v>
      </c>
      <c r="B3339" s="10" t="s">
        <v>4853</v>
      </c>
      <c r="C3339" s="11" t="n">
        <v>45969</v>
      </c>
      <c r="D3339" s="12" t="n">
        <v>45.57</v>
      </c>
    </row>
    <row r="3340" customFormat="false" ht="15" hidden="false" customHeight="false" outlineLevel="0" collapsed="false">
      <c r="A3340" s="10" t="s">
        <v>4854</v>
      </c>
      <c r="B3340" s="10" t="s">
        <v>3474</v>
      </c>
      <c r="C3340" s="11" t="n">
        <v>45969</v>
      </c>
      <c r="D3340" s="12" t="n">
        <v>58.67</v>
      </c>
    </row>
    <row r="3341" customFormat="false" ht="15" hidden="false" customHeight="false" outlineLevel="0" collapsed="false">
      <c r="A3341" s="10" t="s">
        <v>4855</v>
      </c>
      <c r="B3341" s="10" t="s">
        <v>1804</v>
      </c>
      <c r="C3341" s="11" t="n">
        <v>45969</v>
      </c>
      <c r="D3341" s="12" t="n">
        <v>24.24</v>
      </c>
    </row>
    <row r="3342" customFormat="false" ht="15" hidden="false" customHeight="false" outlineLevel="0" collapsed="false">
      <c r="A3342" s="10" t="s">
        <v>4856</v>
      </c>
      <c r="B3342" s="10" t="s">
        <v>705</v>
      </c>
      <c r="C3342" s="11" t="n">
        <v>45969</v>
      </c>
      <c r="D3342" s="12" t="n">
        <v>41.79</v>
      </c>
    </row>
    <row r="3343" customFormat="false" ht="15" hidden="false" customHeight="false" outlineLevel="0" collapsed="false">
      <c r="A3343" s="10" t="s">
        <v>4857</v>
      </c>
      <c r="B3343" s="10" t="s">
        <v>1671</v>
      </c>
      <c r="C3343" s="11" t="n">
        <v>45969</v>
      </c>
      <c r="D3343" s="12" t="n">
        <v>34.39</v>
      </c>
    </row>
    <row r="3344" customFormat="false" ht="15" hidden="false" customHeight="false" outlineLevel="0" collapsed="false">
      <c r="A3344" s="10" t="s">
        <v>4858</v>
      </c>
      <c r="B3344" s="10" t="s">
        <v>4135</v>
      </c>
      <c r="C3344" s="11" t="n">
        <v>45969</v>
      </c>
      <c r="D3344" s="12" t="n">
        <v>39.65</v>
      </c>
    </row>
    <row r="3345" customFormat="false" ht="15" hidden="false" customHeight="false" outlineLevel="0" collapsed="false">
      <c r="A3345" s="10" t="s">
        <v>4859</v>
      </c>
      <c r="B3345" s="10" t="s">
        <v>2813</v>
      </c>
      <c r="C3345" s="11" t="n">
        <v>45969</v>
      </c>
      <c r="D3345" s="12" t="n">
        <v>23.03</v>
      </c>
    </row>
    <row r="3346" customFormat="false" ht="15" hidden="false" customHeight="false" outlineLevel="0" collapsed="false">
      <c r="A3346" s="10" t="s">
        <v>4860</v>
      </c>
      <c r="B3346" s="10" t="s">
        <v>4861</v>
      </c>
      <c r="C3346" s="11" t="n">
        <v>45969</v>
      </c>
      <c r="D3346" s="12" t="n">
        <v>14.39</v>
      </c>
    </row>
    <row r="3347" customFormat="false" ht="15" hidden="false" customHeight="false" outlineLevel="0" collapsed="false">
      <c r="A3347" s="10" t="s">
        <v>4862</v>
      </c>
      <c r="B3347" s="10" t="s">
        <v>4863</v>
      </c>
      <c r="C3347" s="11" t="n">
        <v>45970</v>
      </c>
      <c r="D3347" s="12" t="n">
        <v>26.54</v>
      </c>
    </row>
    <row r="3348" customFormat="false" ht="15" hidden="false" customHeight="false" outlineLevel="0" collapsed="false">
      <c r="A3348" s="10" t="s">
        <v>4864</v>
      </c>
      <c r="B3348" s="10" t="s">
        <v>3097</v>
      </c>
      <c r="C3348" s="11" t="n">
        <v>45970</v>
      </c>
      <c r="D3348" s="12" t="n">
        <v>38.91</v>
      </c>
    </row>
    <row r="3349" customFormat="false" ht="15" hidden="false" customHeight="false" outlineLevel="0" collapsed="false">
      <c r="A3349" s="10" t="s">
        <v>4865</v>
      </c>
      <c r="B3349" s="10" t="s">
        <v>4866</v>
      </c>
      <c r="C3349" s="11" t="n">
        <v>45970</v>
      </c>
      <c r="D3349" s="12" t="n">
        <v>27.94</v>
      </c>
    </row>
    <row r="3350" customFormat="false" ht="15" hidden="false" customHeight="false" outlineLevel="0" collapsed="false">
      <c r="A3350" s="10" t="s">
        <v>4867</v>
      </c>
      <c r="B3350" s="10" t="s">
        <v>4868</v>
      </c>
      <c r="C3350" s="11" t="n">
        <v>45970</v>
      </c>
      <c r="D3350" s="12" t="n">
        <v>34.83</v>
      </c>
    </row>
    <row r="3351" customFormat="false" ht="15" hidden="false" customHeight="false" outlineLevel="0" collapsed="false">
      <c r="A3351" s="10" t="s">
        <v>4869</v>
      </c>
      <c r="B3351" s="10" t="s">
        <v>4870</v>
      </c>
      <c r="C3351" s="11" t="n">
        <v>45970</v>
      </c>
      <c r="D3351" s="12" t="n">
        <v>37.44</v>
      </c>
    </row>
    <row r="3352" customFormat="false" ht="15" hidden="false" customHeight="false" outlineLevel="0" collapsed="false">
      <c r="A3352" s="10" t="s">
        <v>4871</v>
      </c>
      <c r="B3352" s="10" t="s">
        <v>2448</v>
      </c>
      <c r="C3352" s="11" t="n">
        <v>45970</v>
      </c>
      <c r="D3352" s="12" t="n">
        <v>93.47</v>
      </c>
    </row>
    <row r="3353" customFormat="false" ht="15" hidden="false" customHeight="false" outlineLevel="0" collapsed="false">
      <c r="A3353" s="10" t="s">
        <v>4872</v>
      </c>
      <c r="B3353" s="10" t="s">
        <v>3290</v>
      </c>
      <c r="C3353" s="11" t="n">
        <v>45970</v>
      </c>
      <c r="D3353" s="12" t="n">
        <v>59.85</v>
      </c>
    </row>
    <row r="3354" customFormat="false" ht="15" hidden="false" customHeight="false" outlineLevel="0" collapsed="false">
      <c r="A3354" s="10" t="s">
        <v>4873</v>
      </c>
      <c r="B3354" s="10" t="s">
        <v>2366</v>
      </c>
      <c r="C3354" s="11" t="n">
        <v>45970</v>
      </c>
      <c r="D3354" s="12" t="n">
        <v>29.26</v>
      </c>
    </row>
    <row r="3355" customFormat="false" ht="15" hidden="false" customHeight="false" outlineLevel="0" collapsed="false">
      <c r="A3355" s="10" t="s">
        <v>4874</v>
      </c>
      <c r="B3355" s="10" t="s">
        <v>1217</v>
      </c>
      <c r="C3355" s="11" t="n">
        <v>45970</v>
      </c>
      <c r="D3355" s="12" t="n">
        <v>41.84</v>
      </c>
    </row>
    <row r="3356" customFormat="false" ht="15" hidden="false" customHeight="false" outlineLevel="0" collapsed="false">
      <c r="A3356" s="10" t="s">
        <v>4875</v>
      </c>
      <c r="B3356" s="10" t="s">
        <v>4876</v>
      </c>
      <c r="C3356" s="11" t="n">
        <v>45970</v>
      </c>
      <c r="D3356" s="12" t="n">
        <v>26.52</v>
      </c>
    </row>
    <row r="3357" customFormat="false" ht="15" hidden="false" customHeight="false" outlineLevel="0" collapsed="false">
      <c r="A3357" s="10" t="s">
        <v>4877</v>
      </c>
      <c r="B3357" s="10" t="s">
        <v>2994</v>
      </c>
      <c r="C3357" s="11" t="n">
        <v>45971</v>
      </c>
      <c r="D3357" s="12" t="n">
        <v>91.12</v>
      </c>
    </row>
    <row r="3358" customFormat="false" ht="15" hidden="false" customHeight="false" outlineLevel="0" collapsed="false">
      <c r="A3358" s="10" t="s">
        <v>4878</v>
      </c>
      <c r="B3358" s="10" t="s">
        <v>3543</v>
      </c>
      <c r="C3358" s="11" t="n">
        <v>45971</v>
      </c>
      <c r="D3358" s="12" t="n">
        <v>38.77</v>
      </c>
    </row>
    <row r="3359" customFormat="false" ht="15" hidden="false" customHeight="false" outlineLevel="0" collapsed="false">
      <c r="A3359" s="10" t="s">
        <v>4879</v>
      </c>
      <c r="B3359" s="10" t="s">
        <v>4880</v>
      </c>
      <c r="C3359" s="11" t="n">
        <v>45971</v>
      </c>
      <c r="D3359" s="12" t="n">
        <v>20.86</v>
      </c>
    </row>
    <row r="3360" customFormat="false" ht="15" hidden="false" customHeight="false" outlineLevel="0" collapsed="false">
      <c r="A3360" s="10" t="s">
        <v>4881</v>
      </c>
      <c r="B3360" s="10" t="s">
        <v>3068</v>
      </c>
      <c r="C3360" s="11" t="n">
        <v>45971</v>
      </c>
      <c r="D3360" s="12" t="n">
        <v>42.45</v>
      </c>
    </row>
    <row r="3361" customFormat="false" ht="15" hidden="false" customHeight="false" outlineLevel="0" collapsed="false">
      <c r="A3361" s="10" t="s">
        <v>4882</v>
      </c>
      <c r="B3361" s="10" t="s">
        <v>357</v>
      </c>
      <c r="C3361" s="11" t="n">
        <v>45971</v>
      </c>
      <c r="D3361" s="12" t="n">
        <v>61.6</v>
      </c>
    </row>
    <row r="3362" customFormat="false" ht="15" hidden="false" customHeight="false" outlineLevel="0" collapsed="false">
      <c r="A3362" s="10" t="s">
        <v>4883</v>
      </c>
      <c r="B3362" s="10" t="s">
        <v>4198</v>
      </c>
      <c r="C3362" s="11" t="n">
        <v>45971</v>
      </c>
      <c r="D3362" s="12" t="n">
        <v>36.88</v>
      </c>
    </row>
    <row r="3363" customFormat="false" ht="15" hidden="false" customHeight="false" outlineLevel="0" collapsed="false">
      <c r="A3363" s="10" t="s">
        <v>4884</v>
      </c>
      <c r="B3363" s="10" t="s">
        <v>609</v>
      </c>
      <c r="C3363" s="11" t="n">
        <v>45971</v>
      </c>
      <c r="D3363" s="12" t="n">
        <v>50.72</v>
      </c>
    </row>
    <row r="3364" customFormat="false" ht="15" hidden="false" customHeight="false" outlineLevel="0" collapsed="false">
      <c r="A3364" s="10" t="s">
        <v>4885</v>
      </c>
      <c r="B3364" s="10" t="s">
        <v>4886</v>
      </c>
      <c r="C3364" s="11" t="n">
        <v>45971</v>
      </c>
      <c r="D3364" s="12" t="n">
        <v>41.56</v>
      </c>
    </row>
    <row r="3365" customFormat="false" ht="15" hidden="false" customHeight="false" outlineLevel="0" collapsed="false">
      <c r="A3365" s="10" t="s">
        <v>4887</v>
      </c>
      <c r="B3365" s="10" t="s">
        <v>4380</v>
      </c>
      <c r="C3365" s="11" t="n">
        <v>45971</v>
      </c>
      <c r="D3365" s="12" t="n">
        <v>51.5</v>
      </c>
    </row>
    <row r="3366" customFormat="false" ht="15" hidden="false" customHeight="false" outlineLevel="0" collapsed="false">
      <c r="A3366" s="10" t="s">
        <v>4888</v>
      </c>
      <c r="B3366" s="10" t="s">
        <v>1353</v>
      </c>
      <c r="C3366" s="11" t="n">
        <v>45971</v>
      </c>
      <c r="D3366" s="12" t="n">
        <v>44.29</v>
      </c>
    </row>
    <row r="3367" customFormat="false" ht="15" hidden="false" customHeight="false" outlineLevel="0" collapsed="false">
      <c r="A3367" s="10" t="s">
        <v>4889</v>
      </c>
      <c r="B3367" s="10" t="s">
        <v>4890</v>
      </c>
      <c r="C3367" s="11" t="n">
        <v>45972</v>
      </c>
      <c r="D3367" s="12" t="n">
        <v>34.32</v>
      </c>
    </row>
    <row r="3368" customFormat="false" ht="15" hidden="false" customHeight="false" outlineLevel="0" collapsed="false">
      <c r="A3368" s="10" t="s">
        <v>4891</v>
      </c>
      <c r="B3368" s="10" t="s">
        <v>4892</v>
      </c>
      <c r="C3368" s="11" t="n">
        <v>45972</v>
      </c>
      <c r="D3368" s="12" t="n">
        <v>29.1</v>
      </c>
    </row>
    <row r="3369" customFormat="false" ht="15" hidden="false" customHeight="false" outlineLevel="0" collapsed="false">
      <c r="A3369" s="10" t="s">
        <v>4893</v>
      </c>
      <c r="B3369" s="10" t="s">
        <v>4894</v>
      </c>
      <c r="C3369" s="11" t="n">
        <v>45972</v>
      </c>
      <c r="D3369" s="12" t="n">
        <v>48.24</v>
      </c>
    </row>
    <row r="3370" customFormat="false" ht="15" hidden="false" customHeight="false" outlineLevel="0" collapsed="false">
      <c r="A3370" s="10" t="s">
        <v>4895</v>
      </c>
      <c r="B3370" s="10" t="s">
        <v>4896</v>
      </c>
      <c r="C3370" s="11" t="n">
        <v>45972</v>
      </c>
      <c r="D3370" s="12" t="n">
        <v>24.36</v>
      </c>
    </row>
    <row r="3371" customFormat="false" ht="15" hidden="false" customHeight="false" outlineLevel="0" collapsed="false">
      <c r="A3371" s="10" t="s">
        <v>4897</v>
      </c>
      <c r="B3371" s="10" t="s">
        <v>4898</v>
      </c>
      <c r="C3371" s="11" t="n">
        <v>45972</v>
      </c>
      <c r="D3371" s="12" t="n">
        <v>35.81</v>
      </c>
    </row>
    <row r="3372" customFormat="false" ht="15" hidden="false" customHeight="false" outlineLevel="0" collapsed="false">
      <c r="A3372" s="10" t="s">
        <v>4899</v>
      </c>
      <c r="B3372" s="10" t="s">
        <v>151</v>
      </c>
      <c r="C3372" s="11" t="n">
        <v>45972</v>
      </c>
      <c r="D3372" s="12" t="n">
        <v>62.84</v>
      </c>
    </row>
    <row r="3373" customFormat="false" ht="15" hidden="false" customHeight="false" outlineLevel="0" collapsed="false">
      <c r="A3373" s="10" t="s">
        <v>4900</v>
      </c>
      <c r="B3373" s="10" t="s">
        <v>1032</v>
      </c>
      <c r="C3373" s="11" t="n">
        <v>45972</v>
      </c>
      <c r="D3373" s="12" t="n">
        <v>44.27</v>
      </c>
    </row>
    <row r="3374" customFormat="false" ht="15" hidden="false" customHeight="false" outlineLevel="0" collapsed="false">
      <c r="A3374" s="10" t="s">
        <v>4901</v>
      </c>
      <c r="B3374" s="10" t="s">
        <v>4902</v>
      </c>
      <c r="C3374" s="11" t="n">
        <v>45972</v>
      </c>
      <c r="D3374" s="12" t="n">
        <v>25.9</v>
      </c>
    </row>
    <row r="3375" customFormat="false" ht="15" hidden="false" customHeight="false" outlineLevel="0" collapsed="false">
      <c r="A3375" s="10" t="s">
        <v>4903</v>
      </c>
      <c r="B3375" s="10" t="s">
        <v>1275</v>
      </c>
      <c r="C3375" s="11" t="n">
        <v>45972</v>
      </c>
      <c r="D3375" s="12" t="n">
        <v>20.46</v>
      </c>
    </row>
    <row r="3376" customFormat="false" ht="15" hidden="false" customHeight="false" outlineLevel="0" collapsed="false">
      <c r="A3376" s="10" t="s">
        <v>4904</v>
      </c>
      <c r="B3376" s="10" t="s">
        <v>1978</v>
      </c>
      <c r="C3376" s="11" t="n">
        <v>45973</v>
      </c>
      <c r="D3376" s="12" t="n">
        <v>68.54</v>
      </c>
    </row>
    <row r="3377" customFormat="false" ht="15" hidden="false" customHeight="false" outlineLevel="0" collapsed="false">
      <c r="A3377" s="10" t="s">
        <v>4905</v>
      </c>
      <c r="B3377" s="10" t="s">
        <v>2032</v>
      </c>
      <c r="C3377" s="11" t="n">
        <v>45973</v>
      </c>
      <c r="D3377" s="12" t="n">
        <v>29.5</v>
      </c>
    </row>
    <row r="3378" customFormat="false" ht="15" hidden="false" customHeight="false" outlineLevel="0" collapsed="false">
      <c r="A3378" s="10" t="s">
        <v>4906</v>
      </c>
      <c r="B3378" s="10" t="s">
        <v>4196</v>
      </c>
      <c r="C3378" s="11" t="n">
        <v>45973</v>
      </c>
      <c r="D3378" s="12" t="n">
        <v>80.93</v>
      </c>
    </row>
    <row r="3379" customFormat="false" ht="15" hidden="false" customHeight="false" outlineLevel="0" collapsed="false">
      <c r="A3379" s="10" t="s">
        <v>4907</v>
      </c>
      <c r="B3379" s="10" t="s">
        <v>2788</v>
      </c>
      <c r="C3379" s="11" t="n">
        <v>45973</v>
      </c>
      <c r="D3379" s="12" t="n">
        <v>57.56</v>
      </c>
    </row>
    <row r="3380" customFormat="false" ht="15" hidden="false" customHeight="false" outlineLevel="0" collapsed="false">
      <c r="A3380" s="10" t="s">
        <v>4908</v>
      </c>
      <c r="B3380" s="10" t="s">
        <v>268</v>
      </c>
      <c r="C3380" s="11" t="n">
        <v>45973</v>
      </c>
      <c r="D3380" s="12" t="n">
        <v>41.62</v>
      </c>
    </row>
    <row r="3381" customFormat="false" ht="15" hidden="false" customHeight="false" outlineLevel="0" collapsed="false">
      <c r="A3381" s="10" t="s">
        <v>4909</v>
      </c>
      <c r="B3381" s="10" t="s">
        <v>3803</v>
      </c>
      <c r="C3381" s="11" t="n">
        <v>45973</v>
      </c>
      <c r="D3381" s="12" t="n">
        <v>34.91</v>
      </c>
    </row>
    <row r="3382" customFormat="false" ht="15" hidden="false" customHeight="false" outlineLevel="0" collapsed="false">
      <c r="A3382" s="10" t="s">
        <v>4910</v>
      </c>
      <c r="B3382" s="10" t="s">
        <v>545</v>
      </c>
      <c r="C3382" s="11" t="n">
        <v>45973</v>
      </c>
      <c r="D3382" s="12" t="n">
        <v>21.82</v>
      </c>
    </row>
    <row r="3383" customFormat="false" ht="15" hidden="false" customHeight="false" outlineLevel="0" collapsed="false">
      <c r="A3383" s="10" t="s">
        <v>4911</v>
      </c>
      <c r="B3383" s="10" t="s">
        <v>2773</v>
      </c>
      <c r="C3383" s="11" t="n">
        <v>45973</v>
      </c>
      <c r="D3383" s="12" t="n">
        <v>25.04</v>
      </c>
    </row>
    <row r="3384" customFormat="false" ht="15" hidden="false" customHeight="false" outlineLevel="0" collapsed="false">
      <c r="A3384" s="10" t="s">
        <v>4912</v>
      </c>
      <c r="B3384" s="10" t="s">
        <v>2050</v>
      </c>
      <c r="C3384" s="11" t="n">
        <v>45973</v>
      </c>
      <c r="D3384" s="12" t="n">
        <v>31.82</v>
      </c>
    </row>
    <row r="3385" customFormat="false" ht="15" hidden="false" customHeight="false" outlineLevel="0" collapsed="false">
      <c r="A3385" s="10" t="s">
        <v>4913</v>
      </c>
      <c r="B3385" s="10" t="s">
        <v>4914</v>
      </c>
      <c r="C3385" s="11" t="n">
        <v>45973</v>
      </c>
      <c r="D3385" s="12" t="n">
        <v>19.25</v>
      </c>
    </row>
    <row r="3386" customFormat="false" ht="15" hidden="false" customHeight="false" outlineLevel="0" collapsed="false">
      <c r="A3386" s="10" t="s">
        <v>4915</v>
      </c>
      <c r="B3386" s="10" t="s">
        <v>4916</v>
      </c>
      <c r="C3386" s="11" t="n">
        <v>45973</v>
      </c>
      <c r="D3386" s="12" t="n">
        <v>16.98</v>
      </c>
    </row>
    <row r="3387" customFormat="false" ht="15" hidden="false" customHeight="false" outlineLevel="0" collapsed="false">
      <c r="A3387" s="10" t="s">
        <v>4917</v>
      </c>
      <c r="B3387" s="10" t="s">
        <v>1528</v>
      </c>
      <c r="C3387" s="11" t="n">
        <v>45973</v>
      </c>
      <c r="D3387" s="12" t="n">
        <v>53.77</v>
      </c>
    </row>
    <row r="3388" customFormat="false" ht="15" hidden="false" customHeight="false" outlineLevel="0" collapsed="false">
      <c r="A3388" s="10" t="s">
        <v>4918</v>
      </c>
      <c r="B3388" s="10" t="s">
        <v>501</v>
      </c>
      <c r="C3388" s="11" t="n">
        <v>45973</v>
      </c>
      <c r="D3388" s="12" t="n">
        <v>41.64</v>
      </c>
    </row>
    <row r="3389" customFormat="false" ht="15" hidden="false" customHeight="false" outlineLevel="0" collapsed="false">
      <c r="A3389" s="10" t="s">
        <v>4919</v>
      </c>
      <c r="B3389" s="10" t="s">
        <v>4920</v>
      </c>
      <c r="C3389" s="11" t="n">
        <v>45973</v>
      </c>
      <c r="D3389" s="12" t="n">
        <v>45.85</v>
      </c>
    </row>
    <row r="3390" customFormat="false" ht="15" hidden="false" customHeight="false" outlineLevel="0" collapsed="false">
      <c r="A3390" s="10" t="s">
        <v>4921</v>
      </c>
      <c r="B3390" s="10" t="s">
        <v>3869</v>
      </c>
      <c r="C3390" s="11" t="n">
        <v>45973</v>
      </c>
      <c r="D3390" s="12" t="n">
        <v>26.33</v>
      </c>
    </row>
    <row r="3391" customFormat="false" ht="15" hidden="false" customHeight="false" outlineLevel="0" collapsed="false">
      <c r="A3391" s="10" t="s">
        <v>4922</v>
      </c>
      <c r="B3391" s="10" t="s">
        <v>3918</v>
      </c>
      <c r="C3391" s="11" t="n">
        <v>45973</v>
      </c>
      <c r="D3391" s="12" t="n">
        <v>43.24</v>
      </c>
    </row>
    <row r="3392" customFormat="false" ht="15" hidden="false" customHeight="false" outlineLevel="0" collapsed="false">
      <c r="A3392" s="10" t="s">
        <v>4923</v>
      </c>
      <c r="B3392" s="10" t="s">
        <v>4924</v>
      </c>
      <c r="C3392" s="11" t="n">
        <v>45974</v>
      </c>
      <c r="D3392" s="12" t="n">
        <v>30.85</v>
      </c>
    </row>
    <row r="3393" customFormat="false" ht="15" hidden="false" customHeight="false" outlineLevel="0" collapsed="false">
      <c r="A3393" s="10" t="s">
        <v>4925</v>
      </c>
      <c r="B3393" s="10" t="s">
        <v>214</v>
      </c>
      <c r="C3393" s="11" t="n">
        <v>45974</v>
      </c>
      <c r="D3393" s="12" t="n">
        <v>40.38</v>
      </c>
    </row>
    <row r="3394" customFormat="false" ht="15" hidden="false" customHeight="false" outlineLevel="0" collapsed="false">
      <c r="A3394" s="10" t="s">
        <v>4926</v>
      </c>
      <c r="B3394" s="10" t="s">
        <v>3120</v>
      </c>
      <c r="C3394" s="11" t="n">
        <v>45974</v>
      </c>
      <c r="D3394" s="12" t="n">
        <v>32.58</v>
      </c>
    </row>
    <row r="3395" customFormat="false" ht="15" hidden="false" customHeight="false" outlineLevel="0" collapsed="false">
      <c r="A3395" s="10" t="s">
        <v>4927</v>
      </c>
      <c r="B3395" s="10" t="s">
        <v>1586</v>
      </c>
      <c r="C3395" s="11" t="n">
        <v>45974</v>
      </c>
      <c r="D3395" s="12" t="n">
        <v>16.09</v>
      </c>
    </row>
    <row r="3396" customFormat="false" ht="15" hidden="false" customHeight="false" outlineLevel="0" collapsed="false">
      <c r="A3396" s="10" t="s">
        <v>4928</v>
      </c>
      <c r="B3396" s="10" t="s">
        <v>1241</v>
      </c>
      <c r="C3396" s="11" t="n">
        <v>45974</v>
      </c>
      <c r="D3396" s="12" t="n">
        <v>30.11</v>
      </c>
    </row>
    <row r="3397" customFormat="false" ht="15" hidden="false" customHeight="false" outlineLevel="0" collapsed="false">
      <c r="A3397" s="10" t="s">
        <v>4929</v>
      </c>
      <c r="B3397" s="10" t="s">
        <v>890</v>
      </c>
      <c r="C3397" s="11" t="n">
        <v>45974</v>
      </c>
      <c r="D3397" s="12" t="n">
        <v>88.45</v>
      </c>
    </row>
    <row r="3398" customFormat="false" ht="15" hidden="false" customHeight="false" outlineLevel="0" collapsed="false">
      <c r="A3398" s="10" t="s">
        <v>4930</v>
      </c>
      <c r="B3398" s="10" t="s">
        <v>2152</v>
      </c>
      <c r="C3398" s="11" t="n">
        <v>45974</v>
      </c>
      <c r="D3398" s="12" t="n">
        <v>25.9</v>
      </c>
    </row>
    <row r="3399" customFormat="false" ht="15" hidden="false" customHeight="false" outlineLevel="0" collapsed="false">
      <c r="A3399" s="10" t="s">
        <v>4931</v>
      </c>
      <c r="B3399" s="10" t="s">
        <v>1450</v>
      </c>
      <c r="C3399" s="11" t="n">
        <v>45974</v>
      </c>
      <c r="D3399" s="12" t="n">
        <v>61.55</v>
      </c>
    </row>
    <row r="3400" customFormat="false" ht="15" hidden="false" customHeight="false" outlineLevel="0" collapsed="false">
      <c r="A3400" s="10" t="s">
        <v>4932</v>
      </c>
      <c r="B3400" s="10" t="s">
        <v>4933</v>
      </c>
      <c r="C3400" s="11" t="n">
        <v>45974</v>
      </c>
      <c r="D3400" s="12" t="n">
        <v>50.3</v>
      </c>
    </row>
    <row r="3401" customFormat="false" ht="15" hidden="false" customHeight="false" outlineLevel="0" collapsed="false">
      <c r="A3401" s="10" t="s">
        <v>4934</v>
      </c>
      <c r="B3401" s="10" t="s">
        <v>4192</v>
      </c>
      <c r="C3401" s="11" t="n">
        <v>45975</v>
      </c>
      <c r="D3401" s="12" t="n">
        <v>54.38</v>
      </c>
    </row>
    <row r="3402" customFormat="false" ht="15" hidden="false" customHeight="false" outlineLevel="0" collapsed="false">
      <c r="A3402" s="10" t="s">
        <v>4935</v>
      </c>
      <c r="B3402" s="10" t="s">
        <v>2492</v>
      </c>
      <c r="C3402" s="11" t="n">
        <v>45975</v>
      </c>
      <c r="D3402" s="12" t="n">
        <v>30.66</v>
      </c>
    </row>
    <row r="3403" customFormat="false" ht="15" hidden="false" customHeight="false" outlineLevel="0" collapsed="false">
      <c r="A3403" s="10" t="s">
        <v>4936</v>
      </c>
      <c r="B3403" s="10" t="s">
        <v>3523</v>
      </c>
      <c r="C3403" s="11" t="n">
        <v>45975</v>
      </c>
      <c r="D3403" s="12" t="n">
        <v>45.73</v>
      </c>
    </row>
    <row r="3404" customFormat="false" ht="15" hidden="false" customHeight="false" outlineLevel="0" collapsed="false">
      <c r="A3404" s="10" t="s">
        <v>4937</v>
      </c>
      <c r="B3404" s="10" t="s">
        <v>4389</v>
      </c>
      <c r="C3404" s="11" t="n">
        <v>45975</v>
      </c>
      <c r="D3404" s="12" t="n">
        <v>50.47</v>
      </c>
    </row>
    <row r="3405" customFormat="false" ht="15" hidden="false" customHeight="false" outlineLevel="0" collapsed="false">
      <c r="A3405" s="10" t="s">
        <v>4938</v>
      </c>
      <c r="B3405" s="10" t="s">
        <v>534</v>
      </c>
      <c r="C3405" s="11" t="n">
        <v>45975</v>
      </c>
      <c r="D3405" s="12" t="n">
        <v>58.23</v>
      </c>
    </row>
    <row r="3406" customFormat="false" ht="15" hidden="false" customHeight="false" outlineLevel="0" collapsed="false">
      <c r="A3406" s="10" t="s">
        <v>4939</v>
      </c>
      <c r="B3406" s="10" t="s">
        <v>1073</v>
      </c>
      <c r="C3406" s="11" t="n">
        <v>45975</v>
      </c>
      <c r="D3406" s="12" t="n">
        <v>37.84</v>
      </c>
    </row>
    <row r="3407" customFormat="false" ht="15" hidden="false" customHeight="false" outlineLevel="0" collapsed="false">
      <c r="A3407" s="10" t="s">
        <v>4940</v>
      </c>
      <c r="B3407" s="10" t="s">
        <v>721</v>
      </c>
      <c r="C3407" s="11" t="n">
        <v>45975</v>
      </c>
      <c r="D3407" s="12" t="n">
        <v>22.5</v>
      </c>
    </row>
    <row r="3408" customFormat="false" ht="15" hidden="false" customHeight="false" outlineLevel="0" collapsed="false">
      <c r="A3408" s="10" t="s">
        <v>4941</v>
      </c>
      <c r="B3408" s="10" t="s">
        <v>57</v>
      </c>
      <c r="C3408" s="11" t="n">
        <v>45975</v>
      </c>
      <c r="D3408" s="12" t="n">
        <v>41.85</v>
      </c>
    </row>
    <row r="3409" customFormat="false" ht="15" hidden="false" customHeight="false" outlineLevel="0" collapsed="false">
      <c r="A3409" s="10" t="s">
        <v>4942</v>
      </c>
      <c r="B3409" s="10" t="s">
        <v>3863</v>
      </c>
      <c r="C3409" s="11" t="n">
        <v>45975</v>
      </c>
      <c r="D3409" s="12" t="n">
        <v>47.75</v>
      </c>
    </row>
    <row r="3410" customFormat="false" ht="15" hidden="false" customHeight="false" outlineLevel="0" collapsed="false">
      <c r="A3410" s="10" t="s">
        <v>4943</v>
      </c>
      <c r="B3410" s="10" t="s">
        <v>4362</v>
      </c>
      <c r="C3410" s="11" t="n">
        <v>45975</v>
      </c>
      <c r="D3410" s="12" t="n">
        <v>33</v>
      </c>
    </row>
    <row r="3411" customFormat="false" ht="15" hidden="false" customHeight="false" outlineLevel="0" collapsed="false">
      <c r="A3411" s="10" t="s">
        <v>4944</v>
      </c>
      <c r="B3411" s="10" t="s">
        <v>1863</v>
      </c>
      <c r="C3411" s="11" t="n">
        <v>45975</v>
      </c>
      <c r="D3411" s="12" t="n">
        <v>36.78</v>
      </c>
    </row>
    <row r="3412" customFormat="false" ht="15" hidden="false" customHeight="false" outlineLevel="0" collapsed="false">
      <c r="A3412" s="10" t="s">
        <v>4945</v>
      </c>
      <c r="B3412" s="10" t="s">
        <v>2809</v>
      </c>
      <c r="C3412" s="11" t="n">
        <v>45975</v>
      </c>
      <c r="D3412" s="12" t="n">
        <v>34.37</v>
      </c>
    </row>
    <row r="3413" customFormat="false" ht="15" hidden="false" customHeight="false" outlineLevel="0" collapsed="false">
      <c r="A3413" s="10" t="s">
        <v>4946</v>
      </c>
      <c r="B3413" s="10" t="s">
        <v>4947</v>
      </c>
      <c r="C3413" s="11" t="n">
        <v>45975</v>
      </c>
      <c r="D3413" s="12" t="n">
        <v>20.57</v>
      </c>
    </row>
    <row r="3414" customFormat="false" ht="15" hidden="false" customHeight="false" outlineLevel="0" collapsed="false">
      <c r="A3414" s="10" t="s">
        <v>4948</v>
      </c>
      <c r="B3414" s="10" t="s">
        <v>4949</v>
      </c>
      <c r="C3414" s="11" t="n">
        <v>45976</v>
      </c>
      <c r="D3414" s="12" t="n">
        <v>45.11</v>
      </c>
    </row>
    <row r="3415" customFormat="false" ht="15" hidden="false" customHeight="false" outlineLevel="0" collapsed="false">
      <c r="A3415" s="10" t="s">
        <v>4950</v>
      </c>
      <c r="B3415" s="10" t="s">
        <v>2469</v>
      </c>
      <c r="C3415" s="11" t="n">
        <v>45976</v>
      </c>
      <c r="D3415" s="12" t="n">
        <v>78.31</v>
      </c>
    </row>
    <row r="3416" customFormat="false" ht="15" hidden="false" customHeight="false" outlineLevel="0" collapsed="false">
      <c r="A3416" s="10" t="s">
        <v>4951</v>
      </c>
      <c r="B3416" s="10" t="s">
        <v>2949</v>
      </c>
      <c r="C3416" s="11" t="n">
        <v>45976</v>
      </c>
      <c r="D3416" s="12" t="n">
        <v>38.88</v>
      </c>
    </row>
    <row r="3417" customFormat="false" ht="15" hidden="false" customHeight="false" outlineLevel="0" collapsed="false">
      <c r="A3417" s="10" t="s">
        <v>4952</v>
      </c>
      <c r="B3417" s="10" t="s">
        <v>2004</v>
      </c>
      <c r="C3417" s="11" t="n">
        <v>45976</v>
      </c>
      <c r="D3417" s="12" t="n">
        <v>26.33</v>
      </c>
    </row>
    <row r="3418" customFormat="false" ht="15" hidden="false" customHeight="false" outlineLevel="0" collapsed="false">
      <c r="A3418" s="10" t="s">
        <v>4953</v>
      </c>
      <c r="B3418" s="10" t="s">
        <v>1847</v>
      </c>
      <c r="C3418" s="11" t="n">
        <v>45976</v>
      </c>
      <c r="D3418" s="12" t="n">
        <v>36.88</v>
      </c>
    </row>
    <row r="3419" customFormat="false" ht="15" hidden="false" customHeight="false" outlineLevel="0" collapsed="false">
      <c r="A3419" s="10" t="s">
        <v>4954</v>
      </c>
      <c r="B3419" s="10" t="s">
        <v>1448</v>
      </c>
      <c r="C3419" s="11" t="n">
        <v>45976</v>
      </c>
      <c r="D3419" s="12" t="n">
        <v>55.82</v>
      </c>
    </row>
    <row r="3420" customFormat="false" ht="15" hidden="false" customHeight="false" outlineLevel="0" collapsed="false">
      <c r="A3420" s="10" t="s">
        <v>4955</v>
      </c>
      <c r="B3420" s="10" t="s">
        <v>4956</v>
      </c>
      <c r="C3420" s="11" t="n">
        <v>45976</v>
      </c>
      <c r="D3420" s="12" t="n">
        <v>33.51</v>
      </c>
    </row>
    <row r="3421" customFormat="false" ht="15" hidden="false" customHeight="false" outlineLevel="0" collapsed="false">
      <c r="A3421" s="10" t="s">
        <v>4957</v>
      </c>
      <c r="B3421" s="10" t="s">
        <v>1775</v>
      </c>
      <c r="C3421" s="11" t="n">
        <v>45976</v>
      </c>
      <c r="D3421" s="12" t="n">
        <v>37.59</v>
      </c>
    </row>
    <row r="3422" customFormat="false" ht="15" hidden="false" customHeight="false" outlineLevel="0" collapsed="false">
      <c r="A3422" s="10" t="s">
        <v>4958</v>
      </c>
      <c r="B3422" s="10" t="s">
        <v>4062</v>
      </c>
      <c r="C3422" s="11" t="n">
        <v>45976</v>
      </c>
      <c r="D3422" s="12" t="n">
        <v>41.21</v>
      </c>
    </row>
    <row r="3423" customFormat="false" ht="15" hidden="false" customHeight="false" outlineLevel="0" collapsed="false">
      <c r="A3423" s="10" t="s">
        <v>4959</v>
      </c>
      <c r="B3423" s="10" t="s">
        <v>4960</v>
      </c>
      <c r="C3423" s="11" t="n">
        <v>45977</v>
      </c>
      <c r="D3423" s="12" t="n">
        <v>48.99</v>
      </c>
    </row>
    <row r="3424" customFormat="false" ht="15" hidden="false" customHeight="false" outlineLevel="0" collapsed="false">
      <c r="A3424" s="10" t="s">
        <v>4961</v>
      </c>
      <c r="B3424" s="10" t="s">
        <v>2880</v>
      </c>
      <c r="C3424" s="11" t="n">
        <v>45977</v>
      </c>
      <c r="D3424" s="12" t="n">
        <v>17.4</v>
      </c>
    </row>
    <row r="3425" customFormat="false" ht="15" hidden="false" customHeight="false" outlineLevel="0" collapsed="false">
      <c r="A3425" s="10" t="s">
        <v>4962</v>
      </c>
      <c r="B3425" s="10" t="s">
        <v>4045</v>
      </c>
      <c r="C3425" s="11" t="n">
        <v>45977</v>
      </c>
      <c r="D3425" s="12" t="n">
        <v>55.17</v>
      </c>
    </row>
    <row r="3426" customFormat="false" ht="15" hidden="false" customHeight="false" outlineLevel="0" collapsed="false">
      <c r="A3426" s="10" t="s">
        <v>4963</v>
      </c>
      <c r="B3426" s="10" t="s">
        <v>4964</v>
      </c>
      <c r="C3426" s="11" t="n">
        <v>45977</v>
      </c>
      <c r="D3426" s="12" t="n">
        <v>59.38</v>
      </c>
    </row>
    <row r="3427" customFormat="false" ht="15" hidden="false" customHeight="false" outlineLevel="0" collapsed="false">
      <c r="A3427" s="10" t="s">
        <v>4965</v>
      </c>
      <c r="B3427" s="10" t="s">
        <v>3016</v>
      </c>
      <c r="C3427" s="11" t="n">
        <v>45977</v>
      </c>
      <c r="D3427" s="12" t="n">
        <v>28.55</v>
      </c>
    </row>
    <row r="3428" customFormat="false" ht="15" hidden="false" customHeight="false" outlineLevel="0" collapsed="false">
      <c r="A3428" s="10" t="s">
        <v>4966</v>
      </c>
      <c r="B3428" s="10" t="s">
        <v>4967</v>
      </c>
      <c r="C3428" s="11" t="n">
        <v>45977</v>
      </c>
      <c r="D3428" s="12" t="n">
        <v>37.96</v>
      </c>
    </row>
    <row r="3429" customFormat="false" ht="15" hidden="false" customHeight="false" outlineLevel="0" collapsed="false">
      <c r="A3429" s="10" t="s">
        <v>4968</v>
      </c>
      <c r="B3429" s="10" t="s">
        <v>4969</v>
      </c>
      <c r="C3429" s="11" t="n">
        <v>45977</v>
      </c>
      <c r="D3429" s="12" t="n">
        <v>20.46</v>
      </c>
    </row>
    <row r="3430" customFormat="false" ht="15" hidden="false" customHeight="false" outlineLevel="0" collapsed="false">
      <c r="A3430" s="10" t="s">
        <v>4970</v>
      </c>
      <c r="B3430" s="10" t="s">
        <v>1971</v>
      </c>
      <c r="C3430" s="11" t="n">
        <v>45977</v>
      </c>
      <c r="D3430" s="12" t="n">
        <v>61.58</v>
      </c>
    </row>
    <row r="3431" customFormat="false" ht="15" hidden="false" customHeight="false" outlineLevel="0" collapsed="false">
      <c r="A3431" s="10" t="s">
        <v>4971</v>
      </c>
      <c r="B3431" s="10" t="s">
        <v>2027</v>
      </c>
      <c r="C3431" s="11" t="n">
        <v>45977</v>
      </c>
      <c r="D3431" s="12" t="n">
        <v>58.43</v>
      </c>
    </row>
    <row r="3432" customFormat="false" ht="15" hidden="false" customHeight="false" outlineLevel="0" collapsed="false">
      <c r="A3432" s="10" t="s">
        <v>4972</v>
      </c>
      <c r="B3432" s="10" t="s">
        <v>3248</v>
      </c>
      <c r="C3432" s="11" t="n">
        <v>45977</v>
      </c>
      <c r="D3432" s="12" t="n">
        <v>40.8</v>
      </c>
    </row>
    <row r="3433" customFormat="false" ht="15" hidden="false" customHeight="false" outlineLevel="0" collapsed="false">
      <c r="A3433" s="10" t="s">
        <v>4973</v>
      </c>
      <c r="B3433" s="10" t="s">
        <v>3576</v>
      </c>
      <c r="C3433" s="11" t="n">
        <v>45978</v>
      </c>
      <c r="D3433" s="12" t="n">
        <v>32.3</v>
      </c>
    </row>
    <row r="3434" customFormat="false" ht="15" hidden="false" customHeight="false" outlineLevel="0" collapsed="false">
      <c r="A3434" s="10" t="s">
        <v>4974</v>
      </c>
      <c r="B3434" s="10" t="s">
        <v>4975</v>
      </c>
      <c r="C3434" s="11" t="n">
        <v>45978</v>
      </c>
      <c r="D3434" s="12" t="n">
        <v>29.3</v>
      </c>
    </row>
    <row r="3435" customFormat="false" ht="15" hidden="false" customHeight="false" outlineLevel="0" collapsed="false">
      <c r="A3435" s="10" t="s">
        <v>4976</v>
      </c>
      <c r="B3435" s="10" t="s">
        <v>3823</v>
      </c>
      <c r="C3435" s="11" t="n">
        <v>45978</v>
      </c>
      <c r="D3435" s="12" t="n">
        <v>92.39</v>
      </c>
    </row>
    <row r="3436" customFormat="false" ht="15" hidden="false" customHeight="false" outlineLevel="0" collapsed="false">
      <c r="A3436" s="10" t="s">
        <v>4977</v>
      </c>
      <c r="B3436" s="10" t="s">
        <v>4978</v>
      </c>
      <c r="C3436" s="11" t="n">
        <v>45978</v>
      </c>
      <c r="D3436" s="12" t="n">
        <v>44.18</v>
      </c>
    </row>
    <row r="3437" customFormat="false" ht="15" hidden="false" customHeight="false" outlineLevel="0" collapsed="false">
      <c r="A3437" s="10" t="s">
        <v>4979</v>
      </c>
      <c r="B3437" s="10" t="s">
        <v>4980</v>
      </c>
      <c r="C3437" s="11" t="n">
        <v>45978</v>
      </c>
      <c r="D3437" s="12" t="n">
        <v>28.41</v>
      </c>
    </row>
    <row r="3438" customFormat="false" ht="15" hidden="false" customHeight="false" outlineLevel="0" collapsed="false">
      <c r="A3438" s="10" t="s">
        <v>4981</v>
      </c>
      <c r="B3438" s="10" t="s">
        <v>4559</v>
      </c>
      <c r="C3438" s="11" t="n">
        <v>45978</v>
      </c>
      <c r="D3438" s="12" t="n">
        <v>52.34</v>
      </c>
    </row>
    <row r="3439" customFormat="false" ht="15" hidden="false" customHeight="false" outlineLevel="0" collapsed="false">
      <c r="A3439" s="10" t="s">
        <v>4982</v>
      </c>
      <c r="B3439" s="10" t="s">
        <v>2777</v>
      </c>
      <c r="C3439" s="11" t="n">
        <v>45978</v>
      </c>
      <c r="D3439" s="12" t="n">
        <v>35.58</v>
      </c>
    </row>
    <row r="3440" customFormat="false" ht="15" hidden="false" customHeight="false" outlineLevel="0" collapsed="false">
      <c r="A3440" s="10" t="s">
        <v>4983</v>
      </c>
      <c r="B3440" s="10" t="s">
        <v>1789</v>
      </c>
      <c r="C3440" s="11" t="n">
        <v>45979</v>
      </c>
      <c r="D3440" s="12" t="n">
        <v>27.78</v>
      </c>
    </row>
    <row r="3441" customFormat="false" ht="15" hidden="false" customHeight="false" outlineLevel="0" collapsed="false">
      <c r="A3441" s="10" t="s">
        <v>4984</v>
      </c>
      <c r="B3441" s="10" t="s">
        <v>1660</v>
      </c>
      <c r="C3441" s="11" t="n">
        <v>45979</v>
      </c>
      <c r="D3441" s="12" t="n">
        <v>72.52</v>
      </c>
    </row>
    <row r="3442" customFormat="false" ht="15" hidden="false" customHeight="false" outlineLevel="0" collapsed="false">
      <c r="A3442" s="10" t="s">
        <v>4985</v>
      </c>
      <c r="B3442" s="10" t="s">
        <v>3752</v>
      </c>
      <c r="C3442" s="11" t="n">
        <v>45979</v>
      </c>
      <c r="D3442" s="12" t="n">
        <v>53.22</v>
      </c>
    </row>
    <row r="3443" customFormat="false" ht="15" hidden="false" customHeight="false" outlineLevel="0" collapsed="false">
      <c r="A3443" s="10" t="s">
        <v>4986</v>
      </c>
      <c r="B3443" s="10" t="s">
        <v>4456</v>
      </c>
      <c r="C3443" s="11" t="n">
        <v>45979</v>
      </c>
      <c r="D3443" s="12" t="n">
        <v>31.22</v>
      </c>
    </row>
    <row r="3444" customFormat="false" ht="15" hidden="false" customHeight="false" outlineLevel="0" collapsed="false">
      <c r="A3444" s="10" t="s">
        <v>4987</v>
      </c>
      <c r="B3444" s="10" t="s">
        <v>556</v>
      </c>
      <c r="C3444" s="11" t="n">
        <v>45979</v>
      </c>
      <c r="D3444" s="12" t="n">
        <v>47.46</v>
      </c>
    </row>
    <row r="3445" customFormat="false" ht="15" hidden="false" customHeight="false" outlineLevel="0" collapsed="false">
      <c r="A3445" s="10" t="s">
        <v>4988</v>
      </c>
      <c r="B3445" s="10" t="s">
        <v>2382</v>
      </c>
      <c r="C3445" s="11" t="n">
        <v>45979</v>
      </c>
      <c r="D3445" s="12" t="n">
        <v>22.23</v>
      </c>
    </row>
    <row r="3446" customFormat="false" ht="15" hidden="false" customHeight="false" outlineLevel="0" collapsed="false">
      <c r="A3446" s="10" t="s">
        <v>4989</v>
      </c>
      <c r="B3446" s="10" t="s">
        <v>4990</v>
      </c>
      <c r="C3446" s="11" t="n">
        <v>45979</v>
      </c>
      <c r="D3446" s="12" t="n">
        <v>29.25</v>
      </c>
    </row>
    <row r="3447" customFormat="false" ht="15" hidden="false" customHeight="false" outlineLevel="0" collapsed="false">
      <c r="A3447" s="10" t="s">
        <v>4991</v>
      </c>
      <c r="B3447" s="10" t="s">
        <v>2730</v>
      </c>
      <c r="C3447" s="11" t="n">
        <v>45980</v>
      </c>
      <c r="D3447" s="12" t="n">
        <v>24.71</v>
      </c>
    </row>
    <row r="3448" customFormat="false" ht="15" hidden="false" customHeight="false" outlineLevel="0" collapsed="false">
      <c r="A3448" s="10" t="s">
        <v>4992</v>
      </c>
      <c r="B3448" s="10" t="s">
        <v>3990</v>
      </c>
      <c r="C3448" s="11" t="n">
        <v>45980</v>
      </c>
      <c r="D3448" s="12" t="n">
        <v>37.41</v>
      </c>
    </row>
    <row r="3449" customFormat="false" ht="15" hidden="false" customHeight="false" outlineLevel="0" collapsed="false">
      <c r="A3449" s="10" t="s">
        <v>4993</v>
      </c>
      <c r="B3449" s="10" t="s">
        <v>4994</v>
      </c>
      <c r="C3449" s="11" t="n">
        <v>45980</v>
      </c>
      <c r="D3449" s="12" t="n">
        <v>31.84</v>
      </c>
    </row>
    <row r="3450" customFormat="false" ht="15" hidden="false" customHeight="false" outlineLevel="0" collapsed="false">
      <c r="A3450" s="10" t="s">
        <v>4995</v>
      </c>
      <c r="B3450" s="10" t="s">
        <v>2101</v>
      </c>
      <c r="C3450" s="11" t="n">
        <v>45980</v>
      </c>
      <c r="D3450" s="12" t="n">
        <v>86.85</v>
      </c>
    </row>
    <row r="3451" customFormat="false" ht="15" hidden="false" customHeight="false" outlineLevel="0" collapsed="false">
      <c r="A3451" s="10" t="s">
        <v>4996</v>
      </c>
      <c r="B3451" s="10" t="s">
        <v>2181</v>
      </c>
      <c r="C3451" s="11" t="n">
        <v>45980</v>
      </c>
      <c r="D3451" s="12" t="n">
        <v>27.15</v>
      </c>
    </row>
    <row r="3452" customFormat="false" ht="15" hidden="false" customHeight="false" outlineLevel="0" collapsed="false">
      <c r="A3452" s="10" t="s">
        <v>4997</v>
      </c>
      <c r="B3452" s="10" t="s">
        <v>2619</v>
      </c>
      <c r="C3452" s="11" t="n">
        <v>45980</v>
      </c>
      <c r="D3452" s="12" t="n">
        <v>38.28</v>
      </c>
    </row>
    <row r="3453" customFormat="false" ht="15" hidden="false" customHeight="false" outlineLevel="0" collapsed="false">
      <c r="A3453" s="10" t="s">
        <v>4998</v>
      </c>
      <c r="B3453" s="10" t="s">
        <v>4999</v>
      </c>
      <c r="C3453" s="11" t="n">
        <v>45981</v>
      </c>
      <c r="D3453" s="12" t="n">
        <v>27.98</v>
      </c>
    </row>
    <row r="3454" customFormat="false" ht="15" hidden="false" customHeight="false" outlineLevel="0" collapsed="false">
      <c r="A3454" s="10" t="s">
        <v>5000</v>
      </c>
      <c r="B3454" s="10" t="s">
        <v>5001</v>
      </c>
      <c r="C3454" s="11" t="n">
        <v>45981</v>
      </c>
      <c r="D3454" s="12" t="n">
        <v>26.98</v>
      </c>
    </row>
    <row r="3455" customFormat="false" ht="15" hidden="false" customHeight="false" outlineLevel="0" collapsed="false">
      <c r="A3455" s="10" t="s">
        <v>5002</v>
      </c>
      <c r="B3455" s="10" t="s">
        <v>844</v>
      </c>
      <c r="C3455" s="11" t="n">
        <v>45981</v>
      </c>
      <c r="D3455" s="12" t="n">
        <v>36.29</v>
      </c>
    </row>
    <row r="3456" customFormat="false" ht="15" hidden="false" customHeight="false" outlineLevel="0" collapsed="false">
      <c r="A3456" s="10" t="s">
        <v>5003</v>
      </c>
      <c r="B3456" s="10" t="s">
        <v>987</v>
      </c>
      <c r="C3456" s="11" t="n">
        <v>45981</v>
      </c>
      <c r="D3456" s="12" t="n">
        <v>44.23</v>
      </c>
    </row>
    <row r="3457" customFormat="false" ht="15" hidden="false" customHeight="false" outlineLevel="0" collapsed="false">
      <c r="A3457" s="10" t="s">
        <v>5004</v>
      </c>
      <c r="B3457" s="10" t="s">
        <v>1295</v>
      </c>
      <c r="C3457" s="11" t="n">
        <v>45981</v>
      </c>
      <c r="D3457" s="12" t="n">
        <v>30.28</v>
      </c>
    </row>
    <row r="3458" customFormat="false" ht="15" hidden="false" customHeight="false" outlineLevel="0" collapsed="false">
      <c r="A3458" s="10" t="s">
        <v>5005</v>
      </c>
      <c r="B3458" s="10" t="s">
        <v>5006</v>
      </c>
      <c r="C3458" s="11" t="n">
        <v>45981</v>
      </c>
      <c r="D3458" s="12" t="n">
        <v>19.5</v>
      </c>
    </row>
    <row r="3459" customFormat="false" ht="15" hidden="false" customHeight="false" outlineLevel="0" collapsed="false">
      <c r="A3459" s="10" t="s">
        <v>5007</v>
      </c>
      <c r="B3459" s="10" t="s">
        <v>4321</v>
      </c>
      <c r="C3459" s="11" t="n">
        <v>45981</v>
      </c>
      <c r="D3459" s="12" t="n">
        <v>20.25</v>
      </c>
    </row>
    <row r="3460" customFormat="false" ht="15" hidden="false" customHeight="false" outlineLevel="0" collapsed="false">
      <c r="A3460" s="10" t="s">
        <v>5008</v>
      </c>
      <c r="B3460" s="10" t="s">
        <v>5009</v>
      </c>
      <c r="C3460" s="11" t="n">
        <v>45981</v>
      </c>
      <c r="D3460" s="12" t="n">
        <v>48.35</v>
      </c>
    </row>
    <row r="3461" customFormat="false" ht="15" hidden="false" customHeight="false" outlineLevel="0" collapsed="false">
      <c r="A3461" s="10" t="s">
        <v>5010</v>
      </c>
      <c r="B3461" s="10" t="s">
        <v>2190</v>
      </c>
      <c r="C3461" s="11" t="n">
        <v>45981</v>
      </c>
      <c r="D3461" s="12" t="n">
        <v>74.29</v>
      </c>
    </row>
    <row r="3462" customFormat="false" ht="15" hidden="false" customHeight="false" outlineLevel="0" collapsed="false">
      <c r="A3462" s="10" t="s">
        <v>5011</v>
      </c>
      <c r="B3462" s="10" t="s">
        <v>4237</v>
      </c>
      <c r="C3462" s="11" t="n">
        <v>45981</v>
      </c>
      <c r="D3462" s="12" t="n">
        <v>45.96</v>
      </c>
    </row>
    <row r="3463" customFormat="false" ht="15" hidden="false" customHeight="false" outlineLevel="0" collapsed="false">
      <c r="A3463" s="10" t="s">
        <v>5012</v>
      </c>
      <c r="B3463" s="10" t="s">
        <v>2983</v>
      </c>
      <c r="C3463" s="11" t="n">
        <v>45981</v>
      </c>
      <c r="D3463" s="12" t="n">
        <v>25.07</v>
      </c>
    </row>
    <row r="3464" customFormat="false" ht="15" hidden="false" customHeight="false" outlineLevel="0" collapsed="false">
      <c r="A3464" s="10" t="s">
        <v>5013</v>
      </c>
      <c r="B3464" s="10" t="s">
        <v>1107</v>
      </c>
      <c r="C3464" s="11" t="n">
        <v>45981</v>
      </c>
      <c r="D3464" s="12" t="n">
        <v>36.62</v>
      </c>
    </row>
    <row r="3465" customFormat="false" ht="15" hidden="false" customHeight="false" outlineLevel="0" collapsed="false">
      <c r="A3465" s="10" t="s">
        <v>5014</v>
      </c>
      <c r="B3465" s="10" t="s">
        <v>3441</v>
      </c>
      <c r="C3465" s="11" t="n">
        <v>45981</v>
      </c>
      <c r="D3465" s="12" t="n">
        <v>44.6</v>
      </c>
    </row>
    <row r="3466" customFormat="false" ht="15" hidden="false" customHeight="false" outlineLevel="0" collapsed="false">
      <c r="A3466" s="10" t="s">
        <v>5015</v>
      </c>
      <c r="B3466" s="10" t="s">
        <v>5016</v>
      </c>
      <c r="C3466" s="11" t="n">
        <v>45981</v>
      </c>
      <c r="D3466" s="12" t="n">
        <v>36.45</v>
      </c>
    </row>
    <row r="3467" customFormat="false" ht="15" hidden="false" customHeight="false" outlineLevel="0" collapsed="false">
      <c r="A3467" s="10" t="s">
        <v>5017</v>
      </c>
      <c r="B3467" s="10" t="s">
        <v>5018</v>
      </c>
      <c r="C3467" s="11" t="n">
        <v>45981</v>
      </c>
      <c r="D3467" s="12" t="n">
        <v>25.39</v>
      </c>
    </row>
    <row r="3468" customFormat="false" ht="15" hidden="false" customHeight="false" outlineLevel="0" collapsed="false">
      <c r="A3468" s="10" t="s">
        <v>5019</v>
      </c>
      <c r="B3468" s="10" t="s">
        <v>4142</v>
      </c>
      <c r="C3468" s="11" t="n">
        <v>45982</v>
      </c>
      <c r="D3468" s="12" t="n">
        <v>33.45</v>
      </c>
    </row>
    <row r="3469" customFormat="false" ht="15" hidden="false" customHeight="false" outlineLevel="0" collapsed="false">
      <c r="A3469" s="10" t="s">
        <v>5020</v>
      </c>
      <c r="B3469" s="10" t="s">
        <v>1981</v>
      </c>
      <c r="C3469" s="11" t="n">
        <v>45982</v>
      </c>
      <c r="D3469" s="12" t="n">
        <v>78.57</v>
      </c>
    </row>
    <row r="3470" customFormat="false" ht="15" hidden="false" customHeight="false" outlineLevel="0" collapsed="false">
      <c r="A3470" s="10" t="s">
        <v>5021</v>
      </c>
      <c r="B3470" s="10" t="s">
        <v>4258</v>
      </c>
      <c r="C3470" s="11" t="n">
        <v>45982</v>
      </c>
      <c r="D3470" s="12" t="n">
        <v>38.68</v>
      </c>
    </row>
    <row r="3471" customFormat="false" ht="15" hidden="false" customHeight="false" outlineLevel="0" collapsed="false">
      <c r="A3471" s="10" t="s">
        <v>5022</v>
      </c>
      <c r="B3471" s="10" t="s">
        <v>815</v>
      </c>
      <c r="C3471" s="11" t="n">
        <v>45982</v>
      </c>
      <c r="D3471" s="12" t="n">
        <v>35.09</v>
      </c>
    </row>
    <row r="3472" customFormat="false" ht="15" hidden="false" customHeight="false" outlineLevel="0" collapsed="false">
      <c r="A3472" s="10" t="s">
        <v>5023</v>
      </c>
      <c r="B3472" s="10" t="s">
        <v>3644</v>
      </c>
      <c r="C3472" s="11" t="n">
        <v>45982</v>
      </c>
      <c r="D3472" s="12" t="n">
        <v>33.85</v>
      </c>
    </row>
    <row r="3473" customFormat="false" ht="15" hidden="false" customHeight="false" outlineLevel="0" collapsed="false">
      <c r="A3473" s="10" t="s">
        <v>5024</v>
      </c>
      <c r="B3473" s="10" t="s">
        <v>5025</v>
      </c>
      <c r="C3473" s="11" t="n">
        <v>45982</v>
      </c>
      <c r="D3473" s="12" t="n">
        <v>30.55</v>
      </c>
    </row>
    <row r="3474" customFormat="false" ht="15" hidden="false" customHeight="false" outlineLevel="0" collapsed="false">
      <c r="A3474" s="10" t="s">
        <v>5026</v>
      </c>
      <c r="B3474" s="10" t="s">
        <v>2600</v>
      </c>
      <c r="C3474" s="11" t="n">
        <v>45982</v>
      </c>
      <c r="D3474" s="12" t="n">
        <v>16.63</v>
      </c>
    </row>
    <row r="3475" customFormat="false" ht="15" hidden="false" customHeight="false" outlineLevel="0" collapsed="false">
      <c r="A3475" s="10" t="s">
        <v>5027</v>
      </c>
      <c r="B3475" s="10" t="s">
        <v>43</v>
      </c>
      <c r="C3475" s="11" t="n">
        <v>45982</v>
      </c>
      <c r="D3475" s="12" t="n">
        <v>53.23</v>
      </c>
    </row>
    <row r="3476" customFormat="false" ht="15" hidden="false" customHeight="false" outlineLevel="0" collapsed="false">
      <c r="A3476" s="10" t="s">
        <v>5028</v>
      </c>
      <c r="B3476" s="10" t="s">
        <v>5029</v>
      </c>
      <c r="C3476" s="11" t="n">
        <v>45982</v>
      </c>
      <c r="D3476" s="12" t="n">
        <v>25.51</v>
      </c>
    </row>
    <row r="3477" customFormat="false" ht="15" hidden="false" customHeight="false" outlineLevel="0" collapsed="false">
      <c r="A3477" s="10" t="s">
        <v>5030</v>
      </c>
      <c r="B3477" s="10" t="s">
        <v>5031</v>
      </c>
      <c r="C3477" s="11" t="n">
        <v>45983</v>
      </c>
      <c r="D3477" s="12" t="n">
        <v>36.38</v>
      </c>
    </row>
    <row r="3478" customFormat="false" ht="15" hidden="false" customHeight="false" outlineLevel="0" collapsed="false">
      <c r="A3478" s="10" t="s">
        <v>5032</v>
      </c>
      <c r="B3478" s="10" t="s">
        <v>5033</v>
      </c>
      <c r="C3478" s="11" t="n">
        <v>45983</v>
      </c>
      <c r="D3478" s="12" t="n">
        <v>23.7</v>
      </c>
    </row>
    <row r="3479" customFormat="false" ht="15" hidden="false" customHeight="false" outlineLevel="0" collapsed="false">
      <c r="A3479" s="10" t="s">
        <v>5034</v>
      </c>
      <c r="B3479" s="10" t="s">
        <v>2477</v>
      </c>
      <c r="C3479" s="11" t="n">
        <v>45983</v>
      </c>
      <c r="D3479" s="12" t="n">
        <v>47.37</v>
      </c>
    </row>
    <row r="3480" customFormat="false" ht="15" hidden="false" customHeight="false" outlineLevel="0" collapsed="false">
      <c r="A3480" s="10" t="s">
        <v>5035</v>
      </c>
      <c r="B3480" s="10" t="s">
        <v>3432</v>
      </c>
      <c r="C3480" s="11" t="n">
        <v>45983</v>
      </c>
      <c r="D3480" s="12" t="n">
        <v>109.04</v>
      </c>
    </row>
    <row r="3481" customFormat="false" ht="15" hidden="false" customHeight="false" outlineLevel="0" collapsed="false">
      <c r="A3481" s="10" t="s">
        <v>5036</v>
      </c>
      <c r="B3481" s="10" t="s">
        <v>5037</v>
      </c>
      <c r="C3481" s="11" t="n">
        <v>45983</v>
      </c>
      <c r="D3481" s="12" t="n">
        <v>19.46</v>
      </c>
    </row>
    <row r="3482" customFormat="false" ht="15" hidden="false" customHeight="false" outlineLevel="0" collapsed="false">
      <c r="A3482" s="10" t="s">
        <v>5038</v>
      </c>
      <c r="B3482" s="10" t="s">
        <v>441</v>
      </c>
      <c r="C3482" s="11" t="n">
        <v>45983</v>
      </c>
      <c r="D3482" s="12" t="n">
        <v>41.33</v>
      </c>
    </row>
    <row r="3483" customFormat="false" ht="15" hidden="false" customHeight="false" outlineLevel="0" collapsed="false">
      <c r="A3483" s="10" t="s">
        <v>5039</v>
      </c>
      <c r="B3483" s="10" t="s">
        <v>5040</v>
      </c>
      <c r="C3483" s="11" t="n">
        <v>45983</v>
      </c>
      <c r="D3483" s="12" t="n">
        <v>32.64</v>
      </c>
    </row>
    <row r="3484" customFormat="false" ht="15" hidden="false" customHeight="false" outlineLevel="0" collapsed="false">
      <c r="A3484" s="10" t="s">
        <v>5041</v>
      </c>
      <c r="B3484" s="10" t="s">
        <v>5042</v>
      </c>
      <c r="C3484" s="11" t="n">
        <v>45983</v>
      </c>
      <c r="D3484" s="12" t="n">
        <v>18.99</v>
      </c>
    </row>
    <row r="3485" customFormat="false" ht="15" hidden="false" customHeight="false" outlineLevel="0" collapsed="false">
      <c r="A3485" s="10" t="s">
        <v>5043</v>
      </c>
      <c r="B3485" s="10" t="s">
        <v>5044</v>
      </c>
      <c r="C3485" s="11" t="n">
        <v>45984</v>
      </c>
      <c r="D3485" s="12" t="n">
        <v>63.65</v>
      </c>
    </row>
    <row r="3486" customFormat="false" ht="15" hidden="false" customHeight="false" outlineLevel="0" collapsed="false">
      <c r="A3486" s="10" t="s">
        <v>5045</v>
      </c>
      <c r="B3486" s="10" t="s">
        <v>4523</v>
      </c>
      <c r="C3486" s="11" t="n">
        <v>45984</v>
      </c>
      <c r="D3486" s="12" t="n">
        <v>42.13</v>
      </c>
    </row>
    <row r="3487" customFormat="false" ht="15" hidden="false" customHeight="false" outlineLevel="0" collapsed="false">
      <c r="A3487" s="10" t="s">
        <v>5046</v>
      </c>
      <c r="B3487" s="10" t="s">
        <v>1746</v>
      </c>
      <c r="C3487" s="11" t="n">
        <v>45984</v>
      </c>
      <c r="D3487" s="12" t="n">
        <v>45.17</v>
      </c>
    </row>
    <row r="3488" customFormat="false" ht="15" hidden="false" customHeight="false" outlineLevel="0" collapsed="false">
      <c r="A3488" s="10" t="s">
        <v>5047</v>
      </c>
      <c r="B3488" s="10" t="s">
        <v>2133</v>
      </c>
      <c r="C3488" s="11" t="n">
        <v>45984</v>
      </c>
      <c r="D3488" s="12" t="n">
        <v>62.59</v>
      </c>
    </row>
    <row r="3489" customFormat="false" ht="15" hidden="false" customHeight="false" outlineLevel="0" collapsed="false">
      <c r="A3489" s="10" t="s">
        <v>5048</v>
      </c>
      <c r="B3489" s="10" t="s">
        <v>3964</v>
      </c>
      <c r="C3489" s="11" t="n">
        <v>45984</v>
      </c>
      <c r="D3489" s="12" t="n">
        <v>41.7</v>
      </c>
    </row>
    <row r="3490" customFormat="false" ht="15" hidden="false" customHeight="false" outlineLevel="0" collapsed="false">
      <c r="A3490" s="10" t="s">
        <v>5049</v>
      </c>
      <c r="B3490" s="10" t="s">
        <v>4043</v>
      </c>
      <c r="C3490" s="11" t="n">
        <v>45984</v>
      </c>
      <c r="D3490" s="12" t="n">
        <v>48.26</v>
      </c>
    </row>
    <row r="3491" customFormat="false" ht="15" hidden="false" customHeight="false" outlineLevel="0" collapsed="false">
      <c r="A3491" s="10" t="s">
        <v>5050</v>
      </c>
      <c r="B3491" s="10" t="s">
        <v>620</v>
      </c>
      <c r="C3491" s="11" t="n">
        <v>45984</v>
      </c>
      <c r="D3491" s="12" t="n">
        <v>34.01</v>
      </c>
    </row>
    <row r="3492" customFormat="false" ht="15" hidden="false" customHeight="false" outlineLevel="0" collapsed="false">
      <c r="A3492" s="10" t="s">
        <v>5051</v>
      </c>
      <c r="B3492" s="10" t="s">
        <v>1382</v>
      </c>
      <c r="C3492" s="11" t="n">
        <v>45984</v>
      </c>
      <c r="D3492" s="12" t="n">
        <v>49.11</v>
      </c>
    </row>
    <row r="3493" customFormat="false" ht="15" hidden="false" customHeight="false" outlineLevel="0" collapsed="false">
      <c r="A3493" s="10" t="s">
        <v>5052</v>
      </c>
      <c r="B3493" s="10" t="s">
        <v>2126</v>
      </c>
      <c r="C3493" s="11" t="n">
        <v>45984</v>
      </c>
      <c r="D3493" s="12" t="n">
        <v>23.5</v>
      </c>
    </row>
    <row r="3494" customFormat="false" ht="15" hidden="false" customHeight="false" outlineLevel="0" collapsed="false">
      <c r="A3494" s="10" t="s">
        <v>5053</v>
      </c>
      <c r="B3494" s="10" t="s">
        <v>471</v>
      </c>
      <c r="C3494" s="11" t="n">
        <v>45984</v>
      </c>
      <c r="D3494" s="12" t="n">
        <v>37.19</v>
      </c>
    </row>
    <row r="3495" customFormat="false" ht="15" hidden="false" customHeight="false" outlineLevel="0" collapsed="false">
      <c r="A3495" s="10" t="s">
        <v>5054</v>
      </c>
      <c r="B3495" s="10" t="s">
        <v>5055</v>
      </c>
      <c r="C3495" s="11" t="n">
        <v>45984</v>
      </c>
      <c r="D3495" s="12" t="n">
        <v>16.59</v>
      </c>
    </row>
    <row r="3496" customFormat="false" ht="15" hidden="false" customHeight="false" outlineLevel="0" collapsed="false">
      <c r="A3496" s="10" t="s">
        <v>5056</v>
      </c>
      <c r="B3496" s="10" t="s">
        <v>5057</v>
      </c>
      <c r="C3496" s="11" t="n">
        <v>45984</v>
      </c>
      <c r="D3496" s="12" t="n">
        <v>60.64</v>
      </c>
    </row>
    <row r="3497" customFormat="false" ht="15" hidden="false" customHeight="false" outlineLevel="0" collapsed="false">
      <c r="A3497" s="10" t="s">
        <v>5058</v>
      </c>
      <c r="B3497" s="10" t="s">
        <v>3908</v>
      </c>
      <c r="C3497" s="11" t="n">
        <v>45985</v>
      </c>
      <c r="D3497" s="12" t="n">
        <v>43.11</v>
      </c>
    </row>
    <row r="3498" customFormat="false" ht="15" hidden="false" customHeight="false" outlineLevel="0" collapsed="false">
      <c r="A3498" s="10" t="s">
        <v>5059</v>
      </c>
      <c r="B3498" s="10" t="s">
        <v>3601</v>
      </c>
      <c r="C3498" s="11" t="n">
        <v>45985</v>
      </c>
      <c r="D3498" s="12" t="n">
        <v>23.39</v>
      </c>
    </row>
    <row r="3499" customFormat="false" ht="15" hidden="false" customHeight="false" outlineLevel="0" collapsed="false">
      <c r="A3499" s="10" t="s">
        <v>5060</v>
      </c>
      <c r="B3499" s="10" t="s">
        <v>4235</v>
      </c>
      <c r="C3499" s="11" t="n">
        <v>45985</v>
      </c>
      <c r="D3499" s="12" t="n">
        <v>32.58</v>
      </c>
    </row>
    <row r="3500" customFormat="false" ht="15" hidden="false" customHeight="false" outlineLevel="0" collapsed="false">
      <c r="A3500" s="10" t="s">
        <v>5061</v>
      </c>
      <c r="B3500" s="10" t="s">
        <v>5062</v>
      </c>
      <c r="C3500" s="11" t="n">
        <v>45985</v>
      </c>
      <c r="D3500" s="12" t="n">
        <v>41.21</v>
      </c>
    </row>
    <row r="3501" customFormat="false" ht="15" hidden="false" customHeight="false" outlineLevel="0" collapsed="false">
      <c r="A3501" s="10" t="s">
        <v>5063</v>
      </c>
      <c r="B3501" s="10" t="s">
        <v>2039</v>
      </c>
      <c r="C3501" s="11" t="n">
        <v>45985</v>
      </c>
      <c r="D3501" s="12" t="n">
        <v>64.98</v>
      </c>
    </row>
    <row r="3502" customFormat="false" ht="15" hidden="false" customHeight="false" outlineLevel="0" collapsed="false">
      <c r="A3502" s="10" t="s">
        <v>5064</v>
      </c>
      <c r="B3502" s="10" t="s">
        <v>5065</v>
      </c>
      <c r="C3502" s="11" t="n">
        <v>45985</v>
      </c>
      <c r="D3502" s="12" t="n">
        <v>19.35</v>
      </c>
    </row>
    <row r="3503" customFormat="false" ht="15" hidden="false" customHeight="false" outlineLevel="0" collapsed="false">
      <c r="A3503" s="10" t="s">
        <v>5066</v>
      </c>
      <c r="B3503" s="10" t="s">
        <v>179</v>
      </c>
      <c r="C3503" s="11" t="n">
        <v>45985</v>
      </c>
      <c r="D3503" s="12" t="n">
        <v>51.86</v>
      </c>
    </row>
    <row r="3504" customFormat="false" ht="15" hidden="false" customHeight="false" outlineLevel="0" collapsed="false">
      <c r="A3504" s="10" t="s">
        <v>5067</v>
      </c>
      <c r="B3504" s="10" t="s">
        <v>2535</v>
      </c>
      <c r="C3504" s="11" t="n">
        <v>45985</v>
      </c>
      <c r="D3504" s="12" t="n">
        <v>34.62</v>
      </c>
    </row>
    <row r="3505" customFormat="false" ht="15" hidden="false" customHeight="false" outlineLevel="0" collapsed="false">
      <c r="A3505" s="10" t="s">
        <v>5068</v>
      </c>
      <c r="B3505" s="10" t="s">
        <v>4140</v>
      </c>
      <c r="C3505" s="11" t="n">
        <v>45985</v>
      </c>
      <c r="D3505" s="12" t="n">
        <v>35.02</v>
      </c>
    </row>
    <row r="3506" customFormat="false" ht="15" hidden="false" customHeight="false" outlineLevel="0" collapsed="false">
      <c r="A3506" s="10" t="s">
        <v>5069</v>
      </c>
      <c r="B3506" s="10" t="s">
        <v>5070</v>
      </c>
      <c r="C3506" s="11" t="n">
        <v>45985</v>
      </c>
      <c r="D3506" s="12" t="n">
        <v>24.62</v>
      </c>
    </row>
    <row r="3507" customFormat="false" ht="15" hidden="false" customHeight="false" outlineLevel="0" collapsed="false">
      <c r="A3507" s="10" t="s">
        <v>5071</v>
      </c>
      <c r="B3507" s="10" t="s">
        <v>5072</v>
      </c>
      <c r="C3507" s="11" t="n">
        <v>45985</v>
      </c>
      <c r="D3507" s="12" t="n">
        <v>23.31</v>
      </c>
    </row>
    <row r="3508" customFormat="false" ht="15" hidden="false" customHeight="false" outlineLevel="0" collapsed="false">
      <c r="A3508" s="10" t="s">
        <v>5073</v>
      </c>
      <c r="B3508" s="10" t="s">
        <v>5074</v>
      </c>
      <c r="C3508" s="11" t="n">
        <v>45985</v>
      </c>
      <c r="D3508" s="12" t="n">
        <v>34.55</v>
      </c>
    </row>
    <row r="3509" customFormat="false" ht="15" hidden="false" customHeight="false" outlineLevel="0" collapsed="false">
      <c r="A3509" s="10" t="s">
        <v>5075</v>
      </c>
      <c r="B3509" s="10" t="s">
        <v>2537</v>
      </c>
      <c r="C3509" s="11" t="n">
        <v>45985</v>
      </c>
      <c r="D3509" s="12" t="n">
        <v>36.37</v>
      </c>
    </row>
    <row r="3510" customFormat="false" ht="15" hidden="false" customHeight="false" outlineLevel="0" collapsed="false">
      <c r="A3510" s="10" t="s">
        <v>5076</v>
      </c>
      <c r="B3510" s="10" t="s">
        <v>2890</v>
      </c>
      <c r="C3510" s="11" t="n">
        <v>45986</v>
      </c>
      <c r="D3510" s="12" t="n">
        <v>25.59</v>
      </c>
    </row>
    <row r="3511" customFormat="false" ht="15" hidden="false" customHeight="false" outlineLevel="0" collapsed="false">
      <c r="A3511" s="10" t="s">
        <v>5077</v>
      </c>
      <c r="B3511" s="10" t="s">
        <v>214</v>
      </c>
      <c r="C3511" s="11" t="n">
        <v>45986</v>
      </c>
      <c r="D3511" s="12" t="n">
        <v>22.08</v>
      </c>
    </row>
    <row r="3512" customFormat="false" ht="15" hidden="false" customHeight="false" outlineLevel="0" collapsed="false">
      <c r="A3512" s="10" t="s">
        <v>5078</v>
      </c>
      <c r="B3512" s="10" t="s">
        <v>5079</v>
      </c>
      <c r="C3512" s="11" t="n">
        <v>45986</v>
      </c>
      <c r="D3512" s="12" t="n">
        <v>25.31</v>
      </c>
    </row>
    <row r="3513" customFormat="false" ht="15" hidden="false" customHeight="false" outlineLevel="0" collapsed="false">
      <c r="A3513" s="10" t="s">
        <v>5080</v>
      </c>
      <c r="B3513" s="10" t="s">
        <v>5081</v>
      </c>
      <c r="C3513" s="11" t="n">
        <v>45986</v>
      </c>
      <c r="D3513" s="12" t="n">
        <v>33.06</v>
      </c>
    </row>
    <row r="3514" customFormat="false" ht="15" hidden="false" customHeight="false" outlineLevel="0" collapsed="false">
      <c r="A3514" s="10" t="s">
        <v>5082</v>
      </c>
      <c r="B3514" s="10" t="s">
        <v>5083</v>
      </c>
      <c r="C3514" s="11" t="n">
        <v>45986</v>
      </c>
      <c r="D3514" s="12" t="n">
        <v>22.26</v>
      </c>
    </row>
    <row r="3515" customFormat="false" ht="15" hidden="false" customHeight="false" outlineLevel="0" collapsed="false">
      <c r="A3515" s="10" t="s">
        <v>5084</v>
      </c>
      <c r="B3515" s="10" t="s">
        <v>3001</v>
      </c>
      <c r="C3515" s="11" t="n">
        <v>45986</v>
      </c>
      <c r="D3515" s="12" t="n">
        <v>40.99</v>
      </c>
    </row>
    <row r="3516" customFormat="false" ht="15" hidden="false" customHeight="false" outlineLevel="0" collapsed="false">
      <c r="A3516" s="10" t="s">
        <v>5085</v>
      </c>
      <c r="B3516" s="10" t="s">
        <v>2771</v>
      </c>
      <c r="C3516" s="11" t="n">
        <v>45986</v>
      </c>
      <c r="D3516" s="12" t="n">
        <v>21.04</v>
      </c>
    </row>
    <row r="3517" customFormat="false" ht="15" hidden="false" customHeight="false" outlineLevel="0" collapsed="false">
      <c r="A3517" s="10" t="s">
        <v>5086</v>
      </c>
      <c r="B3517" s="10" t="s">
        <v>3674</v>
      </c>
      <c r="C3517" s="11" t="n">
        <v>45986</v>
      </c>
      <c r="D3517" s="12" t="n">
        <v>43.01</v>
      </c>
    </row>
    <row r="3518" customFormat="false" ht="15" hidden="false" customHeight="false" outlineLevel="0" collapsed="false">
      <c r="A3518" s="10" t="s">
        <v>5087</v>
      </c>
      <c r="B3518" s="10" t="s">
        <v>3592</v>
      </c>
      <c r="C3518" s="11" t="n">
        <v>45986</v>
      </c>
      <c r="D3518" s="12" t="n">
        <v>34.53</v>
      </c>
    </row>
    <row r="3519" customFormat="false" ht="15" hidden="false" customHeight="false" outlineLevel="0" collapsed="false">
      <c r="A3519" s="10" t="s">
        <v>5088</v>
      </c>
      <c r="B3519" s="10" t="s">
        <v>5089</v>
      </c>
      <c r="C3519" s="11" t="n">
        <v>45986</v>
      </c>
      <c r="D3519" s="12" t="n">
        <v>58.33</v>
      </c>
    </row>
    <row r="3520" customFormat="false" ht="15" hidden="false" customHeight="false" outlineLevel="0" collapsed="false">
      <c r="A3520" s="10" t="s">
        <v>5090</v>
      </c>
      <c r="B3520" s="10" t="s">
        <v>3094</v>
      </c>
      <c r="C3520" s="11" t="n">
        <v>45986</v>
      </c>
      <c r="D3520" s="12" t="n">
        <v>36.19</v>
      </c>
    </row>
    <row r="3521" customFormat="false" ht="15" hidden="false" customHeight="false" outlineLevel="0" collapsed="false">
      <c r="A3521" s="10" t="s">
        <v>5091</v>
      </c>
      <c r="B3521" s="10" t="s">
        <v>5092</v>
      </c>
      <c r="C3521" s="11" t="n">
        <v>45986</v>
      </c>
      <c r="D3521" s="12" t="n">
        <v>24.06</v>
      </c>
    </row>
    <row r="3522" customFormat="false" ht="15" hidden="false" customHeight="false" outlineLevel="0" collapsed="false">
      <c r="A3522" s="10" t="s">
        <v>5093</v>
      </c>
      <c r="B3522" s="10" t="s">
        <v>5094</v>
      </c>
      <c r="C3522" s="11" t="n">
        <v>45987</v>
      </c>
      <c r="D3522" s="12" t="n">
        <v>47.42</v>
      </c>
    </row>
    <row r="3523" customFormat="false" ht="15" hidden="false" customHeight="false" outlineLevel="0" collapsed="false">
      <c r="A3523" s="10" t="s">
        <v>5095</v>
      </c>
      <c r="B3523" s="10" t="s">
        <v>5096</v>
      </c>
      <c r="C3523" s="11" t="n">
        <v>45987</v>
      </c>
      <c r="D3523" s="12" t="n">
        <v>27.88</v>
      </c>
    </row>
    <row r="3524" customFormat="false" ht="15" hidden="false" customHeight="false" outlineLevel="0" collapsed="false">
      <c r="A3524" s="10" t="s">
        <v>5097</v>
      </c>
      <c r="B3524" s="10" t="s">
        <v>579</v>
      </c>
      <c r="C3524" s="11" t="n">
        <v>45987</v>
      </c>
      <c r="D3524" s="12" t="n">
        <v>27.71</v>
      </c>
    </row>
    <row r="3525" customFormat="false" ht="15" hidden="false" customHeight="false" outlineLevel="0" collapsed="false">
      <c r="A3525" s="10" t="s">
        <v>5098</v>
      </c>
      <c r="B3525" s="10" t="s">
        <v>117</v>
      </c>
      <c r="C3525" s="11" t="n">
        <v>45987</v>
      </c>
      <c r="D3525" s="12" t="n">
        <v>34.95</v>
      </c>
    </row>
    <row r="3526" customFormat="false" ht="15" hidden="false" customHeight="false" outlineLevel="0" collapsed="false">
      <c r="A3526" s="10" t="s">
        <v>5099</v>
      </c>
      <c r="B3526" s="10" t="s">
        <v>3070</v>
      </c>
      <c r="C3526" s="11" t="n">
        <v>45987</v>
      </c>
      <c r="D3526" s="12" t="n">
        <v>25.66</v>
      </c>
    </row>
    <row r="3527" customFormat="false" ht="15" hidden="false" customHeight="false" outlineLevel="0" collapsed="false">
      <c r="A3527" s="10" t="s">
        <v>5100</v>
      </c>
      <c r="B3527" s="10" t="s">
        <v>1807</v>
      </c>
      <c r="C3527" s="11" t="n">
        <v>45987</v>
      </c>
      <c r="D3527" s="12" t="n">
        <v>38.09</v>
      </c>
    </row>
    <row r="3528" customFormat="false" ht="15" hidden="false" customHeight="false" outlineLevel="0" collapsed="false">
      <c r="A3528" s="10" t="s">
        <v>5101</v>
      </c>
      <c r="B3528" s="10" t="s">
        <v>688</v>
      </c>
      <c r="C3528" s="11" t="n">
        <v>45987</v>
      </c>
      <c r="D3528" s="12" t="n">
        <v>56.24</v>
      </c>
    </row>
    <row r="3529" customFormat="false" ht="15" hidden="false" customHeight="false" outlineLevel="0" collapsed="false">
      <c r="A3529" s="10" t="s">
        <v>5102</v>
      </c>
      <c r="B3529" s="10" t="s">
        <v>3109</v>
      </c>
      <c r="C3529" s="11" t="n">
        <v>45987</v>
      </c>
      <c r="D3529" s="12" t="n">
        <v>42.78</v>
      </c>
    </row>
    <row r="3530" customFormat="false" ht="15" hidden="false" customHeight="false" outlineLevel="0" collapsed="false">
      <c r="A3530" s="10" t="s">
        <v>5103</v>
      </c>
      <c r="B3530" s="10" t="s">
        <v>5104</v>
      </c>
      <c r="C3530" s="11" t="n">
        <v>45987</v>
      </c>
      <c r="D3530" s="12" t="n">
        <v>34.43</v>
      </c>
    </row>
    <row r="3531" customFormat="false" ht="15" hidden="false" customHeight="false" outlineLevel="0" collapsed="false">
      <c r="A3531" s="10" t="s">
        <v>5105</v>
      </c>
      <c r="B3531" s="10" t="s">
        <v>5106</v>
      </c>
      <c r="C3531" s="11" t="n">
        <v>45987</v>
      </c>
      <c r="D3531" s="12" t="n">
        <v>32.29</v>
      </c>
    </row>
    <row r="3532" customFormat="false" ht="15" hidden="false" customHeight="false" outlineLevel="0" collapsed="false">
      <c r="A3532" s="10" t="s">
        <v>5107</v>
      </c>
      <c r="B3532" s="10" t="s">
        <v>1989</v>
      </c>
      <c r="C3532" s="11" t="n">
        <v>45987</v>
      </c>
      <c r="D3532" s="12" t="n">
        <v>47.64</v>
      </c>
    </row>
    <row r="3533" customFormat="false" ht="15" hidden="false" customHeight="false" outlineLevel="0" collapsed="false">
      <c r="A3533" s="10" t="s">
        <v>5108</v>
      </c>
      <c r="B3533" s="10" t="s">
        <v>3606</v>
      </c>
      <c r="C3533" s="11" t="n">
        <v>45987</v>
      </c>
      <c r="D3533" s="12" t="n">
        <v>41.49</v>
      </c>
    </row>
    <row r="3534" customFormat="false" ht="15" hidden="false" customHeight="false" outlineLevel="0" collapsed="false">
      <c r="A3534" s="10" t="s">
        <v>5109</v>
      </c>
      <c r="B3534" s="10" t="s">
        <v>3392</v>
      </c>
      <c r="C3534" s="11" t="n">
        <v>45987</v>
      </c>
      <c r="D3534" s="12" t="n">
        <v>44.21</v>
      </c>
    </row>
    <row r="3535" customFormat="false" ht="15" hidden="false" customHeight="false" outlineLevel="0" collapsed="false">
      <c r="A3535" s="10" t="s">
        <v>5110</v>
      </c>
      <c r="B3535" s="10" t="s">
        <v>3181</v>
      </c>
      <c r="C3535" s="11" t="n">
        <v>45987</v>
      </c>
      <c r="D3535" s="12" t="n">
        <v>42.36</v>
      </c>
    </row>
    <row r="3536" customFormat="false" ht="15" hidden="false" customHeight="false" outlineLevel="0" collapsed="false">
      <c r="A3536" s="10" t="s">
        <v>5111</v>
      </c>
      <c r="B3536" s="10" t="s">
        <v>5112</v>
      </c>
      <c r="C3536" s="11" t="n">
        <v>45988</v>
      </c>
      <c r="D3536" s="12" t="n">
        <v>32.39</v>
      </c>
    </row>
    <row r="3537" customFormat="false" ht="15" hidden="false" customHeight="false" outlineLevel="0" collapsed="false">
      <c r="A3537" s="10" t="s">
        <v>5113</v>
      </c>
      <c r="B3537" s="10" t="s">
        <v>2469</v>
      </c>
      <c r="C3537" s="11" t="n">
        <v>45988</v>
      </c>
      <c r="D3537" s="12" t="n">
        <v>35.86</v>
      </c>
    </row>
    <row r="3538" customFormat="false" ht="15" hidden="false" customHeight="false" outlineLevel="0" collapsed="false">
      <c r="A3538" s="10" t="s">
        <v>5114</v>
      </c>
      <c r="B3538" s="10" t="s">
        <v>218</v>
      </c>
      <c r="C3538" s="11" t="n">
        <v>45988</v>
      </c>
      <c r="D3538" s="12" t="n">
        <v>38.14</v>
      </c>
    </row>
    <row r="3539" customFormat="false" ht="15" hidden="false" customHeight="false" outlineLevel="0" collapsed="false">
      <c r="A3539" s="10" t="s">
        <v>5115</v>
      </c>
      <c r="B3539" s="10" t="s">
        <v>391</v>
      </c>
      <c r="C3539" s="11" t="n">
        <v>45988</v>
      </c>
      <c r="D3539" s="12" t="n">
        <v>31.4</v>
      </c>
    </row>
    <row r="3540" customFormat="false" ht="15" hidden="false" customHeight="false" outlineLevel="0" collapsed="false">
      <c r="A3540" s="10" t="s">
        <v>5116</v>
      </c>
      <c r="B3540" s="10" t="s">
        <v>5117</v>
      </c>
      <c r="C3540" s="11" t="n">
        <v>45988</v>
      </c>
      <c r="D3540" s="12" t="n">
        <v>29.74</v>
      </c>
    </row>
    <row r="3541" customFormat="false" ht="15" hidden="false" customHeight="false" outlineLevel="0" collapsed="false">
      <c r="A3541" s="10" t="s">
        <v>5118</v>
      </c>
      <c r="B3541" s="10" t="s">
        <v>5119</v>
      </c>
      <c r="C3541" s="11" t="n">
        <v>45988</v>
      </c>
      <c r="D3541" s="12" t="n">
        <v>41.23</v>
      </c>
    </row>
    <row r="3542" customFormat="false" ht="15" hidden="false" customHeight="false" outlineLevel="0" collapsed="false">
      <c r="A3542" s="10" t="s">
        <v>5120</v>
      </c>
      <c r="B3542" s="10" t="s">
        <v>5121</v>
      </c>
      <c r="C3542" s="11" t="n">
        <v>45988</v>
      </c>
      <c r="D3542" s="12" t="n">
        <v>28.2</v>
      </c>
    </row>
    <row r="3543" customFormat="false" ht="15" hidden="false" customHeight="false" outlineLevel="0" collapsed="false">
      <c r="A3543" s="10" t="s">
        <v>5122</v>
      </c>
      <c r="B3543" s="10" t="s">
        <v>893</v>
      </c>
      <c r="C3543" s="11" t="n">
        <v>45988</v>
      </c>
      <c r="D3543" s="12" t="n">
        <v>42.23</v>
      </c>
    </row>
    <row r="3544" customFormat="false" ht="15" hidden="false" customHeight="false" outlineLevel="0" collapsed="false">
      <c r="A3544" s="10" t="s">
        <v>5123</v>
      </c>
      <c r="B3544" s="10" t="s">
        <v>5124</v>
      </c>
      <c r="C3544" s="11" t="n">
        <v>45988</v>
      </c>
      <c r="D3544" s="12" t="n">
        <v>21.32</v>
      </c>
    </row>
    <row r="3545" customFormat="false" ht="15" hidden="false" customHeight="false" outlineLevel="0" collapsed="false">
      <c r="A3545" s="10" t="s">
        <v>5125</v>
      </c>
      <c r="B3545" s="10" t="s">
        <v>3932</v>
      </c>
      <c r="C3545" s="11" t="n">
        <v>45988</v>
      </c>
      <c r="D3545" s="12" t="n">
        <v>41.29</v>
      </c>
    </row>
    <row r="3546" customFormat="false" ht="15" hidden="false" customHeight="false" outlineLevel="0" collapsed="false">
      <c r="A3546" s="10" t="s">
        <v>5126</v>
      </c>
      <c r="B3546" s="10" t="s">
        <v>2781</v>
      </c>
      <c r="C3546" s="11" t="n">
        <v>45989</v>
      </c>
      <c r="D3546" s="12" t="n">
        <v>29.36</v>
      </c>
    </row>
    <row r="3547" customFormat="false" ht="15" hidden="false" customHeight="false" outlineLevel="0" collapsed="false">
      <c r="A3547" s="10" t="s">
        <v>5127</v>
      </c>
      <c r="B3547" s="10" t="s">
        <v>5128</v>
      </c>
      <c r="C3547" s="11" t="n">
        <v>45989</v>
      </c>
      <c r="D3547" s="12" t="n">
        <v>20.6</v>
      </c>
    </row>
    <row r="3548" customFormat="false" ht="15" hidden="false" customHeight="false" outlineLevel="0" collapsed="false">
      <c r="A3548" s="10" t="s">
        <v>5129</v>
      </c>
      <c r="B3548" s="10" t="s">
        <v>4028</v>
      </c>
      <c r="C3548" s="11" t="n">
        <v>45989</v>
      </c>
      <c r="D3548" s="12" t="n">
        <v>50.13</v>
      </c>
    </row>
    <row r="3549" customFormat="false" ht="15" hidden="false" customHeight="false" outlineLevel="0" collapsed="false">
      <c r="A3549" s="10" t="s">
        <v>5130</v>
      </c>
      <c r="B3549" s="10" t="s">
        <v>5131</v>
      </c>
      <c r="C3549" s="11" t="n">
        <v>45989</v>
      </c>
      <c r="D3549" s="12" t="n">
        <v>24.1</v>
      </c>
    </row>
    <row r="3550" customFormat="false" ht="15" hidden="false" customHeight="false" outlineLevel="0" collapsed="false">
      <c r="A3550" s="10" t="s">
        <v>5132</v>
      </c>
      <c r="B3550" s="10" t="s">
        <v>2104</v>
      </c>
      <c r="C3550" s="11" t="n">
        <v>45989</v>
      </c>
      <c r="D3550" s="12" t="n">
        <v>63.97</v>
      </c>
    </row>
    <row r="3551" customFormat="false" ht="15" hidden="false" customHeight="false" outlineLevel="0" collapsed="false">
      <c r="A3551" s="10" t="s">
        <v>5133</v>
      </c>
      <c r="B3551" s="10" t="s">
        <v>443</v>
      </c>
      <c r="C3551" s="11" t="n">
        <v>45989</v>
      </c>
      <c r="D3551" s="12" t="n">
        <v>31.74</v>
      </c>
    </row>
    <row r="3552" customFormat="false" ht="15" hidden="false" customHeight="false" outlineLevel="0" collapsed="false">
      <c r="A3552" s="10" t="s">
        <v>5134</v>
      </c>
      <c r="B3552" s="10" t="s">
        <v>4549</v>
      </c>
      <c r="C3552" s="11" t="n">
        <v>45990</v>
      </c>
      <c r="D3552" s="12" t="n">
        <v>25.42</v>
      </c>
    </row>
    <row r="3553" customFormat="false" ht="15" hidden="false" customHeight="false" outlineLevel="0" collapsed="false">
      <c r="A3553" s="10" t="s">
        <v>5135</v>
      </c>
      <c r="B3553" s="10" t="s">
        <v>624</v>
      </c>
      <c r="C3553" s="11" t="n">
        <v>45990</v>
      </c>
      <c r="D3553" s="12" t="n">
        <v>45.49</v>
      </c>
    </row>
    <row r="3554" customFormat="false" ht="15" hidden="false" customHeight="false" outlineLevel="0" collapsed="false">
      <c r="A3554" s="10" t="s">
        <v>5136</v>
      </c>
      <c r="B3554" s="10" t="s">
        <v>5137</v>
      </c>
      <c r="C3554" s="11" t="n">
        <v>45990</v>
      </c>
      <c r="D3554" s="12" t="n">
        <v>28.96</v>
      </c>
    </row>
    <row r="3555" customFormat="false" ht="15" hidden="false" customHeight="false" outlineLevel="0" collapsed="false">
      <c r="A3555" s="10" t="s">
        <v>5138</v>
      </c>
      <c r="B3555" s="10" t="s">
        <v>5139</v>
      </c>
      <c r="C3555" s="11" t="n">
        <v>45990</v>
      </c>
      <c r="D3555" s="12" t="n">
        <v>22.4</v>
      </c>
    </row>
    <row r="3556" customFormat="false" ht="15" hidden="false" customHeight="false" outlineLevel="0" collapsed="false">
      <c r="A3556" s="10" t="s">
        <v>5140</v>
      </c>
      <c r="B3556" s="10" t="s">
        <v>5141</v>
      </c>
      <c r="C3556" s="11" t="n">
        <v>45990</v>
      </c>
      <c r="D3556" s="12" t="n">
        <v>15.45</v>
      </c>
    </row>
    <row r="3557" customFormat="false" ht="15" hidden="false" customHeight="false" outlineLevel="0" collapsed="false">
      <c r="A3557" s="10" t="s">
        <v>5142</v>
      </c>
      <c r="B3557" s="10" t="s">
        <v>5143</v>
      </c>
      <c r="C3557" s="11" t="n">
        <v>45990</v>
      </c>
      <c r="D3557" s="12" t="n">
        <v>31.04</v>
      </c>
    </row>
    <row r="3558" customFormat="false" ht="15" hidden="false" customHeight="false" outlineLevel="0" collapsed="false">
      <c r="A3558" s="10" t="s">
        <v>5144</v>
      </c>
      <c r="B3558" s="10" t="s">
        <v>2401</v>
      </c>
      <c r="C3558" s="11" t="n">
        <v>45990</v>
      </c>
      <c r="D3558" s="12" t="n">
        <v>29.62</v>
      </c>
    </row>
    <row r="3559" customFormat="false" ht="15" hidden="false" customHeight="false" outlineLevel="0" collapsed="false">
      <c r="A3559" s="10" t="s">
        <v>5145</v>
      </c>
      <c r="B3559" s="10" t="s">
        <v>961</v>
      </c>
      <c r="C3559" s="11" t="n">
        <v>45990</v>
      </c>
      <c r="D3559" s="12" t="n">
        <v>44.91</v>
      </c>
    </row>
    <row r="3560" customFormat="false" ht="15" hidden="false" customHeight="false" outlineLevel="0" collapsed="false">
      <c r="A3560" s="10" t="s">
        <v>5146</v>
      </c>
      <c r="B3560" s="10" t="s">
        <v>2807</v>
      </c>
      <c r="C3560" s="11" t="n">
        <v>45990</v>
      </c>
      <c r="D3560" s="12" t="n">
        <v>14.52</v>
      </c>
    </row>
    <row r="3561" customFormat="false" ht="15" hidden="false" customHeight="false" outlineLevel="0" collapsed="false">
      <c r="A3561" s="10" t="s">
        <v>5147</v>
      </c>
      <c r="B3561" s="10" t="s">
        <v>2871</v>
      </c>
      <c r="C3561" s="11" t="n">
        <v>45990</v>
      </c>
      <c r="D3561" s="12" t="n">
        <v>53.91</v>
      </c>
    </row>
    <row r="3562" customFormat="false" ht="15" hidden="false" customHeight="false" outlineLevel="0" collapsed="false">
      <c r="A3562" s="10" t="s">
        <v>5148</v>
      </c>
      <c r="B3562" s="10" t="s">
        <v>5149</v>
      </c>
      <c r="C3562" s="11" t="n">
        <v>45990</v>
      </c>
      <c r="D3562" s="12" t="n">
        <v>37.3</v>
      </c>
    </row>
    <row r="3563" customFormat="false" ht="15" hidden="false" customHeight="false" outlineLevel="0" collapsed="false">
      <c r="A3563" s="10" t="s">
        <v>5150</v>
      </c>
      <c r="B3563" s="10" t="s">
        <v>3237</v>
      </c>
      <c r="C3563" s="11" t="n">
        <v>45990</v>
      </c>
      <c r="D3563" s="12" t="n">
        <v>32.47</v>
      </c>
    </row>
    <row r="3564" customFormat="false" ht="15" hidden="false" customHeight="false" outlineLevel="0" collapsed="false">
      <c r="A3564" s="10" t="s">
        <v>5151</v>
      </c>
      <c r="B3564" s="10" t="s">
        <v>1217</v>
      </c>
      <c r="C3564" s="11" t="n">
        <v>45990</v>
      </c>
      <c r="D3564" s="12" t="n">
        <v>59.7</v>
      </c>
    </row>
    <row r="3565" customFormat="false" ht="15" hidden="false" customHeight="false" outlineLevel="0" collapsed="false">
      <c r="A3565" s="10" t="s">
        <v>5152</v>
      </c>
      <c r="B3565" s="10" t="s">
        <v>826</v>
      </c>
      <c r="C3565" s="11" t="n">
        <v>45991</v>
      </c>
      <c r="D3565" s="12" t="n">
        <v>44.48</v>
      </c>
    </row>
    <row r="3566" customFormat="false" ht="15" hidden="false" customHeight="false" outlineLevel="0" collapsed="false">
      <c r="A3566" s="10" t="s">
        <v>5153</v>
      </c>
      <c r="B3566" s="10" t="s">
        <v>3717</v>
      </c>
      <c r="C3566" s="11" t="n">
        <v>45991</v>
      </c>
      <c r="D3566" s="12" t="n">
        <v>35.94</v>
      </c>
    </row>
    <row r="3567" customFormat="false" ht="15" hidden="false" customHeight="false" outlineLevel="0" collapsed="false">
      <c r="A3567" s="10" t="s">
        <v>5154</v>
      </c>
      <c r="B3567" s="10" t="s">
        <v>5155</v>
      </c>
      <c r="C3567" s="11" t="n">
        <v>45991</v>
      </c>
      <c r="D3567" s="12" t="n">
        <v>20.77</v>
      </c>
    </row>
    <row r="3568" customFormat="false" ht="15" hidden="false" customHeight="false" outlineLevel="0" collapsed="false">
      <c r="A3568" s="10" t="s">
        <v>5156</v>
      </c>
      <c r="B3568" s="10" t="s">
        <v>2957</v>
      </c>
      <c r="C3568" s="11" t="n">
        <v>45991</v>
      </c>
      <c r="D3568" s="12" t="n">
        <v>31.7</v>
      </c>
    </row>
    <row r="3569" customFormat="false" ht="15" hidden="false" customHeight="false" outlineLevel="0" collapsed="false">
      <c r="A3569" s="10" t="s">
        <v>5157</v>
      </c>
      <c r="B3569" s="10" t="s">
        <v>1789</v>
      </c>
      <c r="C3569" s="11" t="n">
        <v>45991</v>
      </c>
      <c r="D3569" s="12" t="n">
        <v>24.97</v>
      </c>
    </row>
    <row r="3570" customFormat="false" ht="15" hidden="false" customHeight="false" outlineLevel="0" collapsed="false">
      <c r="A3570" s="10" t="s">
        <v>5158</v>
      </c>
      <c r="B3570" s="10" t="s">
        <v>3723</v>
      </c>
      <c r="C3570" s="11" t="n">
        <v>45991</v>
      </c>
      <c r="D3570" s="12" t="n">
        <v>80.65</v>
      </c>
    </row>
    <row r="3571" customFormat="false" ht="15" hidden="false" customHeight="false" outlineLevel="0" collapsed="false">
      <c r="A3571" s="10" t="s">
        <v>5159</v>
      </c>
      <c r="B3571" s="10" t="s">
        <v>1845</v>
      </c>
      <c r="C3571" s="11" t="n">
        <v>45991</v>
      </c>
      <c r="D3571" s="12" t="n">
        <v>19.67</v>
      </c>
    </row>
    <row r="3572" customFormat="false" ht="15" hidden="false" customHeight="false" outlineLevel="0" collapsed="false">
      <c r="A3572" s="10" t="s">
        <v>5160</v>
      </c>
      <c r="B3572" s="10" t="s">
        <v>5161</v>
      </c>
      <c r="C3572" s="11" t="n">
        <v>45991</v>
      </c>
      <c r="D3572" s="12" t="n">
        <v>38.2</v>
      </c>
    </row>
    <row r="3573" customFormat="false" ht="15" hidden="false" customHeight="false" outlineLevel="0" collapsed="false">
      <c r="A3573" s="10" t="s">
        <v>5162</v>
      </c>
      <c r="B3573" s="10" t="s">
        <v>1730</v>
      </c>
      <c r="C3573" s="11" t="n">
        <v>45991</v>
      </c>
      <c r="D3573" s="12" t="n">
        <v>46.61</v>
      </c>
    </row>
    <row r="3574" customFormat="false" ht="15" hidden="false" customHeight="false" outlineLevel="0" collapsed="false">
      <c r="A3574" s="10" t="s">
        <v>5163</v>
      </c>
      <c r="B3574" s="10" t="s">
        <v>5164</v>
      </c>
      <c r="C3574" s="11" t="n">
        <v>45992</v>
      </c>
      <c r="D3574" s="12" t="n">
        <v>40.97</v>
      </c>
    </row>
    <row r="3575" customFormat="false" ht="15" hidden="false" customHeight="false" outlineLevel="0" collapsed="false">
      <c r="A3575" s="10" t="s">
        <v>5165</v>
      </c>
      <c r="B3575" s="10" t="s">
        <v>5166</v>
      </c>
      <c r="C3575" s="11" t="n">
        <v>45992</v>
      </c>
      <c r="D3575" s="12" t="n">
        <v>46.84</v>
      </c>
    </row>
    <row r="3576" customFormat="false" ht="15" hidden="false" customHeight="false" outlineLevel="0" collapsed="false">
      <c r="A3576" s="10" t="s">
        <v>5167</v>
      </c>
      <c r="B3576" s="10" t="s">
        <v>1535</v>
      </c>
      <c r="C3576" s="11" t="n">
        <v>45992</v>
      </c>
      <c r="D3576" s="12" t="n">
        <v>28.78</v>
      </c>
    </row>
    <row r="3577" customFormat="false" ht="15" hidden="false" customHeight="false" outlineLevel="0" collapsed="false">
      <c r="A3577" s="10" t="s">
        <v>5168</v>
      </c>
      <c r="B3577" s="10" t="s">
        <v>3803</v>
      </c>
      <c r="C3577" s="11" t="n">
        <v>45992</v>
      </c>
      <c r="D3577" s="12" t="n">
        <v>40.83</v>
      </c>
    </row>
    <row r="3578" customFormat="false" ht="15" hidden="false" customHeight="false" outlineLevel="0" collapsed="false">
      <c r="A3578" s="10" t="s">
        <v>5169</v>
      </c>
      <c r="B3578" s="10" t="s">
        <v>5170</v>
      </c>
      <c r="C3578" s="11" t="n">
        <v>45992</v>
      </c>
      <c r="D3578" s="12" t="n">
        <v>20.91</v>
      </c>
    </row>
    <row r="3579" customFormat="false" ht="15" hidden="false" customHeight="false" outlineLevel="0" collapsed="false">
      <c r="A3579" s="10" t="s">
        <v>5171</v>
      </c>
      <c r="B3579" s="10" t="s">
        <v>5172</v>
      </c>
      <c r="C3579" s="11" t="n">
        <v>45992</v>
      </c>
      <c r="D3579" s="12" t="n">
        <v>34.85</v>
      </c>
    </row>
    <row r="3580" customFormat="false" ht="15" hidden="false" customHeight="false" outlineLevel="0" collapsed="false">
      <c r="A3580" s="10" t="s">
        <v>5173</v>
      </c>
      <c r="B3580" s="10" t="s">
        <v>3351</v>
      </c>
      <c r="C3580" s="11" t="n">
        <v>45992</v>
      </c>
      <c r="D3580" s="12" t="n">
        <v>41.67</v>
      </c>
    </row>
    <row r="3581" customFormat="false" ht="15" hidden="false" customHeight="false" outlineLevel="0" collapsed="false">
      <c r="A3581" s="10" t="s">
        <v>5174</v>
      </c>
      <c r="B3581" s="10" t="s">
        <v>193</v>
      </c>
      <c r="C3581" s="11" t="n">
        <v>45992</v>
      </c>
      <c r="D3581" s="12" t="n">
        <v>18.66</v>
      </c>
    </row>
    <row r="3582" customFormat="false" ht="15" hidden="false" customHeight="false" outlineLevel="0" collapsed="false">
      <c r="A3582" s="10" t="s">
        <v>5175</v>
      </c>
      <c r="B3582" s="10" t="s">
        <v>1530</v>
      </c>
      <c r="C3582" s="11" t="n">
        <v>45992</v>
      </c>
      <c r="D3582" s="12" t="n">
        <v>36.62</v>
      </c>
    </row>
    <row r="3583" customFormat="false" ht="15" hidden="false" customHeight="false" outlineLevel="0" collapsed="false">
      <c r="A3583" s="10" t="s">
        <v>5176</v>
      </c>
      <c r="B3583" s="10" t="s">
        <v>2438</v>
      </c>
      <c r="C3583" s="11" t="n">
        <v>45992</v>
      </c>
      <c r="D3583" s="12" t="n">
        <v>25.14</v>
      </c>
    </row>
    <row r="3584" customFormat="false" ht="15" hidden="false" customHeight="false" outlineLevel="0" collapsed="false">
      <c r="A3584" s="10" t="s">
        <v>5177</v>
      </c>
      <c r="B3584" s="10" t="s">
        <v>3097</v>
      </c>
      <c r="C3584" s="11" t="n">
        <v>45993</v>
      </c>
      <c r="D3584" s="12" t="n">
        <v>24.44</v>
      </c>
    </row>
    <row r="3585" customFormat="false" ht="15" hidden="false" customHeight="false" outlineLevel="0" collapsed="false">
      <c r="A3585" s="10" t="s">
        <v>5178</v>
      </c>
      <c r="B3585" s="10" t="s">
        <v>5179</v>
      </c>
      <c r="C3585" s="11" t="n">
        <v>45993</v>
      </c>
      <c r="D3585" s="12" t="n">
        <v>18.2</v>
      </c>
    </row>
    <row r="3586" customFormat="false" ht="15" hidden="false" customHeight="false" outlineLevel="0" collapsed="false">
      <c r="A3586" s="10" t="s">
        <v>5180</v>
      </c>
      <c r="B3586" s="10" t="s">
        <v>165</v>
      </c>
      <c r="C3586" s="11" t="n">
        <v>45993</v>
      </c>
      <c r="D3586" s="12" t="n">
        <v>23.48</v>
      </c>
    </row>
    <row r="3587" customFormat="false" ht="15" hidden="false" customHeight="false" outlineLevel="0" collapsed="false">
      <c r="A3587" s="10" t="s">
        <v>5181</v>
      </c>
      <c r="B3587" s="10" t="s">
        <v>5182</v>
      </c>
      <c r="C3587" s="11" t="n">
        <v>45993</v>
      </c>
      <c r="D3587" s="12" t="n">
        <v>95.94</v>
      </c>
    </row>
    <row r="3588" customFormat="false" ht="15" hidden="false" customHeight="false" outlineLevel="0" collapsed="false">
      <c r="A3588" s="10" t="s">
        <v>5183</v>
      </c>
      <c r="B3588" s="10" t="s">
        <v>3382</v>
      </c>
      <c r="C3588" s="11" t="n">
        <v>45993</v>
      </c>
      <c r="D3588" s="12" t="n">
        <v>50.02</v>
      </c>
    </row>
    <row r="3589" customFormat="false" ht="15" hidden="false" customHeight="false" outlineLevel="0" collapsed="false">
      <c r="A3589" s="10" t="s">
        <v>5184</v>
      </c>
      <c r="B3589" s="10" t="s">
        <v>3773</v>
      </c>
      <c r="C3589" s="11" t="n">
        <v>45993</v>
      </c>
      <c r="D3589" s="12" t="n">
        <v>30.43</v>
      </c>
    </row>
    <row r="3590" customFormat="false" ht="15" hidden="false" customHeight="false" outlineLevel="0" collapsed="false">
      <c r="A3590" s="10" t="s">
        <v>5185</v>
      </c>
      <c r="B3590" s="10" t="s">
        <v>1978</v>
      </c>
      <c r="C3590" s="11" t="n">
        <v>45994</v>
      </c>
      <c r="D3590" s="12" t="n">
        <v>48.58</v>
      </c>
    </row>
    <row r="3591" customFormat="false" ht="15" hidden="false" customHeight="false" outlineLevel="0" collapsed="false">
      <c r="A3591" s="10" t="s">
        <v>5186</v>
      </c>
      <c r="B3591" s="10" t="s">
        <v>449</v>
      </c>
      <c r="C3591" s="11" t="n">
        <v>45994</v>
      </c>
      <c r="D3591" s="12" t="n">
        <v>25.53</v>
      </c>
    </row>
    <row r="3592" customFormat="false" ht="15" hidden="false" customHeight="false" outlineLevel="0" collapsed="false">
      <c r="A3592" s="10" t="s">
        <v>5187</v>
      </c>
      <c r="B3592" s="10" t="s">
        <v>3935</v>
      </c>
      <c r="C3592" s="11" t="n">
        <v>45994</v>
      </c>
      <c r="D3592" s="12" t="n">
        <v>53.5</v>
      </c>
    </row>
    <row r="3593" customFormat="false" ht="15" hidden="false" customHeight="false" outlineLevel="0" collapsed="false">
      <c r="A3593" s="10" t="s">
        <v>5188</v>
      </c>
      <c r="B3593" s="10" t="s">
        <v>5189</v>
      </c>
      <c r="C3593" s="11" t="n">
        <v>45994</v>
      </c>
      <c r="D3593" s="12" t="n">
        <v>13.62</v>
      </c>
    </row>
    <row r="3594" customFormat="false" ht="15" hidden="false" customHeight="false" outlineLevel="0" collapsed="false">
      <c r="A3594" s="10" t="s">
        <v>5190</v>
      </c>
      <c r="B3594" s="10" t="s">
        <v>1833</v>
      </c>
      <c r="C3594" s="11" t="n">
        <v>45994</v>
      </c>
      <c r="D3594" s="12" t="n">
        <v>39.24</v>
      </c>
    </row>
    <row r="3595" customFormat="false" ht="15" hidden="false" customHeight="false" outlineLevel="0" collapsed="false">
      <c r="A3595" s="10" t="s">
        <v>5191</v>
      </c>
      <c r="B3595" s="10" t="s">
        <v>5192</v>
      </c>
      <c r="C3595" s="11" t="n">
        <v>45994</v>
      </c>
      <c r="D3595" s="12" t="n">
        <v>15.38</v>
      </c>
    </row>
    <row r="3596" customFormat="false" ht="15" hidden="false" customHeight="false" outlineLevel="0" collapsed="false">
      <c r="A3596" s="10" t="s">
        <v>5193</v>
      </c>
      <c r="B3596" s="10" t="s">
        <v>1303</v>
      </c>
      <c r="C3596" s="11" t="n">
        <v>45994</v>
      </c>
      <c r="D3596" s="12" t="n">
        <v>23.33</v>
      </c>
    </row>
    <row r="3597" customFormat="false" ht="15" hidden="false" customHeight="false" outlineLevel="0" collapsed="false">
      <c r="A3597" s="10" t="s">
        <v>5194</v>
      </c>
      <c r="B3597" s="10" t="s">
        <v>5195</v>
      </c>
      <c r="C3597" s="11" t="n">
        <v>45994</v>
      </c>
      <c r="D3597" s="12" t="n">
        <v>34.28</v>
      </c>
    </row>
    <row r="3598" customFormat="false" ht="15" hidden="false" customHeight="false" outlineLevel="0" collapsed="false">
      <c r="A3598" s="10" t="s">
        <v>5196</v>
      </c>
      <c r="B3598" s="10" t="s">
        <v>3730</v>
      </c>
      <c r="C3598" s="11" t="n">
        <v>45994</v>
      </c>
      <c r="D3598" s="12" t="n">
        <v>22.98</v>
      </c>
    </row>
    <row r="3599" customFormat="false" ht="15" hidden="false" customHeight="false" outlineLevel="0" collapsed="false">
      <c r="A3599" s="10" t="s">
        <v>5197</v>
      </c>
      <c r="B3599" s="10" t="s">
        <v>2295</v>
      </c>
      <c r="C3599" s="11" t="n">
        <v>45995</v>
      </c>
      <c r="D3599" s="12" t="n">
        <v>39.55</v>
      </c>
    </row>
    <row r="3600" customFormat="false" ht="15" hidden="false" customHeight="false" outlineLevel="0" collapsed="false">
      <c r="A3600" s="10" t="s">
        <v>5198</v>
      </c>
      <c r="B3600" s="10" t="s">
        <v>3625</v>
      </c>
      <c r="C3600" s="11" t="n">
        <v>45995</v>
      </c>
      <c r="D3600" s="12" t="n">
        <v>48.11</v>
      </c>
    </row>
    <row r="3601" customFormat="false" ht="15" hidden="false" customHeight="false" outlineLevel="0" collapsed="false">
      <c r="A3601" s="10" t="s">
        <v>5199</v>
      </c>
      <c r="B3601" s="10" t="s">
        <v>4243</v>
      </c>
      <c r="C3601" s="11" t="n">
        <v>45995</v>
      </c>
      <c r="D3601" s="12" t="n">
        <v>29.04</v>
      </c>
    </row>
    <row r="3602" customFormat="false" ht="15" hidden="false" customHeight="false" outlineLevel="0" collapsed="false">
      <c r="A3602" s="10" t="s">
        <v>5200</v>
      </c>
      <c r="B3602" s="10" t="s">
        <v>4041</v>
      </c>
      <c r="C3602" s="11" t="n">
        <v>45995</v>
      </c>
      <c r="D3602" s="12" t="n">
        <v>20.7</v>
      </c>
    </row>
    <row r="3603" customFormat="false" ht="15" hidden="false" customHeight="false" outlineLevel="0" collapsed="false">
      <c r="A3603" s="10" t="s">
        <v>5201</v>
      </c>
      <c r="B3603" s="10" t="s">
        <v>4466</v>
      </c>
      <c r="C3603" s="11" t="n">
        <v>45995</v>
      </c>
      <c r="D3603" s="12" t="n">
        <v>22.36</v>
      </c>
    </row>
    <row r="3604" customFormat="false" ht="15" hidden="false" customHeight="false" outlineLevel="0" collapsed="false">
      <c r="A3604" s="10" t="s">
        <v>5202</v>
      </c>
      <c r="B3604" s="10" t="s">
        <v>2841</v>
      </c>
      <c r="C3604" s="11" t="n">
        <v>45995</v>
      </c>
      <c r="D3604" s="12" t="n">
        <v>47.03</v>
      </c>
    </row>
    <row r="3605" customFormat="false" ht="15" hidden="false" customHeight="false" outlineLevel="0" collapsed="false">
      <c r="A3605" s="10" t="s">
        <v>5203</v>
      </c>
      <c r="B3605" s="10" t="s">
        <v>1029</v>
      </c>
      <c r="C3605" s="11" t="n">
        <v>45995</v>
      </c>
      <c r="D3605" s="12" t="n">
        <v>44.2</v>
      </c>
    </row>
    <row r="3606" customFormat="false" ht="15" hidden="false" customHeight="false" outlineLevel="0" collapsed="false">
      <c r="A3606" s="10" t="s">
        <v>5204</v>
      </c>
      <c r="B3606" s="10" t="s">
        <v>5205</v>
      </c>
      <c r="C3606" s="11" t="n">
        <v>45995</v>
      </c>
      <c r="D3606" s="12" t="n">
        <v>32.68</v>
      </c>
    </row>
    <row r="3607" customFormat="false" ht="15" hidden="false" customHeight="false" outlineLevel="0" collapsed="false">
      <c r="A3607" s="10" t="s">
        <v>5206</v>
      </c>
      <c r="B3607" s="10" t="s">
        <v>5207</v>
      </c>
      <c r="C3607" s="11" t="n">
        <v>45995</v>
      </c>
      <c r="D3607" s="12" t="n">
        <v>23.88</v>
      </c>
    </row>
    <row r="3608" customFormat="false" ht="15" hidden="false" customHeight="false" outlineLevel="0" collapsed="false">
      <c r="A3608" s="10" t="s">
        <v>5208</v>
      </c>
      <c r="B3608" s="10" t="s">
        <v>3443</v>
      </c>
      <c r="C3608" s="11" t="n">
        <v>45995</v>
      </c>
      <c r="D3608" s="12" t="n">
        <v>37.82</v>
      </c>
    </row>
    <row r="3609" customFormat="false" ht="15" hidden="false" customHeight="false" outlineLevel="0" collapsed="false">
      <c r="A3609" s="10" t="s">
        <v>5209</v>
      </c>
      <c r="B3609" s="10" t="s">
        <v>5210</v>
      </c>
      <c r="C3609" s="11" t="n">
        <v>45995</v>
      </c>
      <c r="D3609" s="12" t="n">
        <v>41.58</v>
      </c>
    </row>
    <row r="3610" customFormat="false" ht="15" hidden="false" customHeight="false" outlineLevel="0" collapsed="false">
      <c r="A3610" s="10" t="s">
        <v>5211</v>
      </c>
      <c r="B3610" s="10" t="s">
        <v>2907</v>
      </c>
      <c r="C3610" s="11" t="n">
        <v>45995</v>
      </c>
      <c r="D3610" s="12" t="n">
        <v>29.12</v>
      </c>
    </row>
    <row r="3611" customFormat="false" ht="15" hidden="false" customHeight="false" outlineLevel="0" collapsed="false">
      <c r="A3611" s="10" t="s">
        <v>5212</v>
      </c>
      <c r="B3611" s="10" t="s">
        <v>3898</v>
      </c>
      <c r="C3611" s="11" t="n">
        <v>45995</v>
      </c>
      <c r="D3611" s="12" t="n">
        <v>56.33</v>
      </c>
    </row>
    <row r="3612" customFormat="false" ht="15" hidden="false" customHeight="false" outlineLevel="0" collapsed="false">
      <c r="A3612" s="10" t="s">
        <v>5213</v>
      </c>
      <c r="B3612" s="10" t="s">
        <v>5214</v>
      </c>
      <c r="C3612" s="11" t="n">
        <v>45995</v>
      </c>
      <c r="D3612" s="12" t="n">
        <v>21.22</v>
      </c>
    </row>
    <row r="3613" customFormat="false" ht="15" hidden="false" customHeight="false" outlineLevel="0" collapsed="false">
      <c r="A3613" s="10" t="s">
        <v>5215</v>
      </c>
      <c r="B3613" s="10" t="s">
        <v>4614</v>
      </c>
      <c r="C3613" s="11" t="n">
        <v>45995</v>
      </c>
      <c r="D3613" s="12" t="n">
        <v>23.74</v>
      </c>
    </row>
    <row r="3614" customFormat="false" ht="15" hidden="false" customHeight="false" outlineLevel="0" collapsed="false">
      <c r="A3614" s="10" t="s">
        <v>5216</v>
      </c>
      <c r="B3614" s="10" t="s">
        <v>189</v>
      </c>
      <c r="C3614" s="11" t="n">
        <v>45996</v>
      </c>
      <c r="D3614" s="12" t="n">
        <v>27.94</v>
      </c>
    </row>
    <row r="3615" customFormat="false" ht="15" hidden="false" customHeight="false" outlineLevel="0" collapsed="false">
      <c r="A3615" s="10" t="s">
        <v>5217</v>
      </c>
      <c r="B3615" s="10" t="s">
        <v>5218</v>
      </c>
      <c r="C3615" s="11" t="n">
        <v>45996</v>
      </c>
      <c r="D3615" s="12" t="n">
        <v>26.79</v>
      </c>
    </row>
    <row r="3616" customFormat="false" ht="15" hidden="false" customHeight="false" outlineLevel="0" collapsed="false">
      <c r="A3616" s="10" t="s">
        <v>5219</v>
      </c>
      <c r="B3616" s="10" t="s">
        <v>673</v>
      </c>
      <c r="C3616" s="11" t="n">
        <v>45996</v>
      </c>
      <c r="D3616" s="12" t="n">
        <v>58.08</v>
      </c>
    </row>
    <row r="3617" customFormat="false" ht="15" hidden="false" customHeight="false" outlineLevel="0" collapsed="false">
      <c r="A3617" s="10" t="s">
        <v>5220</v>
      </c>
      <c r="B3617" s="10" t="s">
        <v>5221</v>
      </c>
      <c r="C3617" s="11" t="n">
        <v>45996</v>
      </c>
      <c r="D3617" s="12" t="n">
        <v>31.86</v>
      </c>
    </row>
    <row r="3618" customFormat="false" ht="15" hidden="false" customHeight="false" outlineLevel="0" collapsed="false">
      <c r="A3618" s="10" t="s">
        <v>5222</v>
      </c>
      <c r="B3618" s="10" t="s">
        <v>2361</v>
      </c>
      <c r="C3618" s="11" t="n">
        <v>45996</v>
      </c>
      <c r="D3618" s="12" t="n">
        <v>21.81</v>
      </c>
    </row>
    <row r="3619" customFormat="false" ht="15" hidden="false" customHeight="false" outlineLevel="0" collapsed="false">
      <c r="A3619" s="10" t="s">
        <v>5223</v>
      </c>
      <c r="B3619" s="10" t="s">
        <v>5224</v>
      </c>
      <c r="C3619" s="11" t="n">
        <v>45996</v>
      </c>
      <c r="D3619" s="12" t="n">
        <v>33.24</v>
      </c>
    </row>
    <row r="3620" customFormat="false" ht="15" hidden="false" customHeight="false" outlineLevel="0" collapsed="false">
      <c r="A3620" s="10" t="s">
        <v>5225</v>
      </c>
      <c r="B3620" s="10" t="s">
        <v>1878</v>
      </c>
      <c r="C3620" s="11" t="n">
        <v>45996</v>
      </c>
      <c r="D3620" s="12" t="n">
        <v>53.42</v>
      </c>
    </row>
    <row r="3621" customFormat="false" ht="15" hidden="false" customHeight="false" outlineLevel="0" collapsed="false">
      <c r="A3621" s="10" t="s">
        <v>5226</v>
      </c>
      <c r="B3621" s="10" t="s">
        <v>5227</v>
      </c>
      <c r="C3621" s="11" t="n">
        <v>45996</v>
      </c>
      <c r="D3621" s="12" t="n">
        <v>36.34</v>
      </c>
    </row>
    <row r="3622" customFormat="false" ht="15" hidden="false" customHeight="false" outlineLevel="0" collapsed="false">
      <c r="A3622" s="10" t="s">
        <v>5228</v>
      </c>
      <c r="B3622" s="10" t="s">
        <v>3306</v>
      </c>
      <c r="C3622" s="11" t="n">
        <v>45997</v>
      </c>
      <c r="D3622" s="12" t="n">
        <v>77.94</v>
      </c>
    </row>
    <row r="3623" customFormat="false" ht="15" hidden="false" customHeight="false" outlineLevel="0" collapsed="false">
      <c r="A3623" s="10" t="s">
        <v>5229</v>
      </c>
      <c r="B3623" s="10" t="s">
        <v>3294</v>
      </c>
      <c r="C3623" s="11" t="n">
        <v>45997</v>
      </c>
      <c r="D3623" s="12" t="n">
        <v>40.96</v>
      </c>
    </row>
    <row r="3624" customFormat="false" ht="15" hidden="false" customHeight="false" outlineLevel="0" collapsed="false">
      <c r="A3624" s="10" t="s">
        <v>5230</v>
      </c>
      <c r="B3624" s="10" t="s">
        <v>1666</v>
      </c>
      <c r="C3624" s="11" t="n">
        <v>45997</v>
      </c>
      <c r="D3624" s="12" t="n">
        <v>19.17</v>
      </c>
    </row>
    <row r="3625" customFormat="false" ht="15" hidden="false" customHeight="false" outlineLevel="0" collapsed="false">
      <c r="A3625" s="10" t="s">
        <v>5231</v>
      </c>
      <c r="B3625" s="10" t="s">
        <v>2666</v>
      </c>
      <c r="C3625" s="11" t="n">
        <v>45997</v>
      </c>
      <c r="D3625" s="12" t="n">
        <v>42.74</v>
      </c>
    </row>
    <row r="3626" customFormat="false" ht="15" hidden="false" customHeight="false" outlineLevel="0" collapsed="false">
      <c r="A3626" s="10" t="s">
        <v>5232</v>
      </c>
      <c r="B3626" s="10" t="s">
        <v>5233</v>
      </c>
      <c r="C3626" s="11" t="n">
        <v>45997</v>
      </c>
      <c r="D3626" s="12" t="n">
        <v>22.97</v>
      </c>
    </row>
    <row r="3627" customFormat="false" ht="15" hidden="false" customHeight="false" outlineLevel="0" collapsed="false">
      <c r="A3627" s="10" t="s">
        <v>5234</v>
      </c>
      <c r="B3627" s="10" t="s">
        <v>5235</v>
      </c>
      <c r="C3627" s="11" t="n">
        <v>45997</v>
      </c>
      <c r="D3627" s="12" t="n">
        <v>22</v>
      </c>
    </row>
    <row r="3628" customFormat="false" ht="15" hidden="false" customHeight="false" outlineLevel="0" collapsed="false">
      <c r="A3628" s="10" t="s">
        <v>5236</v>
      </c>
      <c r="B3628" s="10" t="s">
        <v>5237</v>
      </c>
      <c r="C3628" s="11" t="n">
        <v>45998</v>
      </c>
      <c r="D3628" s="12" t="n">
        <v>35.01</v>
      </c>
    </row>
    <row r="3629" customFormat="false" ht="15" hidden="false" customHeight="false" outlineLevel="0" collapsed="false">
      <c r="A3629" s="10" t="s">
        <v>5238</v>
      </c>
      <c r="B3629" s="10" t="s">
        <v>526</v>
      </c>
      <c r="C3629" s="11" t="n">
        <v>45998</v>
      </c>
      <c r="D3629" s="12" t="n">
        <v>26.43</v>
      </c>
    </row>
    <row r="3630" customFormat="false" ht="15" hidden="false" customHeight="false" outlineLevel="0" collapsed="false">
      <c r="A3630" s="10" t="s">
        <v>5239</v>
      </c>
      <c r="B3630" s="10" t="s">
        <v>5240</v>
      </c>
      <c r="C3630" s="11" t="n">
        <v>45998</v>
      </c>
      <c r="D3630" s="12" t="n">
        <v>23.51</v>
      </c>
    </row>
    <row r="3631" customFormat="false" ht="15" hidden="false" customHeight="false" outlineLevel="0" collapsed="false">
      <c r="A3631" s="10" t="s">
        <v>5241</v>
      </c>
      <c r="B3631" s="10" t="s">
        <v>2930</v>
      </c>
      <c r="C3631" s="11" t="n">
        <v>45998</v>
      </c>
      <c r="D3631" s="12" t="n">
        <v>43.82</v>
      </c>
    </row>
    <row r="3632" customFormat="false" ht="15" hidden="false" customHeight="false" outlineLevel="0" collapsed="false">
      <c r="A3632" s="10" t="s">
        <v>5242</v>
      </c>
      <c r="B3632" s="10" t="s">
        <v>5243</v>
      </c>
      <c r="C3632" s="11" t="n">
        <v>45998</v>
      </c>
      <c r="D3632" s="12" t="n">
        <v>65.16</v>
      </c>
    </row>
    <row r="3633" customFormat="false" ht="15" hidden="false" customHeight="false" outlineLevel="0" collapsed="false">
      <c r="A3633" s="10" t="s">
        <v>5244</v>
      </c>
      <c r="B3633" s="10" t="s">
        <v>2775</v>
      </c>
      <c r="C3633" s="11" t="n">
        <v>45998</v>
      </c>
      <c r="D3633" s="12" t="n">
        <v>34.07</v>
      </c>
    </row>
    <row r="3634" customFormat="false" ht="15" hidden="false" customHeight="false" outlineLevel="0" collapsed="false">
      <c r="A3634" s="10" t="s">
        <v>5245</v>
      </c>
      <c r="B3634" s="10" t="s">
        <v>5246</v>
      </c>
      <c r="C3634" s="11" t="n">
        <v>45999</v>
      </c>
      <c r="D3634" s="12" t="n">
        <v>26.08</v>
      </c>
    </row>
    <row r="3635" customFormat="false" ht="15" hidden="false" customHeight="false" outlineLevel="0" collapsed="false">
      <c r="A3635" s="10" t="s">
        <v>5247</v>
      </c>
      <c r="B3635" s="10" t="s">
        <v>3411</v>
      </c>
      <c r="C3635" s="11" t="n">
        <v>45999</v>
      </c>
      <c r="D3635" s="12" t="n">
        <v>18.88</v>
      </c>
    </row>
    <row r="3636" customFormat="false" ht="15" hidden="false" customHeight="false" outlineLevel="0" collapsed="false">
      <c r="A3636" s="10" t="s">
        <v>5248</v>
      </c>
      <c r="B3636" s="10" t="s">
        <v>3208</v>
      </c>
      <c r="C3636" s="11" t="n">
        <v>45999</v>
      </c>
      <c r="D3636" s="12" t="n">
        <v>57.18</v>
      </c>
    </row>
    <row r="3637" customFormat="false" ht="15" hidden="false" customHeight="false" outlineLevel="0" collapsed="false">
      <c r="A3637" s="10" t="s">
        <v>5249</v>
      </c>
      <c r="B3637" s="10" t="s">
        <v>1853</v>
      </c>
      <c r="C3637" s="11" t="n">
        <v>45999</v>
      </c>
      <c r="D3637" s="12" t="n">
        <v>35.12</v>
      </c>
    </row>
    <row r="3638" customFormat="false" ht="15" hidden="false" customHeight="false" outlineLevel="0" collapsed="false">
      <c r="A3638" s="10" t="s">
        <v>5250</v>
      </c>
      <c r="B3638" s="10" t="s">
        <v>2374</v>
      </c>
      <c r="C3638" s="11" t="n">
        <v>45999</v>
      </c>
      <c r="D3638" s="12" t="n">
        <v>49.6</v>
      </c>
    </row>
    <row r="3639" customFormat="false" ht="15" hidden="false" customHeight="false" outlineLevel="0" collapsed="false">
      <c r="A3639" s="10" t="s">
        <v>5251</v>
      </c>
      <c r="B3639" s="10" t="s">
        <v>2949</v>
      </c>
      <c r="C3639" s="11" t="n">
        <v>45999</v>
      </c>
      <c r="D3639" s="12" t="n">
        <v>58.93</v>
      </c>
    </row>
    <row r="3640" customFormat="false" ht="15" hidden="false" customHeight="false" outlineLevel="0" collapsed="false">
      <c r="A3640" s="10" t="s">
        <v>5252</v>
      </c>
      <c r="B3640" s="10" t="s">
        <v>2477</v>
      </c>
      <c r="C3640" s="11" t="n">
        <v>45999</v>
      </c>
      <c r="D3640" s="12" t="n">
        <v>113.64</v>
      </c>
    </row>
    <row r="3641" customFormat="false" ht="15" hidden="false" customHeight="false" outlineLevel="0" collapsed="false">
      <c r="A3641" s="10" t="s">
        <v>5253</v>
      </c>
      <c r="B3641" s="10" t="s">
        <v>5254</v>
      </c>
      <c r="C3641" s="11" t="n">
        <v>45999</v>
      </c>
      <c r="D3641" s="12" t="n">
        <v>25.7</v>
      </c>
    </row>
    <row r="3642" customFormat="false" ht="15" hidden="false" customHeight="false" outlineLevel="0" collapsed="false">
      <c r="A3642" s="10" t="s">
        <v>5255</v>
      </c>
      <c r="B3642" s="10" t="s">
        <v>5256</v>
      </c>
      <c r="C3642" s="11" t="n">
        <v>45999</v>
      </c>
      <c r="D3642" s="12" t="n">
        <v>35.62</v>
      </c>
    </row>
    <row r="3643" customFormat="false" ht="15" hidden="false" customHeight="false" outlineLevel="0" collapsed="false">
      <c r="A3643" s="10" t="s">
        <v>5257</v>
      </c>
      <c r="B3643" s="10" t="s">
        <v>159</v>
      </c>
      <c r="C3643" s="11" t="n">
        <v>45999</v>
      </c>
      <c r="D3643" s="12" t="n">
        <v>46.26</v>
      </c>
    </row>
    <row r="3644" customFormat="false" ht="15" hidden="false" customHeight="false" outlineLevel="0" collapsed="false">
      <c r="A3644" s="10" t="s">
        <v>5258</v>
      </c>
      <c r="B3644" s="10" t="s">
        <v>5259</v>
      </c>
      <c r="C3644" s="11" t="n">
        <v>46000</v>
      </c>
      <c r="D3644" s="12" t="n">
        <v>44.95</v>
      </c>
    </row>
    <row r="3645" customFormat="false" ht="15" hidden="false" customHeight="false" outlineLevel="0" collapsed="false">
      <c r="A3645" s="10" t="s">
        <v>5260</v>
      </c>
      <c r="B3645" s="10" t="s">
        <v>5261</v>
      </c>
      <c r="C3645" s="11" t="n">
        <v>46000</v>
      </c>
      <c r="D3645" s="12" t="n">
        <v>28.63</v>
      </c>
    </row>
    <row r="3646" customFormat="false" ht="15" hidden="false" customHeight="false" outlineLevel="0" collapsed="false">
      <c r="A3646" s="10" t="s">
        <v>5262</v>
      </c>
      <c r="B3646" s="10" t="s">
        <v>609</v>
      </c>
      <c r="C3646" s="11" t="n">
        <v>46000</v>
      </c>
      <c r="D3646" s="12" t="n">
        <v>36.45</v>
      </c>
    </row>
    <row r="3647" customFormat="false" ht="15" hidden="false" customHeight="false" outlineLevel="0" collapsed="false">
      <c r="A3647" s="10" t="s">
        <v>5263</v>
      </c>
      <c r="B3647" s="10" t="s">
        <v>4342</v>
      </c>
      <c r="C3647" s="11" t="n">
        <v>46000</v>
      </c>
      <c r="D3647" s="12" t="n">
        <v>42.78</v>
      </c>
    </row>
    <row r="3648" customFormat="false" ht="15" hidden="false" customHeight="false" outlineLevel="0" collapsed="false">
      <c r="A3648" s="10" t="s">
        <v>5264</v>
      </c>
      <c r="B3648" s="10" t="s">
        <v>3893</v>
      </c>
      <c r="C3648" s="11" t="n">
        <v>46000</v>
      </c>
      <c r="D3648" s="12" t="n">
        <v>38.59</v>
      </c>
    </row>
    <row r="3649" customFormat="false" ht="15" hidden="false" customHeight="false" outlineLevel="0" collapsed="false">
      <c r="A3649" s="10" t="s">
        <v>5265</v>
      </c>
      <c r="B3649" s="10" t="s">
        <v>107</v>
      </c>
      <c r="C3649" s="11" t="n">
        <v>46000</v>
      </c>
      <c r="D3649" s="12" t="n">
        <v>40.57</v>
      </c>
    </row>
    <row r="3650" customFormat="false" ht="15" hidden="false" customHeight="false" outlineLevel="0" collapsed="false">
      <c r="A3650" s="10" t="s">
        <v>5266</v>
      </c>
      <c r="B3650" s="10" t="s">
        <v>3687</v>
      </c>
      <c r="C3650" s="11" t="n">
        <v>46000</v>
      </c>
      <c r="D3650" s="12" t="n">
        <v>103.3</v>
      </c>
    </row>
    <row r="3651" customFormat="false" ht="15" hidden="false" customHeight="false" outlineLevel="0" collapsed="false">
      <c r="A3651" s="10" t="s">
        <v>5267</v>
      </c>
      <c r="B3651" s="10" t="s">
        <v>5268</v>
      </c>
      <c r="C3651" s="11" t="n">
        <v>46000</v>
      </c>
      <c r="D3651" s="12" t="n">
        <v>36.39</v>
      </c>
    </row>
    <row r="3652" customFormat="false" ht="15" hidden="false" customHeight="false" outlineLevel="0" collapsed="false">
      <c r="A3652" s="10" t="s">
        <v>5269</v>
      </c>
      <c r="B3652" s="10" t="s">
        <v>1032</v>
      </c>
      <c r="C3652" s="11" t="n">
        <v>46000</v>
      </c>
      <c r="D3652" s="12" t="n">
        <v>70.44</v>
      </c>
    </row>
    <row r="3653" customFormat="false" ht="15" hidden="false" customHeight="false" outlineLevel="0" collapsed="false">
      <c r="A3653" s="10" t="s">
        <v>5270</v>
      </c>
      <c r="B3653" s="10" t="s">
        <v>5271</v>
      </c>
      <c r="C3653" s="11" t="n">
        <v>46000</v>
      </c>
      <c r="D3653" s="12" t="n">
        <v>19.23</v>
      </c>
    </row>
    <row r="3654" customFormat="false" ht="15" hidden="false" customHeight="false" outlineLevel="0" collapsed="false">
      <c r="A3654" s="10" t="s">
        <v>5272</v>
      </c>
      <c r="B3654" s="10" t="s">
        <v>4258</v>
      </c>
      <c r="C3654" s="11" t="n">
        <v>46001</v>
      </c>
      <c r="D3654" s="12" t="n">
        <v>27.08</v>
      </c>
    </row>
    <row r="3655" customFormat="false" ht="15" hidden="false" customHeight="false" outlineLevel="0" collapsed="false">
      <c r="A3655" s="10" t="s">
        <v>5273</v>
      </c>
      <c r="B3655" s="10" t="s">
        <v>3830</v>
      </c>
      <c r="C3655" s="11" t="n">
        <v>46001</v>
      </c>
      <c r="D3655" s="12" t="n">
        <v>32.87</v>
      </c>
    </row>
    <row r="3656" customFormat="false" ht="15" hidden="false" customHeight="false" outlineLevel="0" collapsed="false">
      <c r="A3656" s="10" t="s">
        <v>5274</v>
      </c>
      <c r="B3656" s="10" t="s">
        <v>2557</v>
      </c>
      <c r="C3656" s="11" t="n">
        <v>46001</v>
      </c>
      <c r="D3656" s="12" t="n">
        <v>16.63</v>
      </c>
    </row>
    <row r="3657" customFormat="false" ht="15" hidden="false" customHeight="false" outlineLevel="0" collapsed="false">
      <c r="A3657" s="10" t="s">
        <v>5275</v>
      </c>
      <c r="B3657" s="10" t="s">
        <v>4781</v>
      </c>
      <c r="C3657" s="11" t="n">
        <v>46001</v>
      </c>
      <c r="D3657" s="12" t="n">
        <v>45.24</v>
      </c>
    </row>
    <row r="3658" customFormat="false" ht="15" hidden="false" customHeight="false" outlineLevel="0" collapsed="false">
      <c r="A3658" s="10" t="s">
        <v>5276</v>
      </c>
      <c r="B3658" s="10" t="s">
        <v>493</v>
      </c>
      <c r="C3658" s="11" t="n">
        <v>46001</v>
      </c>
      <c r="D3658" s="12" t="n">
        <v>40.82</v>
      </c>
    </row>
    <row r="3659" customFormat="false" ht="15" hidden="false" customHeight="false" outlineLevel="0" collapsed="false">
      <c r="A3659" s="10" t="s">
        <v>5277</v>
      </c>
      <c r="B3659" s="10" t="s">
        <v>5278</v>
      </c>
      <c r="C3659" s="11" t="n">
        <v>46001</v>
      </c>
      <c r="D3659" s="12" t="n">
        <v>14.22</v>
      </c>
    </row>
    <row r="3660" customFormat="false" ht="15" hidden="false" customHeight="false" outlineLevel="0" collapsed="false">
      <c r="A3660" s="10" t="s">
        <v>5279</v>
      </c>
      <c r="B3660" s="10" t="s">
        <v>4685</v>
      </c>
      <c r="C3660" s="11" t="n">
        <v>46001</v>
      </c>
      <c r="D3660" s="12" t="n">
        <v>27.77</v>
      </c>
    </row>
    <row r="3661" customFormat="false" ht="15" hidden="false" customHeight="false" outlineLevel="0" collapsed="false">
      <c r="A3661" s="10" t="s">
        <v>5280</v>
      </c>
      <c r="B3661" s="10" t="s">
        <v>1351</v>
      </c>
      <c r="C3661" s="11" t="n">
        <v>46001</v>
      </c>
      <c r="D3661" s="12" t="n">
        <v>39.18</v>
      </c>
    </row>
    <row r="3662" customFormat="false" ht="15" hidden="false" customHeight="false" outlineLevel="0" collapsed="false">
      <c r="A3662" s="10" t="s">
        <v>5281</v>
      </c>
      <c r="B3662" s="10" t="s">
        <v>900</v>
      </c>
      <c r="C3662" s="11" t="n">
        <v>46002</v>
      </c>
      <c r="D3662" s="12" t="n">
        <v>43.34</v>
      </c>
    </row>
    <row r="3663" customFormat="false" ht="15" hidden="false" customHeight="false" outlineLevel="0" collapsed="false">
      <c r="A3663" s="10" t="s">
        <v>5282</v>
      </c>
      <c r="B3663" s="10" t="s">
        <v>5283</v>
      </c>
      <c r="C3663" s="11" t="n">
        <v>46002</v>
      </c>
      <c r="D3663" s="12" t="n">
        <v>24.3</v>
      </c>
    </row>
    <row r="3664" customFormat="false" ht="15" hidden="false" customHeight="false" outlineLevel="0" collapsed="false">
      <c r="A3664" s="10" t="s">
        <v>5284</v>
      </c>
      <c r="B3664" s="10" t="s">
        <v>4321</v>
      </c>
      <c r="C3664" s="11" t="n">
        <v>46002</v>
      </c>
      <c r="D3664" s="12" t="n">
        <v>49.55</v>
      </c>
    </row>
    <row r="3665" customFormat="false" ht="15" hidden="false" customHeight="false" outlineLevel="0" collapsed="false">
      <c r="A3665" s="10" t="s">
        <v>5285</v>
      </c>
      <c r="B3665" s="10" t="s">
        <v>3474</v>
      </c>
      <c r="C3665" s="11" t="n">
        <v>46002</v>
      </c>
      <c r="D3665" s="12" t="n">
        <v>53.71</v>
      </c>
    </row>
    <row r="3666" customFormat="false" ht="15" hidden="false" customHeight="false" outlineLevel="0" collapsed="false">
      <c r="A3666" s="10" t="s">
        <v>5286</v>
      </c>
      <c r="B3666" s="10" t="s">
        <v>5287</v>
      </c>
      <c r="C3666" s="11" t="n">
        <v>46002</v>
      </c>
      <c r="D3666" s="12" t="n">
        <v>38.11</v>
      </c>
    </row>
    <row r="3667" customFormat="false" ht="15" hidden="false" customHeight="false" outlineLevel="0" collapsed="false">
      <c r="A3667" s="10" t="s">
        <v>5288</v>
      </c>
      <c r="B3667" s="10" t="s">
        <v>5289</v>
      </c>
      <c r="C3667" s="11" t="n">
        <v>46002</v>
      </c>
      <c r="D3667" s="12" t="n">
        <v>28.68</v>
      </c>
    </row>
    <row r="3668" customFormat="false" ht="15" hidden="false" customHeight="false" outlineLevel="0" collapsed="false">
      <c r="A3668" s="10" t="s">
        <v>5290</v>
      </c>
      <c r="B3668" s="10" t="s">
        <v>1586</v>
      </c>
      <c r="C3668" s="11" t="n">
        <v>46002</v>
      </c>
      <c r="D3668" s="12" t="n">
        <v>54.41</v>
      </c>
    </row>
    <row r="3669" customFormat="false" ht="15" hidden="false" customHeight="false" outlineLevel="0" collapsed="false">
      <c r="A3669" s="10" t="s">
        <v>5291</v>
      </c>
      <c r="B3669" s="10" t="s">
        <v>5292</v>
      </c>
      <c r="C3669" s="11" t="n">
        <v>46002</v>
      </c>
      <c r="D3669" s="12" t="n">
        <v>28.21</v>
      </c>
    </row>
    <row r="3670" customFormat="false" ht="15" hidden="false" customHeight="false" outlineLevel="0" collapsed="false">
      <c r="A3670" s="10" t="s">
        <v>5293</v>
      </c>
      <c r="B3670" s="10" t="s">
        <v>3652</v>
      </c>
      <c r="C3670" s="11" t="n">
        <v>46002</v>
      </c>
      <c r="D3670" s="12" t="n">
        <v>33.55</v>
      </c>
    </row>
    <row r="3671" customFormat="false" ht="15" hidden="false" customHeight="false" outlineLevel="0" collapsed="false">
      <c r="A3671" s="10" t="s">
        <v>5294</v>
      </c>
      <c r="B3671" s="10" t="s">
        <v>3685</v>
      </c>
      <c r="C3671" s="11" t="n">
        <v>46002</v>
      </c>
      <c r="D3671" s="12" t="n">
        <v>67.59</v>
      </c>
    </row>
    <row r="3672" customFormat="false" ht="15" hidden="false" customHeight="false" outlineLevel="0" collapsed="false">
      <c r="A3672" s="10" t="s">
        <v>5295</v>
      </c>
      <c r="B3672" s="10" t="s">
        <v>2708</v>
      </c>
      <c r="C3672" s="11" t="n">
        <v>46002</v>
      </c>
      <c r="D3672" s="12" t="n">
        <v>26.95</v>
      </c>
    </row>
    <row r="3673" customFormat="false" ht="15" hidden="false" customHeight="false" outlineLevel="0" collapsed="false">
      <c r="A3673" s="10" t="s">
        <v>5296</v>
      </c>
      <c r="B3673" s="10" t="s">
        <v>5297</v>
      </c>
      <c r="C3673" s="11" t="n">
        <v>46002</v>
      </c>
      <c r="D3673" s="12" t="n">
        <v>38.16</v>
      </c>
    </row>
    <row r="3674" customFormat="false" ht="15" hidden="false" customHeight="false" outlineLevel="0" collapsed="false">
      <c r="A3674" s="10" t="s">
        <v>5298</v>
      </c>
      <c r="B3674" s="10" t="s">
        <v>5299</v>
      </c>
      <c r="C3674" s="11" t="n">
        <v>46002</v>
      </c>
      <c r="D3674" s="12" t="n">
        <v>37.45</v>
      </c>
    </row>
    <row r="3675" customFormat="false" ht="15" hidden="false" customHeight="false" outlineLevel="0" collapsed="false">
      <c r="A3675" s="10" t="s">
        <v>5300</v>
      </c>
      <c r="B3675" s="10" t="s">
        <v>2635</v>
      </c>
      <c r="C3675" s="11" t="n">
        <v>46002</v>
      </c>
      <c r="D3675" s="12" t="n">
        <v>28.37</v>
      </c>
    </row>
    <row r="3676" customFormat="false" ht="15" hidden="false" customHeight="false" outlineLevel="0" collapsed="false">
      <c r="A3676" s="10" t="s">
        <v>5301</v>
      </c>
      <c r="B3676" s="10" t="s">
        <v>2264</v>
      </c>
      <c r="C3676" s="11" t="n">
        <v>46003</v>
      </c>
      <c r="D3676" s="12" t="n">
        <v>26.35</v>
      </c>
    </row>
    <row r="3677" customFormat="false" ht="15" hidden="false" customHeight="false" outlineLevel="0" collapsed="false">
      <c r="A3677" s="10" t="s">
        <v>5302</v>
      </c>
      <c r="B3677" s="10" t="s">
        <v>5303</v>
      </c>
      <c r="C3677" s="11" t="n">
        <v>46003</v>
      </c>
      <c r="D3677" s="12" t="n">
        <v>46.86</v>
      </c>
    </row>
    <row r="3678" customFormat="false" ht="15" hidden="false" customHeight="false" outlineLevel="0" collapsed="false">
      <c r="A3678" s="10" t="s">
        <v>5304</v>
      </c>
      <c r="B3678" s="10" t="s">
        <v>2450</v>
      </c>
      <c r="C3678" s="11" t="n">
        <v>46003</v>
      </c>
      <c r="D3678" s="12" t="n">
        <v>90.62</v>
      </c>
    </row>
    <row r="3679" customFormat="false" ht="15" hidden="false" customHeight="false" outlineLevel="0" collapsed="false">
      <c r="A3679" s="10" t="s">
        <v>5305</v>
      </c>
      <c r="B3679" s="10" t="s">
        <v>5306</v>
      </c>
      <c r="C3679" s="11" t="n">
        <v>46003</v>
      </c>
      <c r="D3679" s="12" t="n">
        <v>16.94</v>
      </c>
    </row>
    <row r="3680" customFormat="false" ht="15" hidden="false" customHeight="false" outlineLevel="0" collapsed="false">
      <c r="A3680" s="10" t="s">
        <v>5307</v>
      </c>
      <c r="B3680" s="10" t="s">
        <v>1470</v>
      </c>
      <c r="C3680" s="11" t="n">
        <v>46003</v>
      </c>
      <c r="D3680" s="12" t="n">
        <v>27.72</v>
      </c>
    </row>
    <row r="3681" customFormat="false" ht="15" hidden="false" customHeight="false" outlineLevel="0" collapsed="false">
      <c r="A3681" s="10" t="s">
        <v>5308</v>
      </c>
      <c r="B3681" s="10" t="s">
        <v>3363</v>
      </c>
      <c r="C3681" s="11" t="n">
        <v>46003</v>
      </c>
      <c r="D3681" s="12" t="n">
        <v>52.34</v>
      </c>
    </row>
    <row r="3682" customFormat="false" ht="15" hidden="false" customHeight="false" outlineLevel="0" collapsed="false">
      <c r="A3682" s="10" t="s">
        <v>5309</v>
      </c>
      <c r="B3682" s="10" t="s">
        <v>4362</v>
      </c>
      <c r="C3682" s="11" t="n">
        <v>46003</v>
      </c>
      <c r="D3682" s="12" t="n">
        <v>94.41</v>
      </c>
    </row>
    <row r="3683" customFormat="false" ht="15" hidden="false" customHeight="false" outlineLevel="0" collapsed="false">
      <c r="A3683" s="10" t="s">
        <v>5310</v>
      </c>
      <c r="B3683" s="10" t="s">
        <v>5311</v>
      </c>
      <c r="C3683" s="11" t="n">
        <v>46003</v>
      </c>
      <c r="D3683" s="12" t="n">
        <v>23.1</v>
      </c>
    </row>
    <row r="3684" customFormat="false" ht="15" hidden="false" customHeight="false" outlineLevel="0" collapsed="false">
      <c r="A3684" s="10" t="s">
        <v>5312</v>
      </c>
      <c r="B3684" s="10" t="s">
        <v>2596</v>
      </c>
      <c r="C3684" s="11" t="n">
        <v>46004</v>
      </c>
      <c r="D3684" s="12" t="n">
        <v>23.03</v>
      </c>
    </row>
    <row r="3685" customFormat="false" ht="15" hidden="false" customHeight="false" outlineLevel="0" collapsed="false">
      <c r="A3685" s="10" t="s">
        <v>5313</v>
      </c>
      <c r="B3685" s="10" t="s">
        <v>3436</v>
      </c>
      <c r="C3685" s="11" t="n">
        <v>46004</v>
      </c>
      <c r="D3685" s="12" t="n">
        <v>43.65</v>
      </c>
    </row>
    <row r="3686" customFormat="false" ht="15" hidden="false" customHeight="false" outlineLevel="0" collapsed="false">
      <c r="A3686" s="10" t="s">
        <v>5314</v>
      </c>
      <c r="B3686" s="10" t="s">
        <v>5315</v>
      </c>
      <c r="C3686" s="11" t="n">
        <v>46004</v>
      </c>
      <c r="D3686" s="12" t="n">
        <v>46.45</v>
      </c>
    </row>
    <row r="3687" customFormat="false" ht="15" hidden="false" customHeight="false" outlineLevel="0" collapsed="false">
      <c r="A3687" s="10" t="s">
        <v>5316</v>
      </c>
      <c r="B3687" s="10" t="s">
        <v>2133</v>
      </c>
      <c r="C3687" s="11" t="n">
        <v>46004</v>
      </c>
      <c r="D3687" s="12" t="n">
        <v>32.95</v>
      </c>
    </row>
    <row r="3688" customFormat="false" ht="15" hidden="false" customHeight="false" outlineLevel="0" collapsed="false">
      <c r="A3688" s="10" t="s">
        <v>5317</v>
      </c>
      <c r="B3688" s="10" t="s">
        <v>4263</v>
      </c>
      <c r="C3688" s="11" t="n">
        <v>46004</v>
      </c>
      <c r="D3688" s="12" t="n">
        <v>47.8</v>
      </c>
    </row>
    <row r="3689" customFormat="false" ht="15" hidden="false" customHeight="false" outlineLevel="0" collapsed="false">
      <c r="A3689" s="10" t="s">
        <v>5318</v>
      </c>
      <c r="B3689" s="10" t="s">
        <v>3990</v>
      </c>
      <c r="C3689" s="11" t="n">
        <v>46004</v>
      </c>
      <c r="D3689" s="12" t="n">
        <v>23.32</v>
      </c>
    </row>
    <row r="3690" customFormat="false" ht="15" hidden="false" customHeight="false" outlineLevel="0" collapsed="false">
      <c r="A3690" s="10" t="s">
        <v>5319</v>
      </c>
      <c r="B3690" s="10" t="s">
        <v>2690</v>
      </c>
      <c r="C3690" s="11" t="n">
        <v>46004</v>
      </c>
      <c r="D3690" s="12" t="n">
        <v>16.41</v>
      </c>
    </row>
    <row r="3691" customFormat="false" ht="15" hidden="false" customHeight="false" outlineLevel="0" collapsed="false">
      <c r="A3691" s="10" t="s">
        <v>5320</v>
      </c>
      <c r="B3691" s="10" t="s">
        <v>4045</v>
      </c>
      <c r="C3691" s="11" t="n">
        <v>46004</v>
      </c>
      <c r="D3691" s="12" t="n">
        <v>20.83</v>
      </c>
    </row>
    <row r="3692" customFormat="false" ht="15" hidden="false" customHeight="false" outlineLevel="0" collapsed="false">
      <c r="A3692" s="10" t="s">
        <v>5321</v>
      </c>
      <c r="B3692" s="10" t="s">
        <v>169</v>
      </c>
      <c r="C3692" s="11" t="n">
        <v>46004</v>
      </c>
      <c r="D3692" s="12" t="n">
        <v>39.78</v>
      </c>
    </row>
    <row r="3693" customFormat="false" ht="15" hidden="false" customHeight="false" outlineLevel="0" collapsed="false">
      <c r="A3693" s="10" t="s">
        <v>5322</v>
      </c>
      <c r="B3693" s="10" t="s">
        <v>5323</v>
      </c>
      <c r="C3693" s="11" t="n">
        <v>46004</v>
      </c>
      <c r="D3693" s="12" t="n">
        <v>30.6</v>
      </c>
    </row>
    <row r="3694" customFormat="false" ht="15" hidden="false" customHeight="false" outlineLevel="0" collapsed="false">
      <c r="A3694" s="10" t="s">
        <v>5324</v>
      </c>
      <c r="B3694" s="10" t="s">
        <v>1107</v>
      </c>
      <c r="C3694" s="11" t="n">
        <v>46004</v>
      </c>
      <c r="D3694" s="12" t="n">
        <v>36.02</v>
      </c>
    </row>
    <row r="3695" customFormat="false" ht="15" hidden="false" customHeight="false" outlineLevel="0" collapsed="false">
      <c r="A3695" s="10" t="s">
        <v>5325</v>
      </c>
      <c r="B3695" s="10" t="s">
        <v>3441</v>
      </c>
      <c r="C3695" s="11" t="n">
        <v>46004</v>
      </c>
      <c r="D3695" s="12" t="n">
        <v>21.94</v>
      </c>
    </row>
    <row r="3696" customFormat="false" ht="15" hidden="false" customHeight="false" outlineLevel="0" collapsed="false">
      <c r="A3696" s="10" t="s">
        <v>5326</v>
      </c>
      <c r="B3696" s="10" t="s">
        <v>2251</v>
      </c>
      <c r="C3696" s="11" t="n">
        <v>46004</v>
      </c>
      <c r="D3696" s="12" t="n">
        <v>14.31</v>
      </c>
    </row>
    <row r="3697" customFormat="false" ht="15" hidden="false" customHeight="false" outlineLevel="0" collapsed="false">
      <c r="A3697" s="10" t="s">
        <v>5327</v>
      </c>
      <c r="B3697" s="10" t="s">
        <v>1883</v>
      </c>
      <c r="C3697" s="11" t="n">
        <v>46005</v>
      </c>
      <c r="D3697" s="12" t="n">
        <v>108.69</v>
      </c>
    </row>
    <row r="3698" customFormat="false" ht="15" hidden="false" customHeight="false" outlineLevel="0" collapsed="false">
      <c r="A3698" s="10" t="s">
        <v>5328</v>
      </c>
      <c r="B3698" s="10" t="s">
        <v>5329</v>
      </c>
      <c r="C3698" s="11" t="n">
        <v>46005</v>
      </c>
      <c r="D3698" s="12" t="n">
        <v>33.27</v>
      </c>
    </row>
    <row r="3699" customFormat="false" ht="15" hidden="false" customHeight="false" outlineLevel="0" collapsed="false">
      <c r="A3699" s="10" t="s">
        <v>5330</v>
      </c>
      <c r="B3699" s="10" t="s">
        <v>1929</v>
      </c>
      <c r="C3699" s="11" t="n">
        <v>46005</v>
      </c>
      <c r="D3699" s="12" t="n">
        <v>38.84</v>
      </c>
    </row>
    <row r="3700" customFormat="false" ht="15" hidden="false" customHeight="false" outlineLevel="0" collapsed="false">
      <c r="A3700" s="10" t="s">
        <v>5331</v>
      </c>
      <c r="B3700" s="10" t="s">
        <v>2928</v>
      </c>
      <c r="C3700" s="11" t="n">
        <v>46005</v>
      </c>
      <c r="D3700" s="12" t="n">
        <v>40.92</v>
      </c>
    </row>
    <row r="3701" customFormat="false" ht="15" hidden="false" customHeight="false" outlineLevel="0" collapsed="false">
      <c r="A3701" s="10" t="s">
        <v>5332</v>
      </c>
      <c r="B3701" s="10" t="s">
        <v>5333</v>
      </c>
      <c r="C3701" s="11" t="n">
        <v>46005</v>
      </c>
      <c r="D3701" s="12" t="n">
        <v>36.91</v>
      </c>
    </row>
    <row r="3702" customFormat="false" ht="15" hidden="false" customHeight="false" outlineLevel="0" collapsed="false">
      <c r="A3702" s="10" t="s">
        <v>5334</v>
      </c>
      <c r="B3702" s="10" t="s">
        <v>1145</v>
      </c>
      <c r="C3702" s="11" t="n">
        <v>46005</v>
      </c>
      <c r="D3702" s="12" t="n">
        <v>37.83</v>
      </c>
    </row>
    <row r="3703" customFormat="false" ht="15" hidden="false" customHeight="false" outlineLevel="0" collapsed="false">
      <c r="A3703" s="10" t="s">
        <v>5335</v>
      </c>
      <c r="B3703" s="10" t="s">
        <v>5336</v>
      </c>
      <c r="C3703" s="11" t="n">
        <v>46005</v>
      </c>
      <c r="D3703" s="12" t="n">
        <v>52.67</v>
      </c>
    </row>
    <row r="3704" customFormat="false" ht="15" hidden="false" customHeight="false" outlineLevel="0" collapsed="false">
      <c r="A3704" s="10" t="s">
        <v>5337</v>
      </c>
      <c r="B3704" s="10" t="s">
        <v>913</v>
      </c>
      <c r="C3704" s="11" t="n">
        <v>46005</v>
      </c>
      <c r="D3704" s="12" t="n">
        <v>49.64</v>
      </c>
    </row>
    <row r="3705" customFormat="false" ht="15" hidden="false" customHeight="false" outlineLevel="0" collapsed="false">
      <c r="A3705" s="10" t="s">
        <v>5338</v>
      </c>
      <c r="B3705" s="10" t="s">
        <v>3290</v>
      </c>
      <c r="C3705" s="11" t="n">
        <v>46005</v>
      </c>
      <c r="D3705" s="12" t="n">
        <v>52.29</v>
      </c>
    </row>
    <row r="3706" customFormat="false" ht="15" hidden="false" customHeight="false" outlineLevel="0" collapsed="false">
      <c r="A3706" s="10" t="s">
        <v>5339</v>
      </c>
      <c r="B3706" s="10" t="s">
        <v>844</v>
      </c>
      <c r="C3706" s="11" t="n">
        <v>46006</v>
      </c>
      <c r="D3706" s="12" t="n">
        <v>34.17</v>
      </c>
    </row>
    <row r="3707" customFormat="false" ht="15" hidden="false" customHeight="false" outlineLevel="0" collapsed="false">
      <c r="A3707" s="10" t="s">
        <v>5340</v>
      </c>
      <c r="B3707" s="10" t="s">
        <v>4711</v>
      </c>
      <c r="C3707" s="11" t="n">
        <v>46006</v>
      </c>
      <c r="D3707" s="12" t="n">
        <v>25.29</v>
      </c>
    </row>
    <row r="3708" customFormat="false" ht="15" hidden="false" customHeight="false" outlineLevel="0" collapsed="false">
      <c r="A3708" s="10" t="s">
        <v>5341</v>
      </c>
      <c r="B3708" s="10" t="s">
        <v>534</v>
      </c>
      <c r="C3708" s="11" t="n">
        <v>46006</v>
      </c>
      <c r="D3708" s="12" t="n">
        <v>122.76</v>
      </c>
    </row>
    <row r="3709" customFormat="false" ht="15" hidden="false" customHeight="false" outlineLevel="0" collapsed="false">
      <c r="A3709" s="10" t="s">
        <v>5342</v>
      </c>
      <c r="B3709" s="10" t="s">
        <v>1636</v>
      </c>
      <c r="C3709" s="11" t="n">
        <v>46006</v>
      </c>
      <c r="D3709" s="12" t="n">
        <v>46.21</v>
      </c>
    </row>
    <row r="3710" customFormat="false" ht="15" hidden="false" customHeight="false" outlineLevel="0" collapsed="false">
      <c r="A3710" s="10" t="s">
        <v>5343</v>
      </c>
      <c r="B3710" s="10" t="s">
        <v>5344</v>
      </c>
      <c r="C3710" s="11" t="n">
        <v>46006</v>
      </c>
      <c r="D3710" s="12" t="n">
        <v>36.16</v>
      </c>
    </row>
    <row r="3711" customFormat="false" ht="15" hidden="false" customHeight="false" outlineLevel="0" collapsed="false">
      <c r="A3711" s="10" t="s">
        <v>5345</v>
      </c>
      <c r="B3711" s="10" t="s">
        <v>5346</v>
      </c>
      <c r="C3711" s="11" t="n">
        <v>46006</v>
      </c>
      <c r="D3711" s="12" t="n">
        <v>101.89</v>
      </c>
    </row>
    <row r="3712" customFormat="false" ht="15" hidden="false" customHeight="false" outlineLevel="0" collapsed="false">
      <c r="A3712" s="10" t="s">
        <v>5347</v>
      </c>
      <c r="B3712" s="10" t="s">
        <v>3839</v>
      </c>
      <c r="C3712" s="11" t="n">
        <v>46006</v>
      </c>
      <c r="D3712" s="12" t="n">
        <v>28.69</v>
      </c>
    </row>
    <row r="3713" customFormat="false" ht="15" hidden="false" customHeight="false" outlineLevel="0" collapsed="false">
      <c r="A3713" s="10" t="s">
        <v>5348</v>
      </c>
      <c r="B3713" s="10" t="s">
        <v>2206</v>
      </c>
      <c r="C3713" s="11" t="n">
        <v>46006</v>
      </c>
      <c r="D3713" s="12" t="n">
        <v>46.59</v>
      </c>
    </row>
    <row r="3714" customFormat="false" ht="15" hidden="false" customHeight="false" outlineLevel="0" collapsed="false">
      <c r="A3714" s="10" t="s">
        <v>5349</v>
      </c>
      <c r="B3714" s="10" t="s">
        <v>5350</v>
      </c>
      <c r="C3714" s="11" t="n">
        <v>46006</v>
      </c>
      <c r="D3714" s="12" t="n">
        <v>15.33</v>
      </c>
    </row>
    <row r="3715" customFormat="false" ht="15" hidden="false" customHeight="false" outlineLevel="0" collapsed="false">
      <c r="A3715" s="10" t="s">
        <v>5351</v>
      </c>
      <c r="B3715" s="10" t="s">
        <v>5352</v>
      </c>
      <c r="C3715" s="11" t="n">
        <v>46006</v>
      </c>
      <c r="D3715" s="12" t="n">
        <v>46.43</v>
      </c>
    </row>
    <row r="3716" customFormat="false" ht="15" hidden="false" customHeight="false" outlineLevel="0" collapsed="false">
      <c r="A3716" s="10" t="s">
        <v>5353</v>
      </c>
      <c r="B3716" s="10" t="s">
        <v>3584</v>
      </c>
      <c r="C3716" s="11" t="n">
        <v>46006</v>
      </c>
      <c r="D3716" s="12" t="n">
        <v>40.43</v>
      </c>
    </row>
    <row r="3717" customFormat="false" ht="15" hidden="false" customHeight="false" outlineLevel="0" collapsed="false">
      <c r="A3717" s="10" t="s">
        <v>5354</v>
      </c>
      <c r="B3717" s="10" t="s">
        <v>1718</v>
      </c>
      <c r="C3717" s="11" t="n">
        <v>46007</v>
      </c>
      <c r="D3717" s="12" t="n">
        <v>25</v>
      </c>
    </row>
    <row r="3718" customFormat="false" ht="15" hidden="false" customHeight="false" outlineLevel="0" collapsed="false">
      <c r="A3718" s="10" t="s">
        <v>5355</v>
      </c>
      <c r="B3718" s="10" t="s">
        <v>3166</v>
      </c>
      <c r="C3718" s="11" t="n">
        <v>46007</v>
      </c>
      <c r="D3718" s="12" t="n">
        <v>52.57</v>
      </c>
    </row>
    <row r="3719" customFormat="false" ht="15" hidden="false" customHeight="false" outlineLevel="0" collapsed="false">
      <c r="A3719" s="10" t="s">
        <v>5356</v>
      </c>
      <c r="B3719" s="10" t="s">
        <v>4165</v>
      </c>
      <c r="C3719" s="11" t="n">
        <v>46007</v>
      </c>
      <c r="D3719" s="12" t="n">
        <v>44.16</v>
      </c>
    </row>
    <row r="3720" customFormat="false" ht="15" hidden="false" customHeight="false" outlineLevel="0" collapsed="false">
      <c r="A3720" s="10" t="s">
        <v>5357</v>
      </c>
      <c r="B3720" s="10" t="s">
        <v>5358</v>
      </c>
      <c r="C3720" s="11" t="n">
        <v>46007</v>
      </c>
      <c r="D3720" s="12" t="n">
        <v>39.48</v>
      </c>
    </row>
    <row r="3721" customFormat="false" ht="15" hidden="false" customHeight="false" outlineLevel="0" collapsed="false">
      <c r="A3721" s="10" t="s">
        <v>5359</v>
      </c>
      <c r="B3721" s="10" t="s">
        <v>2230</v>
      </c>
      <c r="C3721" s="11" t="n">
        <v>46007</v>
      </c>
      <c r="D3721" s="12" t="n">
        <v>44.03</v>
      </c>
    </row>
    <row r="3722" customFormat="false" ht="15" hidden="false" customHeight="false" outlineLevel="0" collapsed="false">
      <c r="A3722" s="10" t="s">
        <v>5360</v>
      </c>
      <c r="B3722" s="10" t="s">
        <v>5361</v>
      </c>
      <c r="C3722" s="11" t="n">
        <v>46007</v>
      </c>
      <c r="D3722" s="12" t="n">
        <v>28.55</v>
      </c>
    </row>
    <row r="3723" customFormat="false" ht="15" hidden="false" customHeight="false" outlineLevel="0" collapsed="false">
      <c r="A3723" s="10" t="s">
        <v>5362</v>
      </c>
      <c r="B3723" s="10" t="s">
        <v>2149</v>
      </c>
      <c r="C3723" s="11" t="n">
        <v>46007</v>
      </c>
      <c r="D3723" s="12" t="n">
        <v>45.03</v>
      </c>
    </row>
    <row r="3724" customFormat="false" ht="15" hidden="false" customHeight="false" outlineLevel="0" collapsed="false">
      <c r="A3724" s="10" t="s">
        <v>5363</v>
      </c>
      <c r="B3724" s="10" t="s">
        <v>5364</v>
      </c>
      <c r="C3724" s="11" t="n">
        <v>46007</v>
      </c>
      <c r="D3724" s="12" t="n">
        <v>54.96</v>
      </c>
    </row>
    <row r="3725" customFormat="false" ht="15" hidden="false" customHeight="false" outlineLevel="0" collapsed="false">
      <c r="A3725" s="10" t="s">
        <v>5365</v>
      </c>
      <c r="B3725" s="10" t="s">
        <v>5366</v>
      </c>
      <c r="C3725" s="11" t="n">
        <v>46007</v>
      </c>
      <c r="D3725" s="12" t="n">
        <v>34.7</v>
      </c>
    </row>
    <row r="3726" customFormat="false" ht="15" hidden="false" customHeight="false" outlineLevel="0" collapsed="false">
      <c r="A3726" s="10" t="s">
        <v>5367</v>
      </c>
      <c r="B3726" s="10" t="s">
        <v>5368</v>
      </c>
      <c r="C3726" s="11" t="n">
        <v>46007</v>
      </c>
      <c r="D3726" s="12" t="n">
        <v>72.16</v>
      </c>
    </row>
    <row r="3727" customFormat="false" ht="15" hidden="false" customHeight="false" outlineLevel="0" collapsed="false">
      <c r="A3727" s="10" t="s">
        <v>5369</v>
      </c>
      <c r="B3727" s="10" t="s">
        <v>2537</v>
      </c>
      <c r="C3727" s="11" t="n">
        <v>46007</v>
      </c>
      <c r="D3727" s="12" t="n">
        <v>31.97</v>
      </c>
    </row>
    <row r="3728" customFormat="false" ht="15" hidden="false" customHeight="false" outlineLevel="0" collapsed="false">
      <c r="A3728" s="10" t="s">
        <v>5370</v>
      </c>
      <c r="B3728" s="10" t="s">
        <v>2280</v>
      </c>
      <c r="C3728" s="11" t="n">
        <v>46007</v>
      </c>
      <c r="D3728" s="12" t="n">
        <v>39.93</v>
      </c>
    </row>
    <row r="3729" customFormat="false" ht="15" hidden="false" customHeight="false" outlineLevel="0" collapsed="false">
      <c r="A3729" s="10" t="s">
        <v>5371</v>
      </c>
      <c r="B3729" s="10" t="s">
        <v>2922</v>
      </c>
      <c r="C3729" s="11" t="n">
        <v>46007</v>
      </c>
      <c r="D3729" s="12" t="n">
        <v>21.94</v>
      </c>
    </row>
    <row r="3730" customFormat="false" ht="15" hidden="false" customHeight="false" outlineLevel="0" collapsed="false">
      <c r="A3730" s="10" t="s">
        <v>5372</v>
      </c>
      <c r="B3730" s="10" t="s">
        <v>1761</v>
      </c>
      <c r="C3730" s="11" t="n">
        <v>46008</v>
      </c>
      <c r="D3730" s="12" t="n">
        <v>45.26</v>
      </c>
    </row>
    <row r="3731" customFormat="false" ht="15" hidden="false" customHeight="false" outlineLevel="0" collapsed="false">
      <c r="A3731" s="10" t="s">
        <v>5373</v>
      </c>
      <c r="B3731" s="10" t="s">
        <v>577</v>
      </c>
      <c r="C3731" s="11" t="n">
        <v>46008</v>
      </c>
      <c r="D3731" s="12" t="n">
        <v>49.51</v>
      </c>
    </row>
    <row r="3732" customFormat="false" ht="15" hidden="false" customHeight="false" outlineLevel="0" collapsed="false">
      <c r="A3732" s="10" t="s">
        <v>5374</v>
      </c>
      <c r="B3732" s="10" t="s">
        <v>3526</v>
      </c>
      <c r="C3732" s="11" t="n">
        <v>46008</v>
      </c>
      <c r="D3732" s="12" t="n">
        <v>18.82</v>
      </c>
    </row>
    <row r="3733" customFormat="false" ht="15" hidden="false" customHeight="false" outlineLevel="0" collapsed="false">
      <c r="A3733" s="10" t="s">
        <v>5375</v>
      </c>
      <c r="B3733" s="10" t="s">
        <v>4178</v>
      </c>
      <c r="C3733" s="11" t="n">
        <v>46008</v>
      </c>
      <c r="D3733" s="12" t="n">
        <v>34.37</v>
      </c>
    </row>
    <row r="3734" customFormat="false" ht="15" hidden="false" customHeight="false" outlineLevel="0" collapsed="false">
      <c r="A3734" s="10" t="s">
        <v>5376</v>
      </c>
      <c r="B3734" s="10" t="s">
        <v>620</v>
      </c>
      <c r="C3734" s="11" t="n">
        <v>46008</v>
      </c>
      <c r="D3734" s="12" t="n">
        <v>62.76</v>
      </c>
    </row>
    <row r="3735" customFormat="false" ht="15" hidden="false" customHeight="false" outlineLevel="0" collapsed="false">
      <c r="A3735" s="10" t="s">
        <v>5377</v>
      </c>
      <c r="B3735" s="10" t="s">
        <v>2930</v>
      </c>
      <c r="C3735" s="11" t="n">
        <v>46008</v>
      </c>
      <c r="D3735" s="12" t="n">
        <v>34.58</v>
      </c>
    </row>
    <row r="3736" customFormat="false" ht="15" hidden="false" customHeight="false" outlineLevel="0" collapsed="false">
      <c r="A3736" s="10" t="s">
        <v>5378</v>
      </c>
      <c r="B3736" s="10" t="s">
        <v>2037</v>
      </c>
      <c r="C3736" s="11" t="n">
        <v>46008</v>
      </c>
      <c r="D3736" s="12" t="n">
        <v>78.28</v>
      </c>
    </row>
    <row r="3737" customFormat="false" ht="15" hidden="false" customHeight="false" outlineLevel="0" collapsed="false">
      <c r="A3737" s="10" t="s">
        <v>5379</v>
      </c>
      <c r="B3737" s="10" t="s">
        <v>5380</v>
      </c>
      <c r="C3737" s="11" t="n">
        <v>46008</v>
      </c>
      <c r="D3737" s="12" t="n">
        <v>27</v>
      </c>
    </row>
    <row r="3738" customFormat="false" ht="15" hidden="false" customHeight="false" outlineLevel="0" collapsed="false">
      <c r="A3738" s="10" t="s">
        <v>5381</v>
      </c>
      <c r="B3738" s="10" t="s">
        <v>5382</v>
      </c>
      <c r="C3738" s="11" t="n">
        <v>46008</v>
      </c>
      <c r="D3738" s="12" t="n">
        <v>69.77</v>
      </c>
    </row>
    <row r="3739" customFormat="false" ht="15" hidden="false" customHeight="false" outlineLevel="0" collapsed="false">
      <c r="A3739" s="10" t="s">
        <v>5383</v>
      </c>
      <c r="B3739" s="10" t="s">
        <v>5384</v>
      </c>
      <c r="C3739" s="11" t="n">
        <v>46008</v>
      </c>
      <c r="D3739" s="12" t="n">
        <v>58.68</v>
      </c>
    </row>
    <row r="3740" customFormat="false" ht="15" hidden="false" customHeight="false" outlineLevel="0" collapsed="false">
      <c r="A3740" s="10" t="s">
        <v>5385</v>
      </c>
      <c r="B3740" s="10" t="s">
        <v>5386</v>
      </c>
      <c r="C3740" s="11" t="n">
        <v>46008</v>
      </c>
      <c r="D3740" s="12" t="n">
        <v>24.35</v>
      </c>
    </row>
    <row r="3741" customFormat="false" ht="15" hidden="false" customHeight="false" outlineLevel="0" collapsed="false">
      <c r="A3741" s="10" t="s">
        <v>5387</v>
      </c>
      <c r="B3741" s="10" t="s">
        <v>179</v>
      </c>
      <c r="C3741" s="11" t="n">
        <v>46008</v>
      </c>
      <c r="D3741" s="12" t="n">
        <v>44</v>
      </c>
    </row>
    <row r="3742" customFormat="false" ht="15" hidden="false" customHeight="false" outlineLevel="0" collapsed="false">
      <c r="A3742" s="10" t="s">
        <v>5388</v>
      </c>
      <c r="B3742" s="10" t="s">
        <v>5389</v>
      </c>
      <c r="C3742" s="11" t="n">
        <v>46008</v>
      </c>
      <c r="D3742" s="12" t="n">
        <v>23.59</v>
      </c>
    </row>
    <row r="3743" customFormat="false" ht="15" hidden="false" customHeight="false" outlineLevel="0" collapsed="false">
      <c r="A3743" s="10" t="s">
        <v>5390</v>
      </c>
      <c r="B3743" s="10" t="s">
        <v>4380</v>
      </c>
      <c r="C3743" s="11" t="n">
        <v>46008</v>
      </c>
      <c r="D3743" s="12" t="n">
        <v>43.31</v>
      </c>
    </row>
    <row r="3744" customFormat="false" ht="15" hidden="false" customHeight="false" outlineLevel="0" collapsed="false">
      <c r="A3744" s="10" t="s">
        <v>5391</v>
      </c>
      <c r="B3744" s="10" t="s">
        <v>1223</v>
      </c>
      <c r="C3744" s="11" t="n">
        <v>46008</v>
      </c>
      <c r="D3744" s="12" t="n">
        <v>34.47</v>
      </c>
    </row>
    <row r="3745" customFormat="false" ht="15" hidden="false" customHeight="false" outlineLevel="0" collapsed="false">
      <c r="A3745" s="10" t="s">
        <v>5392</v>
      </c>
      <c r="B3745" s="10" t="s">
        <v>5018</v>
      </c>
      <c r="C3745" s="11" t="n">
        <v>46008</v>
      </c>
      <c r="D3745" s="12" t="n">
        <v>67.63</v>
      </c>
    </row>
    <row r="3746" customFormat="false" ht="15" hidden="false" customHeight="false" outlineLevel="0" collapsed="false">
      <c r="A3746" s="10" t="s">
        <v>5393</v>
      </c>
      <c r="B3746" s="10" t="s">
        <v>5394</v>
      </c>
      <c r="C3746" s="11" t="n">
        <v>46009</v>
      </c>
      <c r="D3746" s="12" t="n">
        <v>55.21</v>
      </c>
    </row>
    <row r="3747" customFormat="false" ht="15" hidden="false" customHeight="false" outlineLevel="0" collapsed="false">
      <c r="A3747" s="10" t="s">
        <v>5395</v>
      </c>
      <c r="B3747" s="10" t="s">
        <v>4005</v>
      </c>
      <c r="C3747" s="11" t="n">
        <v>46009</v>
      </c>
      <c r="D3747" s="12" t="n">
        <v>49.08</v>
      </c>
    </row>
    <row r="3748" customFormat="false" ht="15" hidden="false" customHeight="false" outlineLevel="0" collapsed="false">
      <c r="A3748" s="10" t="s">
        <v>5396</v>
      </c>
      <c r="B3748" s="10" t="s">
        <v>5397</v>
      </c>
      <c r="C3748" s="11" t="n">
        <v>46009</v>
      </c>
      <c r="D3748" s="12" t="n">
        <v>32.14</v>
      </c>
    </row>
    <row r="3749" customFormat="false" ht="15" hidden="false" customHeight="false" outlineLevel="0" collapsed="false">
      <c r="A3749" s="10" t="s">
        <v>5398</v>
      </c>
      <c r="B3749" s="10" t="s">
        <v>2371</v>
      </c>
      <c r="C3749" s="11" t="n">
        <v>46009</v>
      </c>
      <c r="D3749" s="12" t="n">
        <v>18.81</v>
      </c>
    </row>
    <row r="3750" customFormat="false" ht="15" hidden="false" customHeight="false" outlineLevel="0" collapsed="false">
      <c r="A3750" s="10" t="s">
        <v>5399</v>
      </c>
      <c r="B3750" s="10" t="s">
        <v>5400</v>
      </c>
      <c r="C3750" s="11" t="n">
        <v>46009</v>
      </c>
      <c r="D3750" s="12" t="n">
        <v>10.51</v>
      </c>
    </row>
    <row r="3751" customFormat="false" ht="15" hidden="false" customHeight="false" outlineLevel="0" collapsed="false">
      <c r="A3751" s="10" t="s">
        <v>5401</v>
      </c>
      <c r="B3751" s="10" t="s">
        <v>5402</v>
      </c>
      <c r="C3751" s="11" t="n">
        <v>46009</v>
      </c>
      <c r="D3751" s="12" t="n">
        <v>26.02</v>
      </c>
    </row>
    <row r="3752" customFormat="false" ht="15" hidden="false" customHeight="false" outlineLevel="0" collapsed="false">
      <c r="A3752" s="10" t="s">
        <v>5403</v>
      </c>
      <c r="B3752" s="10" t="s">
        <v>2474</v>
      </c>
      <c r="C3752" s="11" t="n">
        <v>46009</v>
      </c>
      <c r="D3752" s="12" t="n">
        <v>95.24</v>
      </c>
    </row>
    <row r="3753" customFormat="false" ht="15" hidden="false" customHeight="false" outlineLevel="0" collapsed="false">
      <c r="A3753" s="10" t="s">
        <v>5404</v>
      </c>
      <c r="B3753" s="10" t="s">
        <v>2771</v>
      </c>
      <c r="C3753" s="11" t="n">
        <v>46009</v>
      </c>
      <c r="D3753" s="12" t="n">
        <v>29.8</v>
      </c>
    </row>
    <row r="3754" customFormat="false" ht="15" hidden="false" customHeight="false" outlineLevel="0" collapsed="false">
      <c r="A3754" s="10" t="s">
        <v>5405</v>
      </c>
      <c r="B3754" s="10" t="s">
        <v>2815</v>
      </c>
      <c r="C3754" s="11" t="n">
        <v>46009</v>
      </c>
      <c r="D3754" s="12" t="n">
        <v>31.5</v>
      </c>
    </row>
    <row r="3755" customFormat="false" ht="15" hidden="false" customHeight="false" outlineLevel="0" collapsed="false">
      <c r="A3755" s="10" t="s">
        <v>5406</v>
      </c>
      <c r="B3755" s="10" t="s">
        <v>3492</v>
      </c>
      <c r="C3755" s="11" t="n">
        <v>46009</v>
      </c>
      <c r="D3755" s="12" t="n">
        <v>43.34</v>
      </c>
    </row>
    <row r="3756" customFormat="false" ht="15" hidden="false" customHeight="false" outlineLevel="0" collapsed="false">
      <c r="A3756" s="10" t="s">
        <v>5407</v>
      </c>
      <c r="B3756" s="10" t="s">
        <v>2777</v>
      </c>
      <c r="C3756" s="11" t="n">
        <v>46009</v>
      </c>
      <c r="D3756" s="12" t="n">
        <v>48.65</v>
      </c>
    </row>
    <row r="3757" customFormat="false" ht="15" hidden="false" customHeight="false" outlineLevel="0" collapsed="false">
      <c r="A3757" s="10" t="s">
        <v>5408</v>
      </c>
      <c r="B3757" s="10" t="s">
        <v>5092</v>
      </c>
      <c r="C3757" s="11" t="n">
        <v>46009</v>
      </c>
      <c r="D3757" s="12" t="n">
        <v>42.35</v>
      </c>
    </row>
    <row r="3758" customFormat="false" ht="15" hidden="false" customHeight="false" outlineLevel="0" collapsed="false">
      <c r="A3758" s="10" t="s">
        <v>5409</v>
      </c>
      <c r="B3758" s="10" t="s">
        <v>2985</v>
      </c>
      <c r="C3758" s="11" t="n">
        <v>46009</v>
      </c>
      <c r="D3758" s="12" t="n">
        <v>26.3</v>
      </c>
    </row>
    <row r="3759" customFormat="false" ht="15" hidden="false" customHeight="false" outlineLevel="0" collapsed="false">
      <c r="A3759" s="10" t="s">
        <v>5410</v>
      </c>
      <c r="B3759" s="10" t="s">
        <v>443</v>
      </c>
      <c r="C3759" s="11" t="n">
        <v>46009</v>
      </c>
      <c r="D3759" s="12" t="n">
        <v>54.28</v>
      </c>
    </row>
    <row r="3760" customFormat="false" ht="15" hidden="false" customHeight="false" outlineLevel="0" collapsed="false">
      <c r="A3760" s="10" t="s">
        <v>5411</v>
      </c>
      <c r="B3760" s="10" t="s">
        <v>49</v>
      </c>
      <c r="C3760" s="11" t="n">
        <v>46010</v>
      </c>
      <c r="D3760" s="12" t="n">
        <v>45.85</v>
      </c>
    </row>
    <row r="3761" customFormat="false" ht="15" hidden="false" customHeight="false" outlineLevel="0" collapsed="false">
      <c r="A3761" s="10" t="s">
        <v>5412</v>
      </c>
      <c r="B3761" s="10" t="s">
        <v>3908</v>
      </c>
      <c r="C3761" s="11" t="n">
        <v>46010</v>
      </c>
      <c r="D3761" s="12" t="n">
        <v>85.32</v>
      </c>
    </row>
    <row r="3762" customFormat="false" ht="15" hidden="false" customHeight="false" outlineLevel="0" collapsed="false">
      <c r="A3762" s="10" t="s">
        <v>5413</v>
      </c>
      <c r="B3762" s="10" t="s">
        <v>4771</v>
      </c>
      <c r="C3762" s="11" t="n">
        <v>46010</v>
      </c>
      <c r="D3762" s="12" t="n">
        <v>34.34</v>
      </c>
    </row>
    <row r="3763" customFormat="false" ht="15" hidden="false" customHeight="false" outlineLevel="0" collapsed="false">
      <c r="A3763" s="10" t="s">
        <v>5414</v>
      </c>
      <c r="B3763" s="10" t="s">
        <v>2050</v>
      </c>
      <c r="C3763" s="11" t="n">
        <v>46010</v>
      </c>
      <c r="D3763" s="12" t="n">
        <v>52.87</v>
      </c>
    </row>
    <row r="3764" customFormat="false" ht="15" hidden="false" customHeight="false" outlineLevel="0" collapsed="false">
      <c r="A3764" s="10" t="s">
        <v>5415</v>
      </c>
      <c r="B3764" s="10" t="s">
        <v>2335</v>
      </c>
      <c r="C3764" s="11" t="n">
        <v>46010</v>
      </c>
      <c r="D3764" s="12" t="n">
        <v>46.72</v>
      </c>
    </row>
    <row r="3765" customFormat="false" ht="15" hidden="false" customHeight="false" outlineLevel="0" collapsed="false">
      <c r="A3765" s="10" t="s">
        <v>5416</v>
      </c>
      <c r="B3765" s="10" t="s">
        <v>3523</v>
      </c>
      <c r="C3765" s="11" t="n">
        <v>46011</v>
      </c>
      <c r="D3765" s="12" t="n">
        <v>39.36</v>
      </c>
    </row>
    <row r="3766" customFormat="false" ht="15" hidden="false" customHeight="false" outlineLevel="0" collapsed="false">
      <c r="A3766" s="10" t="s">
        <v>5417</v>
      </c>
      <c r="B3766" s="10" t="s">
        <v>2994</v>
      </c>
      <c r="C3766" s="11" t="n">
        <v>46011</v>
      </c>
      <c r="D3766" s="12" t="n">
        <v>57.04</v>
      </c>
    </row>
    <row r="3767" customFormat="false" ht="15" hidden="false" customHeight="false" outlineLevel="0" collapsed="false">
      <c r="A3767" s="10" t="s">
        <v>5418</v>
      </c>
      <c r="B3767" s="10" t="s">
        <v>3543</v>
      </c>
      <c r="C3767" s="11" t="n">
        <v>46011</v>
      </c>
      <c r="D3767" s="12" t="n">
        <v>51.53</v>
      </c>
    </row>
    <row r="3768" customFormat="false" ht="15" hidden="false" customHeight="false" outlineLevel="0" collapsed="false">
      <c r="A3768" s="10" t="s">
        <v>5419</v>
      </c>
      <c r="B3768" s="10" t="s">
        <v>3720</v>
      </c>
      <c r="C3768" s="11" t="n">
        <v>46011</v>
      </c>
      <c r="D3768" s="12" t="n">
        <v>40.21</v>
      </c>
    </row>
    <row r="3769" customFormat="false" ht="15" hidden="false" customHeight="false" outlineLevel="0" collapsed="false">
      <c r="A3769" s="10" t="s">
        <v>5420</v>
      </c>
      <c r="B3769" s="10" t="s">
        <v>5421</v>
      </c>
      <c r="C3769" s="11" t="n">
        <v>46011</v>
      </c>
      <c r="D3769" s="12" t="n">
        <v>79.29</v>
      </c>
    </row>
    <row r="3770" customFormat="false" ht="15" hidden="false" customHeight="false" outlineLevel="0" collapsed="false">
      <c r="A3770" s="10" t="s">
        <v>5422</v>
      </c>
      <c r="B3770" s="10" t="s">
        <v>5423</v>
      </c>
      <c r="C3770" s="11" t="n">
        <v>46011</v>
      </c>
      <c r="D3770" s="12" t="n">
        <v>54.5</v>
      </c>
    </row>
    <row r="3771" customFormat="false" ht="15" hidden="false" customHeight="false" outlineLevel="0" collapsed="false">
      <c r="A3771" s="10" t="s">
        <v>5424</v>
      </c>
      <c r="B3771" s="10" t="s">
        <v>129</v>
      </c>
      <c r="C3771" s="11" t="n">
        <v>46011</v>
      </c>
      <c r="D3771" s="12" t="n">
        <v>31.24</v>
      </c>
    </row>
    <row r="3772" customFormat="false" ht="15" hidden="false" customHeight="false" outlineLevel="0" collapsed="false">
      <c r="A3772" s="10" t="s">
        <v>5425</v>
      </c>
      <c r="B3772" s="10" t="s">
        <v>5426</v>
      </c>
      <c r="C3772" s="11" t="n">
        <v>46011</v>
      </c>
      <c r="D3772" s="12" t="n">
        <v>17.1</v>
      </c>
    </row>
    <row r="3773" customFormat="false" ht="15" hidden="false" customHeight="false" outlineLevel="0" collapsed="false">
      <c r="A3773" s="10" t="s">
        <v>5427</v>
      </c>
      <c r="B3773" s="10" t="s">
        <v>5428</v>
      </c>
      <c r="C3773" s="11" t="n">
        <v>46011</v>
      </c>
      <c r="D3773" s="12" t="n">
        <v>46.81</v>
      </c>
    </row>
    <row r="3774" customFormat="false" ht="15" hidden="false" customHeight="false" outlineLevel="0" collapsed="false">
      <c r="A3774" s="10" t="s">
        <v>5429</v>
      </c>
      <c r="B3774" s="10" t="s">
        <v>3262</v>
      </c>
      <c r="C3774" s="11" t="n">
        <v>46011</v>
      </c>
      <c r="D3774" s="12" t="n">
        <v>45.74</v>
      </c>
    </row>
    <row r="3775" customFormat="false" ht="15" hidden="false" customHeight="false" outlineLevel="0" collapsed="false">
      <c r="A3775" s="10" t="s">
        <v>5430</v>
      </c>
      <c r="B3775" s="10" t="s">
        <v>3455</v>
      </c>
      <c r="C3775" s="11" t="n">
        <v>46012</v>
      </c>
      <c r="D3775" s="12" t="n">
        <v>36.31</v>
      </c>
    </row>
    <row r="3776" customFormat="false" ht="15" hidden="false" customHeight="false" outlineLevel="0" collapsed="false">
      <c r="A3776" s="10" t="s">
        <v>5431</v>
      </c>
      <c r="B3776" s="10" t="s">
        <v>5432</v>
      </c>
      <c r="C3776" s="11" t="n">
        <v>46012</v>
      </c>
      <c r="D3776" s="12" t="n">
        <v>45.76</v>
      </c>
    </row>
    <row r="3777" customFormat="false" ht="15" hidden="false" customHeight="false" outlineLevel="0" collapsed="false">
      <c r="A3777" s="10" t="s">
        <v>5433</v>
      </c>
      <c r="B3777" s="10" t="s">
        <v>4924</v>
      </c>
      <c r="C3777" s="11" t="n">
        <v>46012</v>
      </c>
      <c r="D3777" s="12" t="n">
        <v>55.58</v>
      </c>
    </row>
    <row r="3778" customFormat="false" ht="15" hidden="false" customHeight="false" outlineLevel="0" collapsed="false">
      <c r="A3778" s="10" t="s">
        <v>5434</v>
      </c>
      <c r="B3778" s="10" t="s">
        <v>3608</v>
      </c>
      <c r="C3778" s="11" t="n">
        <v>46012</v>
      </c>
      <c r="D3778" s="12" t="n">
        <v>34.44</v>
      </c>
    </row>
    <row r="3779" customFormat="false" ht="15" hidden="false" customHeight="false" outlineLevel="0" collapsed="false">
      <c r="A3779" s="10" t="s">
        <v>5435</v>
      </c>
      <c r="B3779" s="10" t="s">
        <v>1546</v>
      </c>
      <c r="C3779" s="11" t="n">
        <v>46012</v>
      </c>
      <c r="D3779" s="12" t="n">
        <v>67.54</v>
      </c>
    </row>
    <row r="3780" customFormat="false" ht="15" hidden="false" customHeight="false" outlineLevel="0" collapsed="false">
      <c r="A3780" s="10" t="s">
        <v>5436</v>
      </c>
      <c r="B3780" s="10" t="s">
        <v>3103</v>
      </c>
      <c r="C3780" s="11" t="n">
        <v>46012</v>
      </c>
      <c r="D3780" s="12" t="n">
        <v>43.56</v>
      </c>
    </row>
    <row r="3781" customFormat="false" ht="15" hidden="false" customHeight="false" outlineLevel="0" collapsed="false">
      <c r="A3781" s="10" t="s">
        <v>5437</v>
      </c>
      <c r="B3781" s="10" t="s">
        <v>4896</v>
      </c>
      <c r="C3781" s="11" t="n">
        <v>46012</v>
      </c>
      <c r="D3781" s="12" t="n">
        <v>51.52</v>
      </c>
    </row>
    <row r="3782" customFormat="false" ht="15" hidden="false" customHeight="false" outlineLevel="0" collapsed="false">
      <c r="A3782" s="10" t="s">
        <v>5438</v>
      </c>
      <c r="B3782" s="10" t="s">
        <v>2190</v>
      </c>
      <c r="C3782" s="11" t="n">
        <v>46012</v>
      </c>
      <c r="D3782" s="12" t="n">
        <v>33.48</v>
      </c>
    </row>
    <row r="3783" customFormat="false" ht="15" hidden="false" customHeight="false" outlineLevel="0" collapsed="false">
      <c r="A3783" s="10" t="s">
        <v>5439</v>
      </c>
      <c r="B3783" s="10" t="s">
        <v>3432</v>
      </c>
      <c r="C3783" s="11" t="n">
        <v>46012</v>
      </c>
      <c r="D3783" s="12" t="n">
        <v>49.33</v>
      </c>
    </row>
    <row r="3784" customFormat="false" ht="15" hidden="false" customHeight="false" outlineLevel="0" collapsed="false">
      <c r="A3784" s="10" t="s">
        <v>5440</v>
      </c>
      <c r="B3784" s="10" t="s">
        <v>4752</v>
      </c>
      <c r="C3784" s="11" t="n">
        <v>46012</v>
      </c>
      <c r="D3784" s="12" t="n">
        <v>33.73</v>
      </c>
    </row>
    <row r="3785" customFormat="false" ht="15" hidden="false" customHeight="false" outlineLevel="0" collapsed="false">
      <c r="A3785" s="10" t="s">
        <v>5441</v>
      </c>
      <c r="B3785" s="10" t="s">
        <v>5442</v>
      </c>
      <c r="C3785" s="11" t="n">
        <v>46012</v>
      </c>
      <c r="D3785" s="12" t="n">
        <v>61.03</v>
      </c>
    </row>
    <row r="3786" customFormat="false" ht="15" hidden="false" customHeight="false" outlineLevel="0" collapsed="false">
      <c r="A3786" s="10" t="s">
        <v>5443</v>
      </c>
      <c r="B3786" s="10" t="s">
        <v>2278</v>
      </c>
      <c r="C3786" s="11" t="n">
        <v>46012</v>
      </c>
      <c r="D3786" s="12" t="n">
        <v>40.68</v>
      </c>
    </row>
    <row r="3787" customFormat="false" ht="15" hidden="false" customHeight="false" outlineLevel="0" collapsed="false">
      <c r="A3787" s="10" t="s">
        <v>5444</v>
      </c>
      <c r="B3787" s="10" t="s">
        <v>2469</v>
      </c>
      <c r="C3787" s="11" t="n">
        <v>46013</v>
      </c>
      <c r="D3787" s="12" t="n">
        <v>39.46</v>
      </c>
    </row>
    <row r="3788" customFormat="false" ht="15" hidden="false" customHeight="false" outlineLevel="0" collapsed="false">
      <c r="A3788" s="10" t="s">
        <v>5445</v>
      </c>
      <c r="B3788" s="10" t="s">
        <v>649</v>
      </c>
      <c r="C3788" s="11" t="n">
        <v>46013</v>
      </c>
      <c r="D3788" s="12" t="n">
        <v>23.8</v>
      </c>
    </row>
    <row r="3789" customFormat="false" ht="15" hidden="false" customHeight="false" outlineLevel="0" collapsed="false">
      <c r="A3789" s="10" t="s">
        <v>5446</v>
      </c>
      <c r="B3789" s="10" t="s">
        <v>351</v>
      </c>
      <c r="C3789" s="11" t="n">
        <v>46013</v>
      </c>
      <c r="D3789" s="12" t="n">
        <v>49.76</v>
      </c>
    </row>
    <row r="3790" customFormat="false" ht="15" hidden="false" customHeight="false" outlineLevel="0" collapsed="false">
      <c r="A3790" s="10" t="s">
        <v>5447</v>
      </c>
      <c r="B3790" s="10" t="s">
        <v>3964</v>
      </c>
      <c r="C3790" s="11" t="n">
        <v>46013</v>
      </c>
      <c r="D3790" s="12" t="n">
        <v>40.21</v>
      </c>
    </row>
    <row r="3791" customFormat="false" ht="15" hidden="false" customHeight="false" outlineLevel="0" collapsed="false">
      <c r="A3791" s="10" t="s">
        <v>5448</v>
      </c>
      <c r="B3791" s="10" t="s">
        <v>2932</v>
      </c>
      <c r="C3791" s="11" t="n">
        <v>46013</v>
      </c>
      <c r="D3791" s="12" t="n">
        <v>48.26</v>
      </c>
    </row>
    <row r="3792" customFormat="false" ht="15" hidden="false" customHeight="false" outlineLevel="0" collapsed="false">
      <c r="A3792" s="10" t="s">
        <v>5449</v>
      </c>
      <c r="B3792" s="10" t="s">
        <v>2580</v>
      </c>
      <c r="C3792" s="11" t="n">
        <v>46013</v>
      </c>
      <c r="D3792" s="12" t="n">
        <v>50.21</v>
      </c>
    </row>
    <row r="3793" customFormat="false" ht="15" hidden="false" customHeight="false" outlineLevel="0" collapsed="false">
      <c r="A3793" s="10" t="s">
        <v>5450</v>
      </c>
      <c r="B3793" s="10" t="s">
        <v>5451</v>
      </c>
      <c r="C3793" s="11" t="n">
        <v>46013</v>
      </c>
      <c r="D3793" s="12" t="n">
        <v>48.29</v>
      </c>
    </row>
    <row r="3794" customFormat="false" ht="15" hidden="false" customHeight="false" outlineLevel="0" collapsed="false">
      <c r="A3794" s="10" t="s">
        <v>5452</v>
      </c>
      <c r="B3794" s="10" t="s">
        <v>5453</v>
      </c>
      <c r="C3794" s="11" t="n">
        <v>46013</v>
      </c>
      <c r="D3794" s="12" t="n">
        <v>49.6</v>
      </c>
    </row>
    <row r="3795" customFormat="false" ht="15" hidden="false" customHeight="false" outlineLevel="0" collapsed="false">
      <c r="A3795" s="10" t="s">
        <v>5454</v>
      </c>
      <c r="B3795" s="10" t="s">
        <v>2871</v>
      </c>
      <c r="C3795" s="11" t="n">
        <v>46013</v>
      </c>
      <c r="D3795" s="12" t="n">
        <v>40.91</v>
      </c>
    </row>
    <row r="3796" customFormat="false" ht="15" hidden="false" customHeight="false" outlineLevel="0" collapsed="false">
      <c r="A3796" s="10" t="s">
        <v>5455</v>
      </c>
      <c r="B3796" s="10" t="s">
        <v>1268</v>
      </c>
      <c r="C3796" s="11" t="n">
        <v>46013</v>
      </c>
      <c r="D3796" s="12" t="n">
        <v>27.17</v>
      </c>
    </row>
    <row r="3797" customFormat="false" ht="15" hidden="false" customHeight="false" outlineLevel="0" collapsed="false">
      <c r="A3797" s="10" t="s">
        <v>5456</v>
      </c>
      <c r="B3797" s="10" t="s">
        <v>1914</v>
      </c>
      <c r="C3797" s="11" t="n">
        <v>46013</v>
      </c>
      <c r="D3797" s="12" t="n">
        <v>36.84</v>
      </c>
    </row>
    <row r="3798" customFormat="false" ht="15" hidden="false" customHeight="false" outlineLevel="0" collapsed="false">
      <c r="A3798" s="10" t="s">
        <v>5457</v>
      </c>
      <c r="B3798" s="10" t="s">
        <v>3118</v>
      </c>
      <c r="C3798" s="11" t="n">
        <v>46013</v>
      </c>
      <c r="D3798" s="12" t="n">
        <v>24.18</v>
      </c>
    </row>
    <row r="3799" customFormat="false" ht="15" hidden="false" customHeight="false" outlineLevel="0" collapsed="false">
      <c r="A3799" s="10" t="s">
        <v>5458</v>
      </c>
      <c r="B3799" s="10" t="s">
        <v>4523</v>
      </c>
      <c r="C3799" s="11" t="n">
        <v>46014</v>
      </c>
      <c r="D3799" s="12" t="n">
        <v>40.7</v>
      </c>
    </row>
    <row r="3800" customFormat="false" ht="15" hidden="false" customHeight="false" outlineLevel="0" collapsed="false">
      <c r="A3800" s="10" t="s">
        <v>5459</v>
      </c>
      <c r="B3800" s="10" t="s">
        <v>4198</v>
      </c>
      <c r="C3800" s="11" t="n">
        <v>46014</v>
      </c>
      <c r="D3800" s="12" t="n">
        <v>48.29</v>
      </c>
    </row>
    <row r="3801" customFormat="false" ht="15" hidden="false" customHeight="false" outlineLevel="0" collapsed="false">
      <c r="A3801" s="10" t="s">
        <v>5460</v>
      </c>
      <c r="B3801" s="10" t="s">
        <v>1833</v>
      </c>
      <c r="C3801" s="11" t="n">
        <v>46014</v>
      </c>
      <c r="D3801" s="12" t="n">
        <v>22.42</v>
      </c>
    </row>
    <row r="3802" customFormat="false" ht="15" hidden="false" customHeight="false" outlineLevel="0" collapsed="false">
      <c r="A3802" s="10" t="s">
        <v>5461</v>
      </c>
      <c r="B3802" s="10" t="s">
        <v>5462</v>
      </c>
      <c r="C3802" s="11" t="n">
        <v>46014</v>
      </c>
      <c r="D3802" s="12" t="n">
        <v>51.45</v>
      </c>
    </row>
    <row r="3803" customFormat="false" ht="15" hidden="false" customHeight="false" outlineLevel="0" collapsed="false">
      <c r="A3803" s="10" t="s">
        <v>5463</v>
      </c>
      <c r="B3803" s="10" t="s">
        <v>5464</v>
      </c>
      <c r="C3803" s="11" t="n">
        <v>46014</v>
      </c>
      <c r="D3803" s="12" t="n">
        <v>47.07</v>
      </c>
    </row>
    <row r="3804" customFormat="false" ht="15" hidden="false" customHeight="false" outlineLevel="0" collapsed="false">
      <c r="A3804" s="10" t="s">
        <v>5465</v>
      </c>
      <c r="B3804" s="10" t="s">
        <v>539</v>
      </c>
      <c r="C3804" s="11" t="n">
        <v>46014</v>
      </c>
      <c r="D3804" s="12" t="n">
        <v>21.65</v>
      </c>
    </row>
    <row r="3805" customFormat="false" ht="15" hidden="false" customHeight="false" outlineLevel="0" collapsed="false">
      <c r="A3805" s="10" t="s">
        <v>5466</v>
      </c>
      <c r="B3805" s="10" t="s">
        <v>5467</v>
      </c>
      <c r="C3805" s="11" t="n">
        <v>46014</v>
      </c>
      <c r="D3805" s="12" t="n">
        <v>16.56</v>
      </c>
    </row>
    <row r="3806" customFormat="false" ht="15" hidden="false" customHeight="false" outlineLevel="0" collapsed="false">
      <c r="A3806" s="10" t="s">
        <v>5468</v>
      </c>
      <c r="B3806" s="10" t="s">
        <v>3181</v>
      </c>
      <c r="C3806" s="11" t="n">
        <v>46014</v>
      </c>
      <c r="D3806" s="12" t="n">
        <v>52.46</v>
      </c>
    </row>
    <row r="3807" customFormat="false" ht="15" hidden="false" customHeight="false" outlineLevel="0" collapsed="false">
      <c r="A3807" s="10" t="s">
        <v>5469</v>
      </c>
      <c r="B3807" s="10" t="s">
        <v>5470</v>
      </c>
      <c r="C3807" s="11" t="n">
        <v>46015</v>
      </c>
      <c r="D3807" s="12" t="n">
        <v>21.74</v>
      </c>
    </row>
    <row r="3808" customFormat="false" ht="15" hidden="false" customHeight="false" outlineLevel="0" collapsed="false">
      <c r="A3808" s="10" t="s">
        <v>5471</v>
      </c>
      <c r="B3808" s="10" t="s">
        <v>4387</v>
      </c>
      <c r="C3808" s="11" t="n">
        <v>46015</v>
      </c>
      <c r="D3808" s="12" t="n">
        <v>58.46</v>
      </c>
    </row>
    <row r="3809" customFormat="false" ht="15" hidden="false" customHeight="false" outlineLevel="0" collapsed="false">
      <c r="A3809" s="10" t="s">
        <v>5472</v>
      </c>
      <c r="B3809" s="10" t="s">
        <v>2648</v>
      </c>
      <c r="C3809" s="11" t="n">
        <v>46015</v>
      </c>
      <c r="D3809" s="12" t="n">
        <v>54.25</v>
      </c>
    </row>
    <row r="3810" customFormat="false" ht="15" hidden="false" customHeight="false" outlineLevel="0" collapsed="false">
      <c r="A3810" s="10" t="s">
        <v>5473</v>
      </c>
      <c r="B3810" s="10" t="s">
        <v>135</v>
      </c>
      <c r="C3810" s="11" t="n">
        <v>46015</v>
      </c>
      <c r="D3810" s="12" t="n">
        <v>73.74</v>
      </c>
    </row>
    <row r="3811" customFormat="false" ht="15" hidden="false" customHeight="false" outlineLevel="0" collapsed="false">
      <c r="A3811" s="10" t="s">
        <v>5474</v>
      </c>
      <c r="B3811" s="10" t="s">
        <v>473</v>
      </c>
      <c r="C3811" s="11" t="n">
        <v>46015</v>
      </c>
      <c r="D3811" s="12" t="n">
        <v>45.94</v>
      </c>
    </row>
    <row r="3812" customFormat="false" ht="15" hidden="false" customHeight="false" outlineLevel="0" collapsed="false">
      <c r="A3812" s="10" t="s">
        <v>5475</v>
      </c>
      <c r="B3812" s="10" t="s">
        <v>2492</v>
      </c>
      <c r="C3812" s="11" t="n">
        <v>46016</v>
      </c>
      <c r="D3812" s="12" t="n">
        <v>23.8</v>
      </c>
    </row>
    <row r="3813" customFormat="false" ht="15" hidden="false" customHeight="false" outlineLevel="0" collapsed="false">
      <c r="A3813" s="10" t="s">
        <v>5476</v>
      </c>
      <c r="B3813" s="10" t="s">
        <v>4389</v>
      </c>
      <c r="C3813" s="11" t="n">
        <v>46016</v>
      </c>
      <c r="D3813" s="12" t="n">
        <v>29</v>
      </c>
    </row>
    <row r="3814" customFormat="false" ht="15" hidden="false" customHeight="false" outlineLevel="0" collapsed="false">
      <c r="A3814" s="10" t="s">
        <v>5477</v>
      </c>
      <c r="B3814" s="10" t="s">
        <v>3576</v>
      </c>
      <c r="C3814" s="11" t="n">
        <v>46016</v>
      </c>
      <c r="D3814" s="12" t="n">
        <v>37.19</v>
      </c>
    </row>
    <row r="3815" customFormat="false" ht="15" hidden="false" customHeight="false" outlineLevel="0" collapsed="false">
      <c r="A3815" s="10" t="s">
        <v>5478</v>
      </c>
      <c r="B3815" s="10" t="s">
        <v>2902</v>
      </c>
      <c r="C3815" s="11" t="n">
        <v>46016</v>
      </c>
      <c r="D3815" s="12" t="n">
        <v>38.55</v>
      </c>
    </row>
    <row r="3816" customFormat="false" ht="15" hidden="false" customHeight="false" outlineLevel="0" collapsed="false">
      <c r="A3816" s="10" t="s">
        <v>5479</v>
      </c>
      <c r="B3816" s="10" t="s">
        <v>579</v>
      </c>
      <c r="C3816" s="11" t="n">
        <v>46016</v>
      </c>
      <c r="D3816" s="12" t="n">
        <v>57.33</v>
      </c>
    </row>
    <row r="3817" customFormat="false" ht="15" hidden="false" customHeight="false" outlineLevel="0" collapsed="false">
      <c r="A3817" s="10" t="s">
        <v>5480</v>
      </c>
      <c r="B3817" s="10" t="s">
        <v>1548</v>
      </c>
      <c r="C3817" s="11" t="n">
        <v>46016</v>
      </c>
      <c r="D3817" s="12" t="n">
        <v>30.44</v>
      </c>
    </row>
    <row r="3818" customFormat="false" ht="15" hidden="false" customHeight="false" outlineLevel="0" collapsed="false">
      <c r="A3818" s="10" t="s">
        <v>5481</v>
      </c>
      <c r="B3818" s="10" t="s">
        <v>3070</v>
      </c>
      <c r="C3818" s="11" t="n">
        <v>46016</v>
      </c>
      <c r="D3818" s="12" t="n">
        <v>28.73</v>
      </c>
    </row>
    <row r="3819" customFormat="false" ht="15" hidden="false" customHeight="false" outlineLevel="0" collapsed="false">
      <c r="A3819" s="10" t="s">
        <v>5482</v>
      </c>
      <c r="B3819" s="10" t="s">
        <v>5483</v>
      </c>
      <c r="C3819" s="11" t="n">
        <v>46016</v>
      </c>
      <c r="D3819" s="12" t="n">
        <v>25.67</v>
      </c>
    </row>
    <row r="3820" customFormat="false" ht="15" hidden="false" customHeight="false" outlineLevel="0" collapsed="false">
      <c r="A3820" s="10" t="s">
        <v>5484</v>
      </c>
      <c r="B3820" s="10" t="s">
        <v>1586</v>
      </c>
      <c r="C3820" s="11" t="n">
        <v>46016</v>
      </c>
      <c r="D3820" s="12" t="n">
        <v>21.21</v>
      </c>
    </row>
    <row r="3821" customFormat="false" ht="15" hidden="false" customHeight="false" outlineLevel="0" collapsed="false">
      <c r="A3821" s="10" t="s">
        <v>5485</v>
      </c>
      <c r="B3821" s="10" t="s">
        <v>5486</v>
      </c>
      <c r="C3821" s="11" t="n">
        <v>46016</v>
      </c>
      <c r="D3821" s="12" t="n">
        <v>53.8</v>
      </c>
    </row>
    <row r="3822" customFormat="false" ht="15" hidden="false" customHeight="false" outlineLevel="0" collapsed="false">
      <c r="A3822" s="10" t="s">
        <v>5487</v>
      </c>
      <c r="B3822" s="10" t="s">
        <v>4663</v>
      </c>
      <c r="C3822" s="11" t="n">
        <v>46016</v>
      </c>
      <c r="D3822" s="12" t="n">
        <v>21.06</v>
      </c>
    </row>
    <row r="3823" customFormat="false" ht="15" hidden="false" customHeight="false" outlineLevel="0" collapsed="false">
      <c r="A3823" s="10" t="s">
        <v>5488</v>
      </c>
      <c r="B3823" s="10" t="s">
        <v>1607</v>
      </c>
      <c r="C3823" s="11" t="n">
        <v>46016</v>
      </c>
      <c r="D3823" s="12" t="n">
        <v>40.97</v>
      </c>
    </row>
    <row r="3824" customFormat="false" ht="15" hidden="false" customHeight="false" outlineLevel="0" collapsed="false">
      <c r="A3824" s="10" t="s">
        <v>5489</v>
      </c>
      <c r="B3824" s="10" t="s">
        <v>3198</v>
      </c>
      <c r="C3824" s="11" t="n">
        <v>46016</v>
      </c>
      <c r="D3824" s="12" t="n">
        <v>15.11</v>
      </c>
    </row>
    <row r="3825" customFormat="false" ht="15" hidden="false" customHeight="false" outlineLevel="0" collapsed="false">
      <c r="A3825" s="10" t="s">
        <v>5490</v>
      </c>
      <c r="B3825" s="10" t="s">
        <v>1871</v>
      </c>
      <c r="C3825" s="11" t="n">
        <v>46017</v>
      </c>
      <c r="D3825" s="12" t="n">
        <v>35.61</v>
      </c>
    </row>
    <row r="3826" customFormat="false" ht="15" hidden="false" customHeight="false" outlineLevel="0" collapsed="false">
      <c r="A3826" s="10" t="s">
        <v>5491</v>
      </c>
      <c r="B3826" s="10" t="s">
        <v>5492</v>
      </c>
      <c r="C3826" s="11" t="n">
        <v>46017</v>
      </c>
      <c r="D3826" s="12" t="n">
        <v>18.85</v>
      </c>
    </row>
    <row r="3827" customFormat="false" ht="15" hidden="false" customHeight="false" outlineLevel="0" collapsed="false">
      <c r="A3827" s="10" t="s">
        <v>5493</v>
      </c>
      <c r="B3827" s="10" t="s">
        <v>2342</v>
      </c>
      <c r="C3827" s="11" t="n">
        <v>46017</v>
      </c>
      <c r="D3827" s="12" t="n">
        <v>32.18</v>
      </c>
    </row>
    <row r="3828" customFormat="false" ht="15" hidden="false" customHeight="false" outlineLevel="0" collapsed="false">
      <c r="A3828" s="10" t="s">
        <v>5494</v>
      </c>
      <c r="B3828" s="10" t="s">
        <v>1301</v>
      </c>
      <c r="C3828" s="11" t="n">
        <v>46017</v>
      </c>
      <c r="D3828" s="12" t="n">
        <v>34.66</v>
      </c>
    </row>
    <row r="3829" customFormat="false" ht="15" hidden="false" customHeight="false" outlineLevel="0" collapsed="false">
      <c r="A3829" s="10" t="s">
        <v>5495</v>
      </c>
      <c r="B3829" s="10" t="s">
        <v>5496</v>
      </c>
      <c r="C3829" s="11" t="n">
        <v>46017</v>
      </c>
      <c r="D3829" s="12" t="n">
        <v>33.73</v>
      </c>
    </row>
    <row r="3830" customFormat="false" ht="15" hidden="false" customHeight="false" outlineLevel="0" collapsed="false">
      <c r="A3830" s="10" t="s">
        <v>5497</v>
      </c>
      <c r="B3830" s="10" t="s">
        <v>5498</v>
      </c>
      <c r="C3830" s="11" t="n">
        <v>46018</v>
      </c>
      <c r="D3830" s="12" t="n">
        <v>23.91</v>
      </c>
    </row>
    <row r="3831" customFormat="false" ht="15" hidden="false" customHeight="false" outlineLevel="0" collapsed="false">
      <c r="A3831" s="10" t="s">
        <v>5499</v>
      </c>
      <c r="B3831" s="10" t="s">
        <v>5500</v>
      </c>
      <c r="C3831" s="11" t="n">
        <v>46018</v>
      </c>
      <c r="D3831" s="12" t="n">
        <v>38.97</v>
      </c>
    </row>
    <row r="3832" customFormat="false" ht="15" hidden="false" customHeight="false" outlineLevel="0" collapsed="false">
      <c r="A3832" s="10" t="s">
        <v>5501</v>
      </c>
      <c r="B3832" s="10" t="s">
        <v>3120</v>
      </c>
      <c r="C3832" s="11" t="n">
        <v>46018</v>
      </c>
      <c r="D3832" s="12" t="n">
        <v>61.5</v>
      </c>
    </row>
    <row r="3833" customFormat="false" ht="15" hidden="false" customHeight="false" outlineLevel="0" collapsed="false">
      <c r="A3833" s="10" t="s">
        <v>5502</v>
      </c>
      <c r="B3833" s="10" t="s">
        <v>3803</v>
      </c>
      <c r="C3833" s="11" t="n">
        <v>46018</v>
      </c>
      <c r="D3833" s="12" t="n">
        <v>23.64</v>
      </c>
    </row>
    <row r="3834" customFormat="false" ht="15" hidden="false" customHeight="false" outlineLevel="0" collapsed="false">
      <c r="A3834" s="10" t="s">
        <v>5503</v>
      </c>
      <c r="B3834" s="10" t="s">
        <v>3939</v>
      </c>
      <c r="C3834" s="11" t="n">
        <v>46018</v>
      </c>
      <c r="D3834" s="12" t="n">
        <v>28.26</v>
      </c>
    </row>
    <row r="3835" customFormat="false" ht="15" hidden="false" customHeight="false" outlineLevel="0" collapsed="false">
      <c r="A3835" s="10" t="s">
        <v>5504</v>
      </c>
      <c r="B3835" s="10" t="s">
        <v>5505</v>
      </c>
      <c r="C3835" s="11" t="n">
        <v>46018</v>
      </c>
      <c r="D3835" s="12" t="n">
        <v>18.71</v>
      </c>
    </row>
    <row r="3836" customFormat="false" ht="15" hidden="false" customHeight="false" outlineLevel="0" collapsed="false">
      <c r="A3836" s="10" t="s">
        <v>5506</v>
      </c>
      <c r="B3836" s="10" t="s">
        <v>3245</v>
      </c>
      <c r="C3836" s="11" t="n">
        <v>46018</v>
      </c>
      <c r="D3836" s="12" t="n">
        <v>16.57</v>
      </c>
    </row>
    <row r="3837" customFormat="false" ht="15" hidden="false" customHeight="false" outlineLevel="0" collapsed="false">
      <c r="A3837" s="10" t="s">
        <v>5507</v>
      </c>
      <c r="B3837" s="10" t="s">
        <v>1978</v>
      </c>
      <c r="C3837" s="11" t="n">
        <v>46019</v>
      </c>
      <c r="D3837" s="12" t="n">
        <v>55.62</v>
      </c>
    </row>
    <row r="3838" customFormat="false" ht="15" hidden="false" customHeight="false" outlineLevel="0" collapsed="false">
      <c r="A3838" s="10" t="s">
        <v>5508</v>
      </c>
      <c r="B3838" s="10" t="s">
        <v>5509</v>
      </c>
      <c r="C3838" s="11" t="n">
        <v>46019</v>
      </c>
      <c r="D3838" s="12" t="n">
        <v>31.69</v>
      </c>
    </row>
    <row r="3839" customFormat="false" ht="15" hidden="false" customHeight="false" outlineLevel="0" collapsed="false">
      <c r="A3839" s="10" t="s">
        <v>5510</v>
      </c>
      <c r="B3839" s="10" t="s">
        <v>5511</v>
      </c>
      <c r="C3839" s="11" t="n">
        <v>46019</v>
      </c>
      <c r="D3839" s="12" t="n">
        <v>32.25</v>
      </c>
    </row>
    <row r="3840" customFormat="false" ht="15" hidden="false" customHeight="false" outlineLevel="0" collapsed="false">
      <c r="A3840" s="10" t="s">
        <v>5512</v>
      </c>
      <c r="B3840" s="10" t="s">
        <v>2622</v>
      </c>
      <c r="C3840" s="11" t="n">
        <v>46019</v>
      </c>
      <c r="D3840" s="12" t="n">
        <v>39.17</v>
      </c>
    </row>
    <row r="3841" customFormat="false" ht="15" hidden="false" customHeight="false" outlineLevel="0" collapsed="false">
      <c r="A3841" s="10" t="s">
        <v>5513</v>
      </c>
      <c r="B3841" s="10" t="s">
        <v>391</v>
      </c>
      <c r="C3841" s="11" t="n">
        <v>46019</v>
      </c>
      <c r="D3841" s="12" t="n">
        <v>34.9</v>
      </c>
    </row>
    <row r="3842" customFormat="false" ht="15" hidden="false" customHeight="false" outlineLevel="0" collapsed="false">
      <c r="A3842" s="10" t="s">
        <v>5514</v>
      </c>
      <c r="B3842" s="10" t="s">
        <v>1845</v>
      </c>
      <c r="C3842" s="11" t="n">
        <v>46019</v>
      </c>
      <c r="D3842" s="12" t="n">
        <v>38.77</v>
      </c>
    </row>
    <row r="3843" customFormat="false" ht="15" hidden="false" customHeight="false" outlineLevel="0" collapsed="false">
      <c r="A3843" s="10" t="s">
        <v>5515</v>
      </c>
      <c r="B3843" s="10" t="s">
        <v>556</v>
      </c>
      <c r="C3843" s="11" t="n">
        <v>46019</v>
      </c>
      <c r="D3843" s="12" t="n">
        <v>37.63</v>
      </c>
    </row>
    <row r="3844" customFormat="false" ht="15" hidden="false" customHeight="false" outlineLevel="0" collapsed="false">
      <c r="A3844" s="10" t="s">
        <v>5516</v>
      </c>
      <c r="B3844" s="10" t="s">
        <v>3959</v>
      </c>
      <c r="C3844" s="11" t="n">
        <v>46020</v>
      </c>
      <c r="D3844" s="12" t="n">
        <v>14.83</v>
      </c>
    </row>
    <row r="3845" customFormat="false" ht="15" hidden="false" customHeight="false" outlineLevel="0" collapsed="false">
      <c r="A3845" s="10" t="s">
        <v>5517</v>
      </c>
      <c r="B3845" s="10" t="s">
        <v>218</v>
      </c>
      <c r="C3845" s="11" t="n">
        <v>46020</v>
      </c>
      <c r="D3845" s="12" t="n">
        <v>33.51</v>
      </c>
    </row>
    <row r="3846" customFormat="false" ht="15" hidden="false" customHeight="false" outlineLevel="0" collapsed="false">
      <c r="A3846" s="10" t="s">
        <v>5518</v>
      </c>
      <c r="B3846" s="10" t="s">
        <v>5519</v>
      </c>
      <c r="C3846" s="11" t="n">
        <v>46020</v>
      </c>
      <c r="D3846" s="12" t="n">
        <v>44.92</v>
      </c>
    </row>
    <row r="3847" customFormat="false" ht="15" hidden="false" customHeight="false" outlineLevel="0" collapsed="false">
      <c r="A3847" s="10" t="s">
        <v>5520</v>
      </c>
      <c r="B3847" s="10" t="s">
        <v>3042</v>
      </c>
      <c r="C3847" s="11" t="n">
        <v>46020</v>
      </c>
      <c r="D3847" s="12" t="n">
        <v>19.01</v>
      </c>
    </row>
    <row r="3848" customFormat="false" ht="15" hidden="false" customHeight="false" outlineLevel="0" collapsed="false">
      <c r="A3848" s="10" t="s">
        <v>5521</v>
      </c>
      <c r="B3848" s="10" t="s">
        <v>5057</v>
      </c>
      <c r="C3848" s="11" t="n">
        <v>46020</v>
      </c>
      <c r="D3848" s="12" t="n">
        <v>34.49</v>
      </c>
    </row>
    <row r="3849" customFormat="false" ht="15" hidden="false" customHeight="false" outlineLevel="0" collapsed="false">
      <c r="A3849" s="10" t="s">
        <v>5522</v>
      </c>
      <c r="B3849" s="10" t="s">
        <v>5089</v>
      </c>
      <c r="C3849" s="11" t="n">
        <v>46020</v>
      </c>
      <c r="D3849" s="12" t="n">
        <v>34.65</v>
      </c>
    </row>
    <row r="3850" customFormat="false" ht="15" hidden="false" customHeight="false" outlineLevel="0" collapsed="false">
      <c r="A3850" s="10" t="s">
        <v>5523</v>
      </c>
      <c r="B3850" s="10" t="s">
        <v>4649</v>
      </c>
      <c r="C3850" s="11" t="n">
        <v>46020</v>
      </c>
      <c r="D3850" s="12" t="n">
        <v>37.96</v>
      </c>
    </row>
    <row r="3851" customFormat="false" ht="15" hidden="false" customHeight="false" outlineLevel="0" collapsed="false">
      <c r="A3851" s="10" t="s">
        <v>5524</v>
      </c>
      <c r="B3851" s="10" t="s">
        <v>5525</v>
      </c>
      <c r="C3851" s="11" t="n">
        <v>46020</v>
      </c>
      <c r="D3851" s="12" t="n">
        <v>39.83</v>
      </c>
    </row>
    <row r="3852" customFormat="false" ht="15" hidden="false" customHeight="false" outlineLevel="0" collapsed="false">
      <c r="A3852" s="10" t="s">
        <v>5526</v>
      </c>
      <c r="B3852" s="10" t="s">
        <v>3097</v>
      </c>
      <c r="C3852" s="11" t="n">
        <v>46021</v>
      </c>
      <c r="D3852" s="12" t="n">
        <v>36.66</v>
      </c>
    </row>
    <row r="3853" customFormat="false" ht="15" hidden="false" customHeight="false" outlineLevel="0" collapsed="false">
      <c r="A3853" s="10" t="s">
        <v>5527</v>
      </c>
      <c r="B3853" s="10" t="s">
        <v>815</v>
      </c>
      <c r="C3853" s="11" t="n">
        <v>46021</v>
      </c>
      <c r="D3853" s="12" t="n">
        <v>82.29</v>
      </c>
    </row>
    <row r="3854" customFormat="false" ht="15" hidden="false" customHeight="false" outlineLevel="0" collapsed="false">
      <c r="A3854" s="10" t="s">
        <v>5528</v>
      </c>
      <c r="B3854" s="10" t="s">
        <v>5529</v>
      </c>
      <c r="C3854" s="11" t="n">
        <v>46021</v>
      </c>
      <c r="D3854" s="12" t="n">
        <v>44.81</v>
      </c>
    </row>
    <row r="3855" customFormat="false" ht="15" hidden="false" customHeight="false" outlineLevel="0" collapsed="false">
      <c r="A3855" s="10" t="s">
        <v>5530</v>
      </c>
      <c r="B3855" s="10" t="s">
        <v>5531</v>
      </c>
      <c r="C3855" s="11" t="n">
        <v>46021</v>
      </c>
      <c r="D3855" s="12" t="n">
        <v>22.62</v>
      </c>
    </row>
    <row r="3856" customFormat="false" ht="15" hidden="false" customHeight="false" outlineLevel="0" collapsed="false">
      <c r="A3856" s="10" t="s">
        <v>5532</v>
      </c>
      <c r="B3856" s="10" t="s">
        <v>5533</v>
      </c>
      <c r="C3856" s="11" t="n">
        <v>46021</v>
      </c>
      <c r="D3856" s="12" t="n">
        <v>85.53</v>
      </c>
    </row>
    <row r="3857" customFormat="false" ht="15" hidden="false" customHeight="false" outlineLevel="0" collapsed="false">
      <c r="A3857" s="10" t="s">
        <v>5534</v>
      </c>
      <c r="B3857" s="10" t="s">
        <v>495</v>
      </c>
      <c r="C3857" s="11" t="n">
        <v>46021</v>
      </c>
      <c r="D3857" s="12" t="n">
        <v>30.11</v>
      </c>
    </row>
    <row r="3858" customFormat="false" ht="15" hidden="false" customHeight="false" outlineLevel="0" collapsed="false">
      <c r="A3858" s="10" t="s">
        <v>5535</v>
      </c>
      <c r="B3858" s="10" t="s">
        <v>5536</v>
      </c>
      <c r="C3858" s="11" t="n">
        <v>46021</v>
      </c>
      <c r="D3858" s="12" t="n">
        <v>44.56</v>
      </c>
    </row>
    <row r="3859" customFormat="false" ht="15" hidden="false" customHeight="false" outlineLevel="0" collapsed="false">
      <c r="A3859" s="10" t="s">
        <v>5537</v>
      </c>
      <c r="B3859" s="10" t="s">
        <v>5538</v>
      </c>
      <c r="C3859" s="11" t="n">
        <v>46021</v>
      </c>
      <c r="D3859" s="12" t="n">
        <v>20.59</v>
      </c>
    </row>
    <row r="3860" customFormat="false" ht="15" hidden="false" customHeight="false" outlineLevel="0" collapsed="false">
      <c r="A3860" s="10" t="s">
        <v>5539</v>
      </c>
      <c r="B3860" s="10" t="s">
        <v>2131</v>
      </c>
      <c r="C3860" s="11" t="n">
        <v>46021</v>
      </c>
      <c r="D3860" s="12" t="n">
        <v>48.39</v>
      </c>
    </row>
    <row r="3861" customFormat="false" ht="15" hidden="false" customHeight="false" outlineLevel="0" collapsed="false">
      <c r="A3861" s="10" t="s">
        <v>5540</v>
      </c>
      <c r="B3861" s="10" t="s">
        <v>826</v>
      </c>
      <c r="C3861" s="11" t="n">
        <v>46022</v>
      </c>
      <c r="D3861" s="12" t="n">
        <v>57.51</v>
      </c>
    </row>
    <row r="3862" customFormat="false" ht="15" hidden="false" customHeight="false" outlineLevel="0" collapsed="false">
      <c r="A3862" s="10" t="s">
        <v>5541</v>
      </c>
      <c r="B3862" s="10" t="s">
        <v>5542</v>
      </c>
      <c r="C3862" s="11" t="n">
        <v>46022</v>
      </c>
      <c r="D3862" s="12" t="n">
        <v>17.13</v>
      </c>
    </row>
    <row r="3863" customFormat="false" ht="15" hidden="false" customHeight="false" outlineLevel="0" collapsed="false">
      <c r="A3863" s="10" t="s">
        <v>5543</v>
      </c>
      <c r="B3863" s="10" t="s">
        <v>3474</v>
      </c>
      <c r="C3863" s="11" t="n">
        <v>46022</v>
      </c>
      <c r="D3863" s="12" t="n">
        <v>57.28</v>
      </c>
    </row>
    <row r="3864" customFormat="false" ht="15" hidden="false" customHeight="false" outlineLevel="0" collapsed="false">
      <c r="A3864" s="10" t="s">
        <v>5544</v>
      </c>
      <c r="B3864" s="10" t="s">
        <v>5545</v>
      </c>
      <c r="C3864" s="11" t="n">
        <v>46022</v>
      </c>
      <c r="D3864" s="12" t="n">
        <v>60.68</v>
      </c>
    </row>
    <row r="3865" customFormat="false" ht="15" hidden="false" customHeight="false" outlineLevel="0" collapsed="false">
      <c r="A3865" s="10" t="s">
        <v>5546</v>
      </c>
      <c r="B3865" s="10" t="s">
        <v>4045</v>
      </c>
      <c r="C3865" s="11" t="n">
        <v>46022</v>
      </c>
      <c r="D3865" s="12" t="n">
        <v>39.54</v>
      </c>
    </row>
    <row r="3866" customFormat="false" ht="15" hidden="false" customHeight="false" outlineLevel="0" collapsed="false">
      <c r="A3866" s="10" t="s">
        <v>5547</v>
      </c>
      <c r="B3866" s="10" t="s">
        <v>3223</v>
      </c>
      <c r="C3866" s="11" t="n">
        <v>46022</v>
      </c>
      <c r="D3866" s="12" t="n">
        <v>22.33</v>
      </c>
    </row>
    <row r="3867" customFormat="false" ht="15" hidden="false" customHeight="false" outlineLevel="0" collapsed="false">
      <c r="A3867" s="10" t="s">
        <v>5548</v>
      </c>
      <c r="B3867" s="10" t="s">
        <v>3477</v>
      </c>
      <c r="C3867" s="11" t="n">
        <v>46022</v>
      </c>
      <c r="D3867" s="12" t="n">
        <v>45.05</v>
      </c>
    </row>
    <row r="3868" customFormat="false" ht="15" hidden="false" customHeight="false" outlineLevel="0" collapsed="false">
      <c r="A3868" s="10" t="s">
        <v>5549</v>
      </c>
      <c r="B3868" s="10" t="s">
        <v>5550</v>
      </c>
      <c r="C3868" s="11" t="n">
        <v>46022</v>
      </c>
      <c r="D3868" s="12" t="n">
        <v>37.96</v>
      </c>
    </row>
    <row r="3869" customFormat="false" ht="15" hidden="false" customHeight="false" outlineLevel="0" collapsed="false">
      <c r="A3869" s="10" t="s">
        <v>5551</v>
      </c>
      <c r="B3869" s="10" t="s">
        <v>5552</v>
      </c>
      <c r="C3869" s="11" t="n">
        <v>46022</v>
      </c>
      <c r="D3869" s="12" t="n">
        <v>39.3</v>
      </c>
    </row>
    <row r="3870" customFormat="false" ht="15" hidden="false" customHeight="false" outlineLevel="0" collapsed="false">
      <c r="A3870" s="10" t="s">
        <v>5553</v>
      </c>
      <c r="B3870" s="10" t="s">
        <v>2126</v>
      </c>
      <c r="C3870" s="11" t="n">
        <v>46022</v>
      </c>
      <c r="D3870" s="12" t="n">
        <v>76.56</v>
      </c>
    </row>
    <row r="3871" customFormat="false" ht="15" hidden="false" customHeight="false" outlineLevel="0" collapsed="false">
      <c r="A3871" s="10" t="s">
        <v>5554</v>
      </c>
      <c r="B3871" s="10" t="s">
        <v>3365</v>
      </c>
      <c r="C3871" s="11" t="n">
        <v>46022</v>
      </c>
      <c r="D3871" s="12" t="n">
        <v>21.12</v>
      </c>
    </row>
    <row r="3872" customFormat="false" ht="15" hidden="false" customHeight="false" outlineLevel="0" collapsed="false">
      <c r="A3872" s="10" t="s">
        <v>5555</v>
      </c>
      <c r="B3872" s="10" t="s">
        <v>893</v>
      </c>
      <c r="C3872" s="11" t="n">
        <v>46022</v>
      </c>
      <c r="D3872" s="12" t="n">
        <v>52.21</v>
      </c>
    </row>
    <row r="3873" customFormat="false" ht="15" hidden="false" customHeight="false" outlineLevel="0" collapsed="false">
      <c r="A3873" s="10" t="s">
        <v>5556</v>
      </c>
      <c r="B3873" s="10" t="s">
        <v>5557</v>
      </c>
      <c r="C3873" s="11" t="n">
        <v>46022</v>
      </c>
      <c r="D3873" s="12" t="n">
        <v>32.69</v>
      </c>
    </row>
    <row r="3874" customFormat="false" ht="15" hidden="false" customHeight="false" outlineLevel="0" collapsed="false">
      <c r="A3874" s="10" t="s">
        <v>5558</v>
      </c>
      <c r="B3874" s="10" t="s">
        <v>43</v>
      </c>
      <c r="C3874" s="11" t="n">
        <v>46022</v>
      </c>
      <c r="D3874" s="12" t="n">
        <v>29.1</v>
      </c>
    </row>
    <row r="3875" customFormat="false" ht="15" hidden="false" customHeight="false" outlineLevel="0" collapsed="false">
      <c r="A3875" s="10" t="s">
        <v>5559</v>
      </c>
      <c r="B3875" s="10" t="s">
        <v>3582</v>
      </c>
      <c r="C3875" s="11" t="n">
        <v>46022</v>
      </c>
      <c r="D3875" s="12" t="n">
        <v>37.79</v>
      </c>
    </row>
    <row r="3876" customFormat="false" ht="15" hidden="false" customHeight="false" outlineLevel="0" collapsed="false">
      <c r="A3876" s="10" t="s">
        <v>5560</v>
      </c>
      <c r="B3876" s="10" t="s">
        <v>4093</v>
      </c>
      <c r="C3876" s="11" t="n">
        <v>46022</v>
      </c>
      <c r="D3876" s="12" t="n">
        <v>31.52</v>
      </c>
    </row>
    <row r="3877" customFormat="false" ht="15" hidden="false" customHeight="false" outlineLevel="0" collapsed="false">
      <c r="A3877" s="10" t="s">
        <v>5561</v>
      </c>
      <c r="B3877" s="10" t="s">
        <v>4702</v>
      </c>
      <c r="C3877" s="11" t="n">
        <v>46023</v>
      </c>
      <c r="D3877" s="12" t="n">
        <v>37.15</v>
      </c>
    </row>
    <row r="3878" customFormat="false" ht="15" hidden="false" customHeight="false" outlineLevel="0" collapsed="false">
      <c r="A3878" s="10" t="s">
        <v>5562</v>
      </c>
      <c r="B3878" s="10" t="s">
        <v>5563</v>
      </c>
      <c r="C3878" s="11" t="n">
        <v>46023</v>
      </c>
      <c r="D3878" s="12" t="n">
        <v>18.46</v>
      </c>
    </row>
    <row r="3879" customFormat="false" ht="15" hidden="false" customHeight="false" outlineLevel="0" collapsed="false">
      <c r="A3879" s="10" t="s">
        <v>5564</v>
      </c>
      <c r="B3879" s="10" t="s">
        <v>5565</v>
      </c>
      <c r="C3879" s="11" t="n">
        <v>46023</v>
      </c>
      <c r="D3879" s="12" t="n">
        <v>21.88</v>
      </c>
    </row>
    <row r="3880" customFormat="false" ht="15" hidden="false" customHeight="false" outlineLevel="0" collapsed="false">
      <c r="A3880" s="10" t="s">
        <v>5566</v>
      </c>
      <c r="B3880" s="10" t="s">
        <v>2843</v>
      </c>
      <c r="C3880" s="11" t="n">
        <v>46023</v>
      </c>
      <c r="D3880" s="12" t="n">
        <v>52.81</v>
      </c>
    </row>
    <row r="3881" customFormat="false" ht="15" hidden="false" customHeight="false" outlineLevel="0" collapsed="false">
      <c r="A3881" s="10" t="s">
        <v>5567</v>
      </c>
      <c r="B3881" s="10" t="s">
        <v>4321</v>
      </c>
      <c r="C3881" s="11" t="n">
        <v>46023</v>
      </c>
      <c r="D3881" s="12" t="n">
        <v>47.93</v>
      </c>
    </row>
    <row r="3882" customFormat="false" ht="15" hidden="false" customHeight="false" outlineLevel="0" collapsed="false">
      <c r="A3882" s="10" t="s">
        <v>5568</v>
      </c>
      <c r="B3882" s="10" t="s">
        <v>1123</v>
      </c>
      <c r="C3882" s="11" t="n">
        <v>46023</v>
      </c>
      <c r="D3882" s="12" t="n">
        <v>32.55</v>
      </c>
    </row>
    <row r="3883" customFormat="false" ht="15" hidden="false" customHeight="false" outlineLevel="0" collapsed="false">
      <c r="A3883" s="10" t="s">
        <v>5569</v>
      </c>
      <c r="B3883" s="10" t="s">
        <v>5570</v>
      </c>
      <c r="C3883" s="11" t="n">
        <v>46023</v>
      </c>
      <c r="D3883" s="12" t="n">
        <v>45.9</v>
      </c>
    </row>
    <row r="3884" customFormat="false" ht="15" hidden="false" customHeight="false" outlineLevel="0" collapsed="false">
      <c r="A3884" s="10" t="s">
        <v>5571</v>
      </c>
      <c r="B3884" s="10" t="s">
        <v>5572</v>
      </c>
      <c r="C3884" s="11" t="n">
        <v>46023</v>
      </c>
      <c r="D3884" s="12" t="n">
        <v>24.17</v>
      </c>
    </row>
    <row r="3885" customFormat="false" ht="15" hidden="false" customHeight="false" outlineLevel="0" collapsed="false">
      <c r="A3885" s="10" t="s">
        <v>5573</v>
      </c>
      <c r="B3885" s="10" t="s">
        <v>5074</v>
      </c>
      <c r="C3885" s="11" t="n">
        <v>46023</v>
      </c>
      <c r="D3885" s="12" t="n">
        <v>27.62</v>
      </c>
    </row>
    <row r="3886" customFormat="false" ht="15" hidden="false" customHeight="false" outlineLevel="0" collapsed="false">
      <c r="A3886" s="10" t="s">
        <v>5574</v>
      </c>
      <c r="B3886" s="10" t="s">
        <v>4274</v>
      </c>
      <c r="C3886" s="11" t="n">
        <v>46023</v>
      </c>
      <c r="D3886" s="12" t="n">
        <v>31.15</v>
      </c>
    </row>
    <row r="3887" customFormat="false" ht="15" hidden="false" customHeight="false" outlineLevel="0" collapsed="false">
      <c r="A3887" s="10" t="s">
        <v>5575</v>
      </c>
      <c r="B3887" s="10" t="s">
        <v>5576</v>
      </c>
      <c r="C3887" s="11" t="n">
        <v>46023</v>
      </c>
      <c r="D3887" s="12" t="n">
        <v>20.38</v>
      </c>
    </row>
    <row r="3888" customFormat="false" ht="15" hidden="false" customHeight="false" outlineLevel="0" collapsed="false">
      <c r="A3888" s="10" t="s">
        <v>5577</v>
      </c>
      <c r="B3888" s="10" t="s">
        <v>5578</v>
      </c>
      <c r="C3888" s="11" t="n">
        <v>46024</v>
      </c>
      <c r="D3888" s="12" t="n">
        <v>18.03</v>
      </c>
    </row>
    <row r="3889" customFormat="false" ht="15" hidden="false" customHeight="false" outlineLevel="0" collapsed="false">
      <c r="A3889" s="10" t="s">
        <v>5579</v>
      </c>
      <c r="B3889" s="10" t="s">
        <v>3111</v>
      </c>
      <c r="C3889" s="11" t="n">
        <v>46024</v>
      </c>
      <c r="D3889" s="12" t="n">
        <v>66.69</v>
      </c>
    </row>
    <row r="3890" customFormat="false" ht="15" hidden="false" customHeight="false" outlineLevel="0" collapsed="false">
      <c r="A3890" s="10" t="s">
        <v>5580</v>
      </c>
      <c r="B3890" s="10" t="s">
        <v>510</v>
      </c>
      <c r="C3890" s="11" t="n">
        <v>46024</v>
      </c>
      <c r="D3890" s="12" t="n">
        <v>31.31</v>
      </c>
    </row>
    <row r="3891" customFormat="false" ht="15" hidden="false" customHeight="false" outlineLevel="0" collapsed="false">
      <c r="A3891" s="10" t="s">
        <v>5581</v>
      </c>
      <c r="B3891" s="10" t="s">
        <v>2403</v>
      </c>
      <c r="C3891" s="11" t="n">
        <v>46024</v>
      </c>
      <c r="D3891" s="12" t="n">
        <v>34.44</v>
      </c>
    </row>
    <row r="3892" customFormat="false" ht="15" hidden="false" customHeight="false" outlineLevel="0" collapsed="false">
      <c r="A3892" s="10" t="s">
        <v>5582</v>
      </c>
      <c r="B3892" s="10" t="s">
        <v>4456</v>
      </c>
      <c r="C3892" s="11" t="n">
        <v>46024</v>
      </c>
      <c r="D3892" s="12" t="n">
        <v>57.32</v>
      </c>
    </row>
    <row r="3893" customFormat="false" ht="15" hidden="false" customHeight="false" outlineLevel="0" collapsed="false">
      <c r="A3893" s="10" t="s">
        <v>5583</v>
      </c>
      <c r="B3893" s="10" t="s">
        <v>5584</v>
      </c>
      <c r="C3893" s="11" t="n">
        <v>46024</v>
      </c>
      <c r="D3893" s="12" t="n">
        <v>51.2</v>
      </c>
    </row>
    <row r="3894" customFormat="false" ht="15" hidden="false" customHeight="false" outlineLevel="0" collapsed="false">
      <c r="A3894" s="10" t="s">
        <v>5585</v>
      </c>
      <c r="B3894" s="10" t="s">
        <v>5586</v>
      </c>
      <c r="C3894" s="11" t="n">
        <v>46025</v>
      </c>
      <c r="D3894" s="12" t="n">
        <v>24.75</v>
      </c>
    </row>
    <row r="3895" customFormat="false" ht="15" hidden="false" customHeight="false" outlineLevel="0" collapsed="false">
      <c r="A3895" s="10" t="s">
        <v>5587</v>
      </c>
      <c r="B3895" s="10" t="s">
        <v>3717</v>
      </c>
      <c r="C3895" s="11" t="n">
        <v>46025</v>
      </c>
      <c r="D3895" s="12" t="n">
        <v>18.45</v>
      </c>
    </row>
    <row r="3896" customFormat="false" ht="15" hidden="false" customHeight="false" outlineLevel="0" collapsed="false">
      <c r="A3896" s="10" t="s">
        <v>5588</v>
      </c>
      <c r="B3896" s="10" t="s">
        <v>4235</v>
      </c>
      <c r="C3896" s="11" t="n">
        <v>46025</v>
      </c>
      <c r="D3896" s="12" t="n">
        <v>48.17</v>
      </c>
    </row>
    <row r="3897" customFormat="false" ht="15" hidden="false" customHeight="false" outlineLevel="0" collapsed="false">
      <c r="A3897" s="10" t="s">
        <v>5589</v>
      </c>
      <c r="B3897" s="10" t="s">
        <v>5590</v>
      </c>
      <c r="C3897" s="11" t="n">
        <v>46025</v>
      </c>
      <c r="D3897" s="12" t="n">
        <v>18.13</v>
      </c>
    </row>
    <row r="3898" customFormat="false" ht="15" hidden="false" customHeight="false" outlineLevel="0" collapsed="false">
      <c r="A3898" s="10" t="s">
        <v>5591</v>
      </c>
      <c r="B3898" s="10" t="s">
        <v>1098</v>
      </c>
      <c r="C3898" s="11" t="n">
        <v>46025</v>
      </c>
      <c r="D3898" s="12" t="n">
        <v>35.44</v>
      </c>
    </row>
    <row r="3899" customFormat="false" ht="15" hidden="false" customHeight="false" outlineLevel="0" collapsed="false">
      <c r="A3899" s="10" t="s">
        <v>5592</v>
      </c>
      <c r="B3899" s="10" t="s">
        <v>1448</v>
      </c>
      <c r="C3899" s="11" t="n">
        <v>46025</v>
      </c>
      <c r="D3899" s="12" t="n">
        <v>31.11</v>
      </c>
    </row>
    <row r="3900" customFormat="false" ht="15" hidden="false" customHeight="false" outlineLevel="0" collapsed="false">
      <c r="A3900" s="10" t="s">
        <v>5593</v>
      </c>
      <c r="B3900" s="10" t="s">
        <v>5594</v>
      </c>
      <c r="C3900" s="11" t="n">
        <v>46025</v>
      </c>
      <c r="D3900" s="12" t="n">
        <v>31.04</v>
      </c>
    </row>
    <row r="3901" customFormat="false" ht="15" hidden="false" customHeight="false" outlineLevel="0" collapsed="false">
      <c r="A3901" s="10" t="s">
        <v>5595</v>
      </c>
      <c r="B3901" s="10" t="s">
        <v>3853</v>
      </c>
      <c r="C3901" s="11" t="n">
        <v>46025</v>
      </c>
      <c r="D3901" s="12" t="n">
        <v>61.42</v>
      </c>
    </row>
    <row r="3902" customFormat="false" ht="15" hidden="false" customHeight="false" outlineLevel="0" collapsed="false">
      <c r="A3902" s="10" t="s">
        <v>5596</v>
      </c>
      <c r="B3902" s="10" t="s">
        <v>1353</v>
      </c>
      <c r="C3902" s="11" t="n">
        <v>46025</v>
      </c>
      <c r="D3902" s="12" t="n">
        <v>50.06</v>
      </c>
    </row>
    <row r="3903" customFormat="false" ht="15" hidden="false" customHeight="false" outlineLevel="0" collapsed="false">
      <c r="A3903" s="10" t="s">
        <v>5597</v>
      </c>
      <c r="B3903" s="10" t="s">
        <v>4216</v>
      </c>
      <c r="C3903" s="11" t="n">
        <v>46025</v>
      </c>
      <c r="D3903" s="12" t="n">
        <v>56.18</v>
      </c>
    </row>
    <row r="3904" customFormat="false" ht="15" hidden="false" customHeight="false" outlineLevel="0" collapsed="false">
      <c r="A3904" s="10" t="s">
        <v>5598</v>
      </c>
      <c r="B3904" s="10" t="s">
        <v>3012</v>
      </c>
      <c r="C3904" s="11" t="n">
        <v>46026</v>
      </c>
      <c r="D3904" s="12" t="n">
        <v>91.4</v>
      </c>
    </row>
    <row r="3905" customFormat="false" ht="15" hidden="false" customHeight="false" outlineLevel="0" collapsed="false">
      <c r="A3905" s="10" t="s">
        <v>5599</v>
      </c>
      <c r="B3905" s="10" t="s">
        <v>179</v>
      </c>
      <c r="C3905" s="11" t="n">
        <v>46026</v>
      </c>
      <c r="D3905" s="12" t="n">
        <v>49.42</v>
      </c>
    </row>
    <row r="3906" customFormat="false" ht="15" hidden="false" customHeight="false" outlineLevel="0" collapsed="false">
      <c r="A3906" s="10" t="s">
        <v>5600</v>
      </c>
      <c r="B3906" s="10" t="s">
        <v>471</v>
      </c>
      <c r="C3906" s="11" t="n">
        <v>46026</v>
      </c>
      <c r="D3906" s="12" t="n">
        <v>51.99</v>
      </c>
    </row>
    <row r="3907" customFormat="false" ht="15" hidden="false" customHeight="false" outlineLevel="0" collapsed="false">
      <c r="A3907" s="10" t="s">
        <v>5601</v>
      </c>
      <c r="B3907" s="10" t="s">
        <v>5602</v>
      </c>
      <c r="C3907" s="11" t="n">
        <v>46026</v>
      </c>
      <c r="D3907" s="12" t="n">
        <v>25.56</v>
      </c>
    </row>
    <row r="3908" customFormat="false" ht="15" hidden="false" customHeight="false" outlineLevel="0" collapsed="false">
      <c r="A3908" s="10" t="s">
        <v>5603</v>
      </c>
      <c r="B3908" s="10" t="s">
        <v>4541</v>
      </c>
      <c r="C3908" s="11" t="n">
        <v>46026</v>
      </c>
      <c r="D3908" s="12" t="n">
        <v>20.99</v>
      </c>
    </row>
    <row r="3909" customFormat="false" ht="15" hidden="false" customHeight="false" outlineLevel="0" collapsed="false">
      <c r="A3909" s="10" t="s">
        <v>5604</v>
      </c>
      <c r="B3909" s="10" t="s">
        <v>5605</v>
      </c>
      <c r="C3909" s="11" t="n">
        <v>46026</v>
      </c>
      <c r="D3909" s="12" t="n">
        <v>23.22</v>
      </c>
    </row>
    <row r="3910" customFormat="false" ht="15" hidden="false" customHeight="false" outlineLevel="0" collapsed="false">
      <c r="A3910" s="10" t="s">
        <v>5606</v>
      </c>
      <c r="B3910" s="10" t="s">
        <v>5607</v>
      </c>
      <c r="C3910" s="11" t="n">
        <v>46027</v>
      </c>
      <c r="D3910" s="12" t="n">
        <v>40.87</v>
      </c>
    </row>
    <row r="3911" customFormat="false" ht="15" hidden="false" customHeight="false" outlineLevel="0" collapsed="false">
      <c r="A3911" s="10" t="s">
        <v>5608</v>
      </c>
      <c r="B3911" s="10" t="s">
        <v>3459</v>
      </c>
      <c r="C3911" s="11" t="n">
        <v>46027</v>
      </c>
      <c r="D3911" s="12" t="n">
        <v>39.35</v>
      </c>
    </row>
    <row r="3912" customFormat="false" ht="15" hidden="false" customHeight="false" outlineLevel="0" collapsed="false">
      <c r="A3912" s="10" t="s">
        <v>5609</v>
      </c>
      <c r="B3912" s="10" t="s">
        <v>2974</v>
      </c>
      <c r="C3912" s="11" t="n">
        <v>46027</v>
      </c>
      <c r="D3912" s="12" t="n">
        <v>35.81</v>
      </c>
    </row>
    <row r="3913" customFormat="false" ht="15" hidden="false" customHeight="false" outlineLevel="0" collapsed="false">
      <c r="A3913" s="10" t="s">
        <v>5610</v>
      </c>
      <c r="B3913" s="10" t="s">
        <v>4659</v>
      </c>
      <c r="C3913" s="11" t="n">
        <v>46027</v>
      </c>
      <c r="D3913" s="12" t="n">
        <v>42.69</v>
      </c>
    </row>
    <row r="3914" customFormat="false" ht="15" hidden="false" customHeight="false" outlineLevel="0" collapsed="false">
      <c r="A3914" s="10" t="s">
        <v>5611</v>
      </c>
      <c r="B3914" s="10" t="s">
        <v>5612</v>
      </c>
      <c r="C3914" s="11" t="n">
        <v>46027</v>
      </c>
      <c r="D3914" s="12" t="n">
        <v>42.67</v>
      </c>
    </row>
    <row r="3915" customFormat="false" ht="15" hidden="false" customHeight="false" outlineLevel="0" collapsed="false">
      <c r="A3915" s="10" t="s">
        <v>5613</v>
      </c>
      <c r="B3915" s="10" t="s">
        <v>5614</v>
      </c>
      <c r="C3915" s="11" t="n">
        <v>46027</v>
      </c>
      <c r="D3915" s="12" t="n">
        <v>50.01</v>
      </c>
    </row>
    <row r="3916" customFormat="false" ht="15" hidden="false" customHeight="false" outlineLevel="0" collapsed="false">
      <c r="A3916" s="10" t="s">
        <v>5615</v>
      </c>
      <c r="B3916" s="10" t="s">
        <v>890</v>
      </c>
      <c r="C3916" s="11" t="n">
        <v>46027</v>
      </c>
      <c r="D3916" s="12" t="n">
        <v>56.93</v>
      </c>
    </row>
    <row r="3917" customFormat="false" ht="15" hidden="false" customHeight="false" outlineLevel="0" collapsed="false">
      <c r="A3917" s="10" t="s">
        <v>5616</v>
      </c>
      <c r="B3917" s="10" t="s">
        <v>1107</v>
      </c>
      <c r="C3917" s="11" t="n">
        <v>46027</v>
      </c>
      <c r="D3917" s="12" t="n">
        <v>33.87</v>
      </c>
    </row>
    <row r="3918" customFormat="false" ht="15" hidden="false" customHeight="false" outlineLevel="0" collapsed="false">
      <c r="A3918" s="10" t="s">
        <v>5617</v>
      </c>
      <c r="B3918" s="10" t="s">
        <v>3441</v>
      </c>
      <c r="C3918" s="11" t="n">
        <v>46027</v>
      </c>
      <c r="D3918" s="12" t="n">
        <v>62.86</v>
      </c>
    </row>
    <row r="3919" customFormat="false" ht="15" hidden="false" customHeight="false" outlineLevel="0" collapsed="false">
      <c r="A3919" s="10" t="s">
        <v>5618</v>
      </c>
      <c r="B3919" s="10" t="s">
        <v>1475</v>
      </c>
      <c r="C3919" s="11" t="n">
        <v>46027</v>
      </c>
      <c r="D3919" s="12" t="n">
        <v>62.25</v>
      </c>
    </row>
    <row r="3920" customFormat="false" ht="15" hidden="false" customHeight="false" outlineLevel="0" collapsed="false">
      <c r="A3920" s="10" t="s">
        <v>5619</v>
      </c>
      <c r="B3920" s="10" t="s">
        <v>5620</v>
      </c>
      <c r="C3920" s="11" t="n">
        <v>46027</v>
      </c>
      <c r="D3920" s="12" t="n">
        <v>23.18</v>
      </c>
    </row>
    <row r="3921" customFormat="false" ht="15" hidden="false" customHeight="false" outlineLevel="0" collapsed="false">
      <c r="A3921" s="10" t="s">
        <v>5621</v>
      </c>
      <c r="B3921" s="10" t="s">
        <v>336</v>
      </c>
      <c r="C3921" s="11" t="n">
        <v>46028</v>
      </c>
      <c r="D3921" s="12" t="n">
        <v>30.68</v>
      </c>
    </row>
    <row r="3922" customFormat="false" ht="15" hidden="false" customHeight="false" outlineLevel="0" collapsed="false">
      <c r="A3922" s="10" t="s">
        <v>5622</v>
      </c>
      <c r="B3922" s="10" t="s">
        <v>2032</v>
      </c>
      <c r="C3922" s="11" t="n">
        <v>46028</v>
      </c>
      <c r="D3922" s="12" t="n">
        <v>31.15</v>
      </c>
    </row>
    <row r="3923" customFormat="false" ht="15" hidden="false" customHeight="false" outlineLevel="0" collapsed="false">
      <c r="A3923" s="10" t="s">
        <v>5623</v>
      </c>
      <c r="B3923" s="10" t="s">
        <v>5624</v>
      </c>
      <c r="C3923" s="11" t="n">
        <v>46028</v>
      </c>
      <c r="D3923" s="12" t="n">
        <v>28.7</v>
      </c>
    </row>
    <row r="3924" customFormat="false" ht="15" hidden="false" customHeight="false" outlineLevel="0" collapsed="false">
      <c r="A3924" s="10" t="s">
        <v>5625</v>
      </c>
      <c r="B3924" s="10" t="s">
        <v>210</v>
      </c>
      <c r="C3924" s="11" t="n">
        <v>46028</v>
      </c>
      <c r="D3924" s="12" t="n">
        <v>22.92</v>
      </c>
    </row>
    <row r="3925" customFormat="false" ht="15" hidden="false" customHeight="false" outlineLevel="0" collapsed="false">
      <c r="A3925" s="10" t="s">
        <v>5626</v>
      </c>
      <c r="B3925" s="10" t="s">
        <v>1303</v>
      </c>
      <c r="C3925" s="11" t="n">
        <v>46028</v>
      </c>
      <c r="D3925" s="12" t="n">
        <v>26.16</v>
      </c>
    </row>
    <row r="3926" customFormat="false" ht="15" hidden="false" customHeight="false" outlineLevel="0" collapsed="false">
      <c r="A3926" s="10" t="s">
        <v>5627</v>
      </c>
      <c r="B3926" s="10" t="s">
        <v>545</v>
      </c>
      <c r="C3926" s="11" t="n">
        <v>46028</v>
      </c>
      <c r="D3926" s="12" t="n">
        <v>54.95</v>
      </c>
    </row>
    <row r="3927" customFormat="false" ht="15" hidden="false" customHeight="false" outlineLevel="0" collapsed="false">
      <c r="A3927" s="10" t="s">
        <v>5628</v>
      </c>
      <c r="B3927" s="10" t="s">
        <v>1858</v>
      </c>
      <c r="C3927" s="11" t="n">
        <v>46028</v>
      </c>
      <c r="D3927" s="12" t="n">
        <v>59.95</v>
      </c>
    </row>
    <row r="3928" customFormat="false" ht="15" hidden="false" customHeight="false" outlineLevel="0" collapsed="false">
      <c r="A3928" s="10" t="s">
        <v>5629</v>
      </c>
      <c r="B3928" s="10" t="s">
        <v>2206</v>
      </c>
      <c r="C3928" s="11" t="n">
        <v>46028</v>
      </c>
      <c r="D3928" s="12" t="n">
        <v>31.55</v>
      </c>
    </row>
    <row r="3929" customFormat="false" ht="15" hidden="false" customHeight="false" outlineLevel="0" collapsed="false">
      <c r="A3929" s="10" t="s">
        <v>5630</v>
      </c>
      <c r="B3929" s="10" t="s">
        <v>5631</v>
      </c>
      <c r="C3929" s="11" t="n">
        <v>46028</v>
      </c>
      <c r="D3929" s="12" t="n">
        <v>24.7</v>
      </c>
    </row>
    <row r="3930" customFormat="false" ht="15" hidden="false" customHeight="false" outlineLevel="0" collapsed="false">
      <c r="A3930" s="10" t="s">
        <v>5632</v>
      </c>
      <c r="B3930" s="10" t="s">
        <v>5633</v>
      </c>
      <c r="C3930" s="11" t="n">
        <v>46028</v>
      </c>
      <c r="D3930" s="12" t="n">
        <v>39.04</v>
      </c>
    </row>
    <row r="3931" customFormat="false" ht="15" hidden="false" customHeight="false" outlineLevel="0" collapsed="false">
      <c r="A3931" s="10" t="s">
        <v>5634</v>
      </c>
      <c r="B3931" s="10" t="s">
        <v>1032</v>
      </c>
      <c r="C3931" s="11" t="n">
        <v>46028</v>
      </c>
      <c r="D3931" s="12" t="n">
        <v>31.08</v>
      </c>
    </row>
    <row r="3932" customFormat="false" ht="15" hidden="false" customHeight="false" outlineLevel="0" collapsed="false">
      <c r="A3932" s="10" t="s">
        <v>5635</v>
      </c>
      <c r="B3932" s="10" t="s">
        <v>1217</v>
      </c>
      <c r="C3932" s="11" t="n">
        <v>46028</v>
      </c>
      <c r="D3932" s="12" t="n">
        <v>46.73</v>
      </c>
    </row>
    <row r="3933" customFormat="false" ht="15" hidden="false" customHeight="false" outlineLevel="0" collapsed="false">
      <c r="A3933" s="10" t="s">
        <v>5636</v>
      </c>
      <c r="B3933" s="10" t="s">
        <v>5637</v>
      </c>
      <c r="C3933" s="11" t="n">
        <v>46029</v>
      </c>
      <c r="D3933" s="12" t="n">
        <v>18.1</v>
      </c>
    </row>
    <row r="3934" customFormat="false" ht="15" hidden="false" customHeight="false" outlineLevel="0" collapsed="false">
      <c r="A3934" s="10" t="s">
        <v>5638</v>
      </c>
      <c r="B3934" s="10" t="s">
        <v>2450</v>
      </c>
      <c r="C3934" s="11" t="n">
        <v>46029</v>
      </c>
      <c r="D3934" s="12" t="n">
        <v>47.66</v>
      </c>
    </row>
    <row r="3935" customFormat="false" ht="15" hidden="false" customHeight="false" outlineLevel="0" collapsed="false">
      <c r="A3935" s="10" t="s">
        <v>5639</v>
      </c>
      <c r="B3935" s="10" t="s">
        <v>2613</v>
      </c>
      <c r="C3935" s="11" t="n">
        <v>46029</v>
      </c>
      <c r="D3935" s="12" t="n">
        <v>30.12</v>
      </c>
    </row>
    <row r="3936" customFormat="false" ht="15" hidden="false" customHeight="false" outlineLevel="0" collapsed="false">
      <c r="A3936" s="10" t="s">
        <v>5640</v>
      </c>
      <c r="B3936" s="10" t="s">
        <v>2401</v>
      </c>
      <c r="C3936" s="11" t="n">
        <v>46029</v>
      </c>
      <c r="D3936" s="12" t="n">
        <v>55.96</v>
      </c>
    </row>
    <row r="3937" customFormat="false" ht="15" hidden="false" customHeight="false" outlineLevel="0" collapsed="false">
      <c r="A3937" s="10" t="s">
        <v>5641</v>
      </c>
      <c r="B3937" s="10" t="s">
        <v>1284</v>
      </c>
      <c r="C3937" s="11" t="n">
        <v>46029</v>
      </c>
      <c r="D3937" s="12" t="n">
        <v>32.42</v>
      </c>
    </row>
    <row r="3938" customFormat="false" ht="15" hidden="false" customHeight="false" outlineLevel="0" collapsed="false">
      <c r="A3938" s="10" t="s">
        <v>5642</v>
      </c>
      <c r="B3938" s="10" t="s">
        <v>1660</v>
      </c>
      <c r="C3938" s="11" t="n">
        <v>46029</v>
      </c>
      <c r="D3938" s="12" t="n">
        <v>24.68</v>
      </c>
    </row>
    <row r="3939" customFormat="false" ht="15" hidden="false" customHeight="false" outlineLevel="0" collapsed="false">
      <c r="A3939" s="10" t="s">
        <v>5643</v>
      </c>
      <c r="B3939" s="10" t="s">
        <v>2477</v>
      </c>
      <c r="C3939" s="11" t="n">
        <v>46029</v>
      </c>
      <c r="D3939" s="12" t="n">
        <v>33.51</v>
      </c>
    </row>
    <row r="3940" customFormat="false" ht="15" hidden="false" customHeight="false" outlineLevel="0" collapsed="false">
      <c r="A3940" s="10" t="s">
        <v>5644</v>
      </c>
      <c r="B3940" s="10" t="s">
        <v>5645</v>
      </c>
      <c r="C3940" s="11" t="n">
        <v>46029</v>
      </c>
      <c r="D3940" s="12" t="n">
        <v>38.82</v>
      </c>
    </row>
    <row r="3941" customFormat="false" ht="15" hidden="false" customHeight="false" outlineLevel="0" collapsed="false">
      <c r="A3941" s="10" t="s">
        <v>5646</v>
      </c>
      <c r="B3941" s="10" t="s">
        <v>3094</v>
      </c>
      <c r="C3941" s="11" t="n">
        <v>46029</v>
      </c>
      <c r="D3941" s="12" t="n">
        <v>24.03</v>
      </c>
    </row>
    <row r="3942" customFormat="false" ht="15" hidden="false" customHeight="false" outlineLevel="0" collapsed="false">
      <c r="A3942" s="10" t="s">
        <v>5647</v>
      </c>
      <c r="B3942" s="10" t="s">
        <v>5018</v>
      </c>
      <c r="C3942" s="11" t="n">
        <v>46029</v>
      </c>
      <c r="D3942" s="12" t="n">
        <v>79.8</v>
      </c>
    </row>
    <row r="3943" customFormat="false" ht="15" hidden="false" customHeight="false" outlineLevel="0" collapsed="false">
      <c r="A3943" s="10" t="s">
        <v>5648</v>
      </c>
      <c r="B3943" s="10" t="s">
        <v>3898</v>
      </c>
      <c r="C3943" s="11" t="n">
        <v>46029</v>
      </c>
      <c r="D3943" s="12" t="n">
        <v>86.23</v>
      </c>
    </row>
    <row r="3944" customFormat="false" ht="15" hidden="false" customHeight="false" outlineLevel="0" collapsed="false">
      <c r="A3944" s="10" t="s">
        <v>5649</v>
      </c>
      <c r="B3944" s="10" t="s">
        <v>5650</v>
      </c>
      <c r="C3944" s="11" t="n">
        <v>46030</v>
      </c>
      <c r="D3944" s="12" t="n">
        <v>36.46</v>
      </c>
    </row>
    <row r="3945" customFormat="false" ht="15" hidden="false" customHeight="false" outlineLevel="0" collapsed="false">
      <c r="A3945" s="10" t="s">
        <v>5651</v>
      </c>
      <c r="B3945" s="10" t="s">
        <v>5652</v>
      </c>
      <c r="C3945" s="11" t="n">
        <v>46030</v>
      </c>
      <c r="D3945" s="12" t="n">
        <v>33.15</v>
      </c>
    </row>
    <row r="3946" customFormat="false" ht="15" hidden="false" customHeight="false" outlineLevel="0" collapsed="false">
      <c r="A3946" s="10" t="s">
        <v>5653</v>
      </c>
      <c r="B3946" s="10" t="s">
        <v>5654</v>
      </c>
      <c r="C3946" s="11" t="n">
        <v>46030</v>
      </c>
      <c r="D3946" s="12" t="n">
        <v>96.93</v>
      </c>
    </row>
    <row r="3947" customFormat="false" ht="15" hidden="false" customHeight="false" outlineLevel="0" collapsed="false">
      <c r="A3947" s="10" t="s">
        <v>5655</v>
      </c>
      <c r="B3947" s="10" t="s">
        <v>2344</v>
      </c>
      <c r="C3947" s="11" t="n">
        <v>46030</v>
      </c>
      <c r="D3947" s="12" t="n">
        <v>19.05</v>
      </c>
    </row>
    <row r="3948" customFormat="false" ht="15" hidden="false" customHeight="false" outlineLevel="0" collapsed="false">
      <c r="A3948" s="10" t="s">
        <v>5656</v>
      </c>
      <c r="B3948" s="10" t="s">
        <v>4237</v>
      </c>
      <c r="C3948" s="11" t="n">
        <v>46030</v>
      </c>
      <c r="D3948" s="12" t="n">
        <v>31.16</v>
      </c>
    </row>
    <row r="3949" customFormat="false" ht="15" hidden="false" customHeight="false" outlineLevel="0" collapsed="false">
      <c r="A3949" s="10" t="s">
        <v>5657</v>
      </c>
      <c r="B3949" s="10" t="s">
        <v>5658</v>
      </c>
      <c r="C3949" s="11" t="n">
        <v>46030</v>
      </c>
      <c r="D3949" s="12" t="n">
        <v>59.7</v>
      </c>
    </row>
    <row r="3950" customFormat="false" ht="15" hidden="false" customHeight="false" outlineLevel="0" collapsed="false">
      <c r="A3950" s="10" t="s">
        <v>5659</v>
      </c>
      <c r="B3950" s="10" t="s">
        <v>1431</v>
      </c>
      <c r="C3950" s="11" t="n">
        <v>46030</v>
      </c>
      <c r="D3950" s="12" t="n">
        <v>30.53</v>
      </c>
    </row>
    <row r="3951" customFormat="false" ht="15" hidden="false" customHeight="false" outlineLevel="0" collapsed="false">
      <c r="A3951" s="10" t="s">
        <v>5660</v>
      </c>
      <c r="B3951" s="10" t="s">
        <v>1588</v>
      </c>
      <c r="C3951" s="11" t="n">
        <v>46030</v>
      </c>
      <c r="D3951" s="12" t="n">
        <v>34.92</v>
      </c>
    </row>
    <row r="3952" customFormat="false" ht="15" hidden="false" customHeight="false" outlineLevel="0" collapsed="false">
      <c r="A3952" s="10" t="s">
        <v>5661</v>
      </c>
      <c r="B3952" s="10" t="s">
        <v>3200</v>
      </c>
      <c r="C3952" s="11" t="n">
        <v>46030</v>
      </c>
      <c r="D3952" s="12" t="n">
        <v>34.25</v>
      </c>
    </row>
    <row r="3953" customFormat="false" ht="15" hidden="false" customHeight="false" outlineLevel="0" collapsed="false">
      <c r="A3953" s="10" t="s">
        <v>5662</v>
      </c>
      <c r="B3953" s="10" t="s">
        <v>1275</v>
      </c>
      <c r="C3953" s="11" t="n">
        <v>46030</v>
      </c>
      <c r="D3953" s="12" t="n">
        <v>47.04</v>
      </c>
    </row>
    <row r="3954" customFormat="false" ht="15" hidden="false" customHeight="false" outlineLevel="0" collapsed="false">
      <c r="A3954" s="10" t="s">
        <v>5663</v>
      </c>
      <c r="B3954" s="10" t="s">
        <v>443</v>
      </c>
      <c r="C3954" s="11" t="n">
        <v>46030</v>
      </c>
      <c r="D3954" s="12" t="n">
        <v>48.89</v>
      </c>
    </row>
    <row r="3955" customFormat="false" ht="15" hidden="false" customHeight="false" outlineLevel="0" collapsed="false">
      <c r="A3955" s="10" t="s">
        <v>5664</v>
      </c>
      <c r="B3955" s="10" t="s">
        <v>2596</v>
      </c>
      <c r="C3955" s="11" t="n">
        <v>46031</v>
      </c>
      <c r="D3955" s="12" t="n">
        <v>52.69</v>
      </c>
    </row>
    <row r="3956" customFormat="false" ht="15" hidden="false" customHeight="false" outlineLevel="0" collapsed="false">
      <c r="A3956" s="10" t="s">
        <v>5665</v>
      </c>
      <c r="B3956" s="10" t="s">
        <v>5666</v>
      </c>
      <c r="C3956" s="11" t="n">
        <v>46031</v>
      </c>
      <c r="D3956" s="12" t="n">
        <v>31.23</v>
      </c>
    </row>
    <row r="3957" customFormat="false" ht="15" hidden="false" customHeight="false" outlineLevel="0" collapsed="false">
      <c r="A3957" s="10" t="s">
        <v>5667</v>
      </c>
      <c r="B3957" s="10" t="s">
        <v>4258</v>
      </c>
      <c r="C3957" s="11" t="n">
        <v>46031</v>
      </c>
      <c r="D3957" s="12" t="n">
        <v>30.49</v>
      </c>
    </row>
    <row r="3958" customFormat="false" ht="15" hidden="false" customHeight="false" outlineLevel="0" collapsed="false">
      <c r="A3958" s="10" t="s">
        <v>5668</v>
      </c>
      <c r="B3958" s="10" t="s">
        <v>5669</v>
      </c>
      <c r="C3958" s="11" t="n">
        <v>46031</v>
      </c>
      <c r="D3958" s="12" t="n">
        <v>41.02</v>
      </c>
    </row>
    <row r="3959" customFormat="false" ht="15" hidden="false" customHeight="false" outlineLevel="0" collapsed="false">
      <c r="A3959" s="10" t="s">
        <v>5670</v>
      </c>
      <c r="B3959" s="10" t="s">
        <v>1929</v>
      </c>
      <c r="C3959" s="11" t="n">
        <v>46031</v>
      </c>
      <c r="D3959" s="12" t="n">
        <v>85.4</v>
      </c>
    </row>
    <row r="3960" customFormat="false" ht="15" hidden="false" customHeight="false" outlineLevel="0" collapsed="false">
      <c r="A3960" s="10" t="s">
        <v>5671</v>
      </c>
      <c r="B3960" s="10" t="s">
        <v>2509</v>
      </c>
      <c r="C3960" s="11" t="n">
        <v>46031</v>
      </c>
      <c r="D3960" s="12" t="n">
        <v>21.01</v>
      </c>
    </row>
    <row r="3961" customFormat="false" ht="15" hidden="false" customHeight="false" outlineLevel="0" collapsed="false">
      <c r="A3961" s="10" t="s">
        <v>5672</v>
      </c>
      <c r="B3961" s="10" t="s">
        <v>4305</v>
      </c>
      <c r="C3961" s="11" t="n">
        <v>46031</v>
      </c>
      <c r="D3961" s="12" t="n">
        <v>40.23</v>
      </c>
    </row>
    <row r="3962" customFormat="false" ht="15" hidden="false" customHeight="false" outlineLevel="0" collapsed="false">
      <c r="A3962" s="10" t="s">
        <v>5673</v>
      </c>
      <c r="B3962" s="10" t="s">
        <v>2619</v>
      </c>
      <c r="C3962" s="11" t="n">
        <v>46031</v>
      </c>
      <c r="D3962" s="12" t="n">
        <v>40.97</v>
      </c>
    </row>
    <row r="3963" customFormat="false" ht="15" hidden="false" customHeight="false" outlineLevel="0" collapsed="false">
      <c r="A3963" s="10" t="s">
        <v>5674</v>
      </c>
      <c r="B3963" s="10" t="s">
        <v>3796</v>
      </c>
      <c r="C3963" s="11" t="n">
        <v>46032</v>
      </c>
      <c r="D3963" s="12" t="n">
        <v>72.56</v>
      </c>
    </row>
    <row r="3964" customFormat="false" ht="15" hidden="false" customHeight="false" outlineLevel="0" collapsed="false">
      <c r="A3964" s="10" t="s">
        <v>5675</v>
      </c>
      <c r="B3964" s="10" t="s">
        <v>3723</v>
      </c>
      <c r="C3964" s="11" t="n">
        <v>46032</v>
      </c>
      <c r="D3964" s="12" t="n">
        <v>65.78</v>
      </c>
    </row>
    <row r="3965" customFormat="false" ht="15" hidden="false" customHeight="false" outlineLevel="0" collapsed="false">
      <c r="A3965" s="10" t="s">
        <v>5676</v>
      </c>
      <c r="B3965" s="10" t="s">
        <v>620</v>
      </c>
      <c r="C3965" s="11" t="n">
        <v>46032</v>
      </c>
      <c r="D3965" s="12" t="n">
        <v>23.07</v>
      </c>
    </row>
    <row r="3966" customFormat="false" ht="15" hidden="false" customHeight="false" outlineLevel="0" collapsed="false">
      <c r="A3966" s="10" t="s">
        <v>5677</v>
      </c>
      <c r="B3966" s="10" t="s">
        <v>2949</v>
      </c>
      <c r="C3966" s="11" t="n">
        <v>46032</v>
      </c>
      <c r="D3966" s="12" t="n">
        <v>36.67</v>
      </c>
    </row>
    <row r="3967" customFormat="false" ht="15" hidden="false" customHeight="false" outlineLevel="0" collapsed="false">
      <c r="A3967" s="10" t="s">
        <v>5678</v>
      </c>
      <c r="B3967" s="10" t="s">
        <v>5679</v>
      </c>
      <c r="C3967" s="11" t="n">
        <v>46032</v>
      </c>
      <c r="D3967" s="12" t="n">
        <v>25.85</v>
      </c>
    </row>
    <row r="3968" customFormat="false" ht="15" hidden="false" customHeight="false" outlineLevel="0" collapsed="false">
      <c r="A3968" s="10" t="s">
        <v>5680</v>
      </c>
      <c r="B3968" s="10" t="s">
        <v>5681</v>
      </c>
      <c r="C3968" s="11" t="n">
        <v>46032</v>
      </c>
      <c r="D3968" s="12" t="n">
        <v>50.03</v>
      </c>
    </row>
    <row r="3969" customFormat="false" ht="15" hidden="false" customHeight="false" outlineLevel="0" collapsed="false">
      <c r="A3969" s="10" t="s">
        <v>5682</v>
      </c>
      <c r="B3969" s="10" t="s">
        <v>3237</v>
      </c>
      <c r="C3969" s="11" t="n">
        <v>46032</v>
      </c>
      <c r="D3969" s="12" t="n">
        <v>29.68</v>
      </c>
    </row>
    <row r="3970" customFormat="false" ht="15" hidden="false" customHeight="false" outlineLevel="0" collapsed="false">
      <c r="A3970" s="10" t="s">
        <v>5683</v>
      </c>
      <c r="B3970" s="10" t="s">
        <v>5684</v>
      </c>
      <c r="C3970" s="11" t="n">
        <v>46032</v>
      </c>
      <c r="D3970" s="12" t="n">
        <v>27.7</v>
      </c>
    </row>
    <row r="3971" customFormat="false" ht="15" hidden="false" customHeight="false" outlineLevel="0" collapsed="false">
      <c r="A3971" s="10" t="s">
        <v>5685</v>
      </c>
      <c r="B3971" s="10" t="s">
        <v>5686</v>
      </c>
      <c r="C3971" s="11" t="n">
        <v>46032</v>
      </c>
      <c r="D3971" s="12" t="n">
        <v>27.95</v>
      </c>
    </row>
    <row r="3972" customFormat="false" ht="15" hidden="false" customHeight="false" outlineLevel="0" collapsed="false">
      <c r="A3972" s="10" t="s">
        <v>5687</v>
      </c>
      <c r="B3972" s="10" t="s">
        <v>1530</v>
      </c>
      <c r="C3972" s="11" t="n">
        <v>46032</v>
      </c>
      <c r="D3972" s="12" t="n">
        <v>36.85</v>
      </c>
    </row>
    <row r="3973" customFormat="false" ht="15" hidden="false" customHeight="false" outlineLevel="0" collapsed="false">
      <c r="A3973" s="10" t="s">
        <v>5688</v>
      </c>
      <c r="B3973" s="10" t="s">
        <v>5689</v>
      </c>
      <c r="C3973" s="11" t="n">
        <v>46032</v>
      </c>
      <c r="D3973" s="12" t="n">
        <v>22.58</v>
      </c>
    </row>
    <row r="3974" customFormat="false" ht="15" hidden="false" customHeight="false" outlineLevel="0" collapsed="false">
      <c r="A3974" s="10" t="s">
        <v>5690</v>
      </c>
      <c r="B3974" s="10" t="s">
        <v>5691</v>
      </c>
      <c r="C3974" s="11" t="n">
        <v>46032</v>
      </c>
      <c r="D3974" s="12" t="n">
        <v>47.02</v>
      </c>
    </row>
    <row r="3975" customFormat="false" ht="15" hidden="false" customHeight="false" outlineLevel="0" collapsed="false">
      <c r="A3975" s="10" t="s">
        <v>5692</v>
      </c>
      <c r="B3975" s="10" t="s">
        <v>2677</v>
      </c>
      <c r="C3975" s="11" t="n">
        <v>46033</v>
      </c>
      <c r="D3975" s="12" t="n">
        <v>40.16</v>
      </c>
    </row>
    <row r="3976" customFormat="false" ht="15" hidden="false" customHeight="false" outlineLevel="0" collapsed="false">
      <c r="A3976" s="10" t="s">
        <v>5693</v>
      </c>
      <c r="B3976" s="10" t="s">
        <v>5694</v>
      </c>
      <c r="C3976" s="11" t="n">
        <v>46033</v>
      </c>
      <c r="D3976" s="12" t="n">
        <v>70.42</v>
      </c>
    </row>
    <row r="3977" customFormat="false" ht="15" hidden="false" customHeight="false" outlineLevel="0" collapsed="false">
      <c r="A3977" s="10" t="s">
        <v>5695</v>
      </c>
      <c r="B3977" s="10" t="s">
        <v>5696</v>
      </c>
      <c r="C3977" s="11" t="n">
        <v>46033</v>
      </c>
      <c r="D3977" s="12" t="n">
        <v>46.71</v>
      </c>
    </row>
    <row r="3978" customFormat="false" ht="15" hidden="false" customHeight="false" outlineLevel="0" collapsed="false">
      <c r="A3978" s="10" t="s">
        <v>5697</v>
      </c>
      <c r="B3978" s="10" t="s">
        <v>5104</v>
      </c>
      <c r="C3978" s="11" t="n">
        <v>46033</v>
      </c>
      <c r="D3978" s="12" t="n">
        <v>42.57</v>
      </c>
    </row>
    <row r="3979" customFormat="false" ht="15" hidden="false" customHeight="false" outlineLevel="0" collapsed="false">
      <c r="A3979" s="10" t="s">
        <v>5698</v>
      </c>
      <c r="B3979" s="10" t="s">
        <v>5699</v>
      </c>
      <c r="C3979" s="11" t="n">
        <v>46033</v>
      </c>
      <c r="D3979" s="12" t="n">
        <v>36.3</v>
      </c>
    </row>
    <row r="3980" customFormat="false" ht="15" hidden="false" customHeight="false" outlineLevel="0" collapsed="false">
      <c r="A3980" s="10" t="s">
        <v>5700</v>
      </c>
      <c r="B3980" s="10" t="s">
        <v>5701</v>
      </c>
      <c r="C3980" s="11" t="n">
        <v>46033</v>
      </c>
      <c r="D3980" s="12" t="n">
        <v>22.31</v>
      </c>
    </row>
    <row r="3981" customFormat="false" ht="15" hidden="false" customHeight="false" outlineLevel="0" collapsed="false">
      <c r="A3981" s="10" t="s">
        <v>5702</v>
      </c>
      <c r="B3981" s="10" t="s">
        <v>4135</v>
      </c>
      <c r="C3981" s="11" t="n">
        <v>46033</v>
      </c>
      <c r="D3981" s="12" t="n">
        <v>55.33</v>
      </c>
    </row>
    <row r="3982" customFormat="false" ht="15" hidden="false" customHeight="false" outlineLevel="0" collapsed="false">
      <c r="A3982" s="10" t="s">
        <v>5703</v>
      </c>
      <c r="B3982" s="10" t="s">
        <v>2871</v>
      </c>
      <c r="C3982" s="11" t="n">
        <v>46033</v>
      </c>
      <c r="D3982" s="12" t="n">
        <v>81.11</v>
      </c>
    </row>
    <row r="3983" customFormat="false" ht="15" hidden="false" customHeight="false" outlineLevel="0" collapsed="false">
      <c r="A3983" s="10" t="s">
        <v>5704</v>
      </c>
      <c r="B3983" s="10" t="s">
        <v>5705</v>
      </c>
      <c r="C3983" s="11" t="n">
        <v>46033</v>
      </c>
      <c r="D3983" s="12" t="n">
        <v>61.41</v>
      </c>
    </row>
    <row r="3984" customFormat="false" ht="15" hidden="false" customHeight="false" outlineLevel="0" collapsed="false">
      <c r="A3984" s="10" t="s">
        <v>5706</v>
      </c>
      <c r="B3984" s="10" t="s">
        <v>5707</v>
      </c>
      <c r="C3984" s="11" t="n">
        <v>46033</v>
      </c>
      <c r="D3984" s="12" t="n">
        <v>16.44</v>
      </c>
    </row>
    <row r="3985" customFormat="false" ht="15" hidden="false" customHeight="false" outlineLevel="0" collapsed="false">
      <c r="A3985" s="10" t="s">
        <v>5708</v>
      </c>
      <c r="B3985" s="10" t="s">
        <v>1257</v>
      </c>
      <c r="C3985" s="11" t="n">
        <v>46033</v>
      </c>
      <c r="D3985" s="12" t="n">
        <v>41.35</v>
      </c>
    </row>
    <row r="3986" customFormat="false" ht="15" hidden="false" customHeight="false" outlineLevel="0" collapsed="false">
      <c r="A3986" s="10" t="s">
        <v>5709</v>
      </c>
      <c r="B3986" s="10" t="s">
        <v>5710</v>
      </c>
      <c r="C3986" s="11" t="n">
        <v>46034</v>
      </c>
      <c r="D3986" s="12" t="n">
        <v>20.05</v>
      </c>
    </row>
    <row r="3987" customFormat="false" ht="15" hidden="false" customHeight="false" outlineLevel="0" collapsed="false">
      <c r="A3987" s="10" t="s">
        <v>5711</v>
      </c>
      <c r="B3987" s="10" t="s">
        <v>688</v>
      </c>
      <c r="C3987" s="11" t="n">
        <v>46034</v>
      </c>
      <c r="D3987" s="12" t="n">
        <v>52.97</v>
      </c>
    </row>
    <row r="3988" customFormat="false" ht="15" hidden="false" customHeight="false" outlineLevel="0" collapsed="false">
      <c r="A3988" s="10" t="s">
        <v>5712</v>
      </c>
      <c r="B3988" s="10" t="s">
        <v>5713</v>
      </c>
      <c r="C3988" s="11" t="n">
        <v>46034</v>
      </c>
      <c r="D3988" s="12" t="n">
        <v>59.75</v>
      </c>
    </row>
    <row r="3989" customFormat="false" ht="15" hidden="false" customHeight="false" outlineLevel="0" collapsed="false">
      <c r="A3989" s="10" t="s">
        <v>5714</v>
      </c>
      <c r="B3989" s="10" t="s">
        <v>3752</v>
      </c>
      <c r="C3989" s="11" t="n">
        <v>46034</v>
      </c>
      <c r="D3989" s="12" t="n">
        <v>25.56</v>
      </c>
    </row>
    <row r="3990" customFormat="false" ht="15" hidden="false" customHeight="false" outlineLevel="0" collapsed="false">
      <c r="A3990" s="10" t="s">
        <v>5715</v>
      </c>
      <c r="B3990" s="10" t="s">
        <v>5716</v>
      </c>
      <c r="C3990" s="11" t="n">
        <v>46034</v>
      </c>
      <c r="D3990" s="12" t="n">
        <v>25.39</v>
      </c>
    </row>
    <row r="3991" customFormat="false" ht="15" hidden="false" customHeight="false" outlineLevel="0" collapsed="false">
      <c r="A3991" s="10" t="s">
        <v>5717</v>
      </c>
      <c r="B3991" s="10" t="s">
        <v>5718</v>
      </c>
      <c r="C3991" s="11" t="n">
        <v>46034</v>
      </c>
      <c r="D3991" s="12" t="n">
        <v>112.52</v>
      </c>
    </row>
    <row r="3992" customFormat="false" ht="15" hidden="false" customHeight="false" outlineLevel="0" collapsed="false">
      <c r="A3992" s="10" t="s">
        <v>5719</v>
      </c>
      <c r="B3992" s="10" t="s">
        <v>5720</v>
      </c>
      <c r="C3992" s="11" t="n">
        <v>46034</v>
      </c>
      <c r="D3992" s="12" t="n">
        <v>51.08</v>
      </c>
    </row>
    <row r="3993" customFormat="false" ht="15" hidden="false" customHeight="false" outlineLevel="0" collapsed="false">
      <c r="A3993" s="10" t="s">
        <v>5721</v>
      </c>
      <c r="B3993" s="10" t="s">
        <v>5722</v>
      </c>
      <c r="C3993" s="11" t="n">
        <v>46034</v>
      </c>
      <c r="D3993" s="12" t="n">
        <v>30.31</v>
      </c>
    </row>
    <row r="3994" customFormat="false" ht="15" hidden="false" customHeight="false" outlineLevel="0" collapsed="false">
      <c r="A3994" s="10" t="s">
        <v>5723</v>
      </c>
      <c r="B3994" s="10" t="s">
        <v>5724</v>
      </c>
      <c r="C3994" s="11" t="n">
        <v>46034</v>
      </c>
      <c r="D3994" s="12" t="n">
        <v>25.78</v>
      </c>
    </row>
    <row r="3995" customFormat="false" ht="15" hidden="false" customHeight="false" outlineLevel="0" collapsed="false">
      <c r="A3995" s="10" t="s">
        <v>5725</v>
      </c>
      <c r="B3995" s="10" t="s">
        <v>4585</v>
      </c>
      <c r="C3995" s="11" t="n">
        <v>46034</v>
      </c>
      <c r="D3995" s="12" t="n">
        <v>33.19</v>
      </c>
    </row>
    <row r="3996" customFormat="false" ht="15" hidden="false" customHeight="false" outlineLevel="0" collapsed="false">
      <c r="A3996" s="10" t="s">
        <v>5726</v>
      </c>
      <c r="B3996" s="10" t="s">
        <v>2355</v>
      </c>
      <c r="C3996" s="11" t="n">
        <v>46035</v>
      </c>
      <c r="D3996" s="12" t="n">
        <v>54.14</v>
      </c>
    </row>
    <row r="3997" customFormat="false" ht="15" hidden="false" customHeight="false" outlineLevel="0" collapsed="false">
      <c r="A3997" s="10" t="s">
        <v>5727</v>
      </c>
      <c r="B3997" s="10" t="s">
        <v>5728</v>
      </c>
      <c r="C3997" s="11" t="n">
        <v>46035</v>
      </c>
      <c r="D3997" s="12" t="n">
        <v>28.81</v>
      </c>
    </row>
    <row r="3998" customFormat="false" ht="15" hidden="false" customHeight="false" outlineLevel="0" collapsed="false">
      <c r="A3998" s="10" t="s">
        <v>5729</v>
      </c>
      <c r="B3998" s="10" t="s">
        <v>1671</v>
      </c>
      <c r="C3998" s="11" t="n">
        <v>46035</v>
      </c>
      <c r="D3998" s="12" t="n">
        <v>45.98</v>
      </c>
    </row>
    <row r="3999" customFormat="false" ht="15" hidden="false" customHeight="false" outlineLevel="0" collapsed="false">
      <c r="A3999" s="10" t="s">
        <v>5730</v>
      </c>
      <c r="B3999" s="10" t="s">
        <v>609</v>
      </c>
      <c r="C3999" s="11" t="n">
        <v>46035</v>
      </c>
      <c r="D3999" s="12" t="n">
        <v>39.29</v>
      </c>
    </row>
    <row r="4000" customFormat="false" ht="15" hidden="false" customHeight="false" outlineLevel="0" collapsed="false">
      <c r="A4000" s="10" t="s">
        <v>5731</v>
      </c>
      <c r="B4000" s="10" t="s">
        <v>3001</v>
      </c>
      <c r="C4000" s="11" t="n">
        <v>46035</v>
      </c>
      <c r="D4000" s="12" t="n">
        <v>40.34</v>
      </c>
    </row>
    <row r="4001" customFormat="false" ht="15" hidden="false" customHeight="false" outlineLevel="0" collapsed="false">
      <c r="A4001" s="10" t="s">
        <v>5732</v>
      </c>
      <c r="B4001" s="10" t="s">
        <v>5733</v>
      </c>
      <c r="C4001" s="11" t="n">
        <v>46035</v>
      </c>
      <c r="D4001" s="12" t="n">
        <v>129.4</v>
      </c>
    </row>
    <row r="4002" customFormat="false" ht="15" hidden="false" customHeight="false" outlineLevel="0" collapsed="false">
      <c r="A4002" s="10" t="s">
        <v>5734</v>
      </c>
      <c r="B4002" s="10" t="s">
        <v>3877</v>
      </c>
      <c r="C4002" s="11" t="n">
        <v>46036</v>
      </c>
      <c r="D4002" s="12" t="n">
        <v>18.54</v>
      </c>
    </row>
    <row r="4003" customFormat="false" ht="15" hidden="false" customHeight="false" outlineLevel="0" collapsed="false">
      <c r="A4003" s="10" t="s">
        <v>5735</v>
      </c>
      <c r="B4003" s="10" t="s">
        <v>49</v>
      </c>
      <c r="C4003" s="11" t="n">
        <v>46036</v>
      </c>
      <c r="D4003" s="12" t="n">
        <v>29.06</v>
      </c>
    </row>
    <row r="4004" customFormat="false" ht="15" hidden="false" customHeight="false" outlineLevel="0" collapsed="false">
      <c r="A4004" s="10" t="s">
        <v>5736</v>
      </c>
      <c r="B4004" s="10" t="s">
        <v>5737</v>
      </c>
      <c r="C4004" s="11" t="n">
        <v>46036</v>
      </c>
      <c r="D4004" s="12" t="n">
        <v>56.11</v>
      </c>
    </row>
    <row r="4005" customFormat="false" ht="15" hidden="false" customHeight="false" outlineLevel="0" collapsed="false">
      <c r="A4005" s="10" t="s">
        <v>5738</v>
      </c>
      <c r="B4005" s="10" t="s">
        <v>5739</v>
      </c>
      <c r="C4005" s="11" t="n">
        <v>46036</v>
      </c>
      <c r="D4005" s="12" t="n">
        <v>36.85</v>
      </c>
    </row>
    <row r="4006" customFormat="false" ht="15" hidden="false" customHeight="false" outlineLevel="0" collapsed="false">
      <c r="A4006" s="10" t="s">
        <v>5740</v>
      </c>
      <c r="B4006" s="10" t="s">
        <v>815</v>
      </c>
      <c r="C4006" s="11" t="n">
        <v>46036</v>
      </c>
      <c r="D4006" s="12" t="n">
        <v>71.3</v>
      </c>
    </row>
    <row r="4007" customFormat="false" ht="15" hidden="false" customHeight="false" outlineLevel="0" collapsed="false">
      <c r="A4007" s="10" t="s">
        <v>5741</v>
      </c>
      <c r="B4007" s="10" t="s">
        <v>5742</v>
      </c>
      <c r="C4007" s="11" t="n">
        <v>46036</v>
      </c>
      <c r="D4007" s="12" t="n">
        <v>46.61</v>
      </c>
    </row>
    <row r="4008" customFormat="false" ht="15" hidden="false" customHeight="false" outlineLevel="0" collapsed="false">
      <c r="A4008" s="10" t="s">
        <v>5743</v>
      </c>
      <c r="B4008" s="10" t="s">
        <v>2545</v>
      </c>
      <c r="C4008" s="11" t="n">
        <v>46036</v>
      </c>
      <c r="D4008" s="12" t="n">
        <v>51.92</v>
      </c>
    </row>
    <row r="4009" customFormat="false" ht="15" hidden="false" customHeight="false" outlineLevel="0" collapsed="false">
      <c r="A4009" s="10" t="s">
        <v>5744</v>
      </c>
      <c r="B4009" s="10" t="s">
        <v>4122</v>
      </c>
      <c r="C4009" s="11" t="n">
        <v>46036</v>
      </c>
      <c r="D4009" s="12" t="n">
        <v>19.23</v>
      </c>
    </row>
    <row r="4010" customFormat="false" ht="15" hidden="false" customHeight="false" outlineLevel="0" collapsed="false">
      <c r="A4010" s="10" t="s">
        <v>5745</v>
      </c>
      <c r="B4010" s="10" t="s">
        <v>179</v>
      </c>
      <c r="C4010" s="11" t="n">
        <v>46036</v>
      </c>
      <c r="D4010" s="12" t="n">
        <v>48.72</v>
      </c>
    </row>
    <row r="4011" customFormat="false" ht="15" hidden="false" customHeight="false" outlineLevel="0" collapsed="false">
      <c r="A4011" s="10" t="s">
        <v>5746</v>
      </c>
      <c r="B4011" s="10" t="s">
        <v>4204</v>
      </c>
      <c r="C4011" s="11" t="n">
        <v>46036</v>
      </c>
      <c r="D4011" s="12" t="n">
        <v>23.28</v>
      </c>
    </row>
    <row r="4012" customFormat="false" ht="15" hidden="false" customHeight="false" outlineLevel="0" collapsed="false">
      <c r="A4012" s="10" t="s">
        <v>5747</v>
      </c>
      <c r="B4012" s="10" t="s">
        <v>2773</v>
      </c>
      <c r="C4012" s="11" t="n">
        <v>46036</v>
      </c>
      <c r="D4012" s="12" t="n">
        <v>40.39</v>
      </c>
    </row>
    <row r="4013" customFormat="false" ht="15" hidden="false" customHeight="false" outlineLevel="0" collapsed="false">
      <c r="A4013" s="10" t="s">
        <v>5748</v>
      </c>
      <c r="B4013" s="10" t="s">
        <v>5749</v>
      </c>
      <c r="C4013" s="11" t="n">
        <v>46036</v>
      </c>
      <c r="D4013" s="12" t="n">
        <v>34.19</v>
      </c>
    </row>
    <row r="4014" customFormat="false" ht="15" hidden="false" customHeight="false" outlineLevel="0" collapsed="false">
      <c r="A4014" s="10" t="s">
        <v>5750</v>
      </c>
      <c r="B4014" s="10" t="s">
        <v>2181</v>
      </c>
      <c r="C4014" s="11" t="n">
        <v>46036</v>
      </c>
      <c r="D4014" s="12" t="n">
        <v>31.77</v>
      </c>
    </row>
    <row r="4015" customFormat="false" ht="15" hidden="false" customHeight="false" outlineLevel="0" collapsed="false">
      <c r="A4015" s="10" t="s">
        <v>5751</v>
      </c>
      <c r="B4015" s="10" t="s">
        <v>189</v>
      </c>
      <c r="C4015" s="11" t="n">
        <v>46037</v>
      </c>
      <c r="D4015" s="12" t="n">
        <v>31.35</v>
      </c>
    </row>
    <row r="4016" customFormat="false" ht="15" hidden="false" customHeight="false" outlineLevel="0" collapsed="false">
      <c r="A4016" s="10" t="s">
        <v>5752</v>
      </c>
      <c r="B4016" s="10" t="s">
        <v>4994</v>
      </c>
      <c r="C4016" s="11" t="n">
        <v>46037</v>
      </c>
      <c r="D4016" s="12" t="n">
        <v>21.27</v>
      </c>
    </row>
    <row r="4017" customFormat="false" ht="15" hidden="false" customHeight="false" outlineLevel="0" collapsed="false">
      <c r="A4017" s="10" t="s">
        <v>5753</v>
      </c>
      <c r="B4017" s="10" t="s">
        <v>2230</v>
      </c>
      <c r="C4017" s="11" t="n">
        <v>46037</v>
      </c>
      <c r="D4017" s="12" t="n">
        <v>49.11</v>
      </c>
    </row>
    <row r="4018" customFormat="false" ht="15" hidden="false" customHeight="false" outlineLevel="0" collapsed="false">
      <c r="A4018" s="10" t="s">
        <v>5754</v>
      </c>
      <c r="B4018" s="10" t="s">
        <v>1586</v>
      </c>
      <c r="C4018" s="11" t="n">
        <v>46037</v>
      </c>
      <c r="D4018" s="12" t="n">
        <v>30.23</v>
      </c>
    </row>
    <row r="4019" customFormat="false" ht="15" hidden="false" customHeight="false" outlineLevel="0" collapsed="false">
      <c r="A4019" s="10" t="s">
        <v>5755</v>
      </c>
      <c r="B4019" s="10" t="s">
        <v>3823</v>
      </c>
      <c r="C4019" s="11" t="n">
        <v>46037</v>
      </c>
      <c r="D4019" s="12" t="n">
        <v>54.6</v>
      </c>
    </row>
    <row r="4020" customFormat="false" ht="15" hidden="false" customHeight="false" outlineLevel="0" collapsed="false">
      <c r="A4020" s="10" t="s">
        <v>5756</v>
      </c>
      <c r="B4020" s="10" t="s">
        <v>5757</v>
      </c>
      <c r="C4020" s="11" t="n">
        <v>46037</v>
      </c>
      <c r="D4020" s="12" t="n">
        <v>28.11</v>
      </c>
    </row>
    <row r="4021" customFormat="false" ht="15" hidden="false" customHeight="false" outlineLevel="0" collapsed="false">
      <c r="A4021" s="10" t="s">
        <v>5758</v>
      </c>
      <c r="B4021" s="10" t="s">
        <v>355</v>
      </c>
      <c r="C4021" s="11" t="n">
        <v>46037</v>
      </c>
      <c r="D4021" s="12" t="n">
        <v>31.76</v>
      </c>
    </row>
    <row r="4022" customFormat="false" ht="15" hidden="false" customHeight="false" outlineLevel="0" collapsed="false">
      <c r="A4022" s="10" t="s">
        <v>5759</v>
      </c>
      <c r="B4022" s="10" t="s">
        <v>3290</v>
      </c>
      <c r="C4022" s="11" t="n">
        <v>46037</v>
      </c>
      <c r="D4022" s="12" t="n">
        <v>22.11</v>
      </c>
    </row>
    <row r="4023" customFormat="false" ht="15" hidden="false" customHeight="false" outlineLevel="0" collapsed="false">
      <c r="A4023" s="10" t="s">
        <v>5760</v>
      </c>
      <c r="B4023" s="10" t="s">
        <v>2469</v>
      </c>
      <c r="C4023" s="11" t="n">
        <v>46038</v>
      </c>
      <c r="D4023" s="12" t="n">
        <v>43.15</v>
      </c>
    </row>
    <row r="4024" customFormat="false" ht="15" hidden="false" customHeight="false" outlineLevel="0" collapsed="false">
      <c r="A4024" s="10" t="s">
        <v>5761</v>
      </c>
      <c r="B4024" s="10" t="s">
        <v>5762</v>
      </c>
      <c r="C4024" s="11" t="n">
        <v>46038</v>
      </c>
      <c r="D4024" s="12" t="n">
        <v>45.99</v>
      </c>
    </row>
    <row r="4025" customFormat="false" ht="15" hidden="false" customHeight="false" outlineLevel="0" collapsed="false">
      <c r="A4025" s="10" t="s">
        <v>5763</v>
      </c>
      <c r="B4025" s="10" t="s">
        <v>5764</v>
      </c>
      <c r="C4025" s="11" t="n">
        <v>46038</v>
      </c>
      <c r="D4025" s="12" t="n">
        <v>23.75</v>
      </c>
    </row>
    <row r="4026" customFormat="false" ht="15" hidden="false" customHeight="false" outlineLevel="0" collapsed="false">
      <c r="A4026" s="10" t="s">
        <v>5765</v>
      </c>
      <c r="B4026" s="10" t="s">
        <v>3586</v>
      </c>
      <c r="C4026" s="11" t="n">
        <v>46038</v>
      </c>
      <c r="D4026" s="12" t="n">
        <v>18.41</v>
      </c>
    </row>
    <row r="4027" customFormat="false" ht="15" hidden="false" customHeight="false" outlineLevel="0" collapsed="false">
      <c r="A4027" s="10" t="s">
        <v>5766</v>
      </c>
      <c r="B4027" s="10" t="s">
        <v>5767</v>
      </c>
      <c r="C4027" s="11" t="n">
        <v>46038</v>
      </c>
      <c r="D4027" s="12" t="n">
        <v>31.88</v>
      </c>
    </row>
    <row r="4028" customFormat="false" ht="15" hidden="false" customHeight="false" outlineLevel="0" collapsed="false">
      <c r="A4028" s="10" t="s">
        <v>5768</v>
      </c>
      <c r="B4028" s="10" t="s">
        <v>5769</v>
      </c>
      <c r="C4028" s="11" t="n">
        <v>46038</v>
      </c>
      <c r="D4028" s="12" t="n">
        <v>32.01</v>
      </c>
    </row>
    <row r="4029" customFormat="false" ht="15" hidden="false" customHeight="false" outlineLevel="0" collapsed="false">
      <c r="A4029" s="10" t="s">
        <v>5770</v>
      </c>
      <c r="B4029" s="10" t="s">
        <v>2930</v>
      </c>
      <c r="C4029" s="11" t="n">
        <v>46038</v>
      </c>
      <c r="D4029" s="12" t="n">
        <v>72.87</v>
      </c>
    </row>
    <row r="4030" customFormat="false" ht="15" hidden="false" customHeight="false" outlineLevel="0" collapsed="false">
      <c r="A4030" s="10" t="s">
        <v>5771</v>
      </c>
      <c r="B4030" s="10" t="s">
        <v>2190</v>
      </c>
      <c r="C4030" s="11" t="n">
        <v>46038</v>
      </c>
      <c r="D4030" s="12" t="n">
        <v>55.57</v>
      </c>
    </row>
    <row r="4031" customFormat="false" ht="15" hidden="false" customHeight="false" outlineLevel="0" collapsed="false">
      <c r="A4031" s="10" t="s">
        <v>5772</v>
      </c>
      <c r="B4031" s="10" t="s">
        <v>4781</v>
      </c>
      <c r="C4031" s="11" t="n">
        <v>46038</v>
      </c>
      <c r="D4031" s="12" t="n">
        <v>37.13</v>
      </c>
    </row>
    <row r="4032" customFormat="false" ht="15" hidden="false" customHeight="false" outlineLevel="0" collapsed="false">
      <c r="A4032" s="10" t="s">
        <v>5773</v>
      </c>
      <c r="B4032" s="10" t="s">
        <v>4844</v>
      </c>
      <c r="C4032" s="11" t="n">
        <v>46038</v>
      </c>
      <c r="D4032" s="12" t="n">
        <v>34.18</v>
      </c>
    </row>
    <row r="4033" customFormat="false" ht="15" hidden="false" customHeight="false" outlineLevel="0" collapsed="false">
      <c r="A4033" s="10" t="s">
        <v>5774</v>
      </c>
      <c r="B4033" s="10" t="s">
        <v>2744</v>
      </c>
      <c r="C4033" s="11" t="n">
        <v>46038</v>
      </c>
      <c r="D4033" s="12" t="n">
        <v>47.48</v>
      </c>
    </row>
    <row r="4034" customFormat="false" ht="15" hidden="false" customHeight="false" outlineLevel="0" collapsed="false">
      <c r="A4034" s="10" t="s">
        <v>5775</v>
      </c>
      <c r="B4034" s="10" t="s">
        <v>4192</v>
      </c>
      <c r="C4034" s="11" t="n">
        <v>46039</v>
      </c>
      <c r="D4034" s="12" t="n">
        <v>27</v>
      </c>
    </row>
    <row r="4035" customFormat="false" ht="15" hidden="false" customHeight="false" outlineLevel="0" collapsed="false">
      <c r="A4035" s="10" t="s">
        <v>5776</v>
      </c>
      <c r="B4035" s="10" t="s">
        <v>3625</v>
      </c>
      <c r="C4035" s="11" t="n">
        <v>46039</v>
      </c>
      <c r="D4035" s="12" t="n">
        <v>55.15</v>
      </c>
    </row>
    <row r="4036" customFormat="false" ht="15" hidden="false" customHeight="false" outlineLevel="0" collapsed="false">
      <c r="A4036" s="10" t="s">
        <v>5777</v>
      </c>
      <c r="B4036" s="10" t="s">
        <v>5009</v>
      </c>
      <c r="C4036" s="11" t="n">
        <v>46039</v>
      </c>
      <c r="D4036" s="12" t="n">
        <v>24.8</v>
      </c>
    </row>
    <row r="4037" customFormat="false" ht="15" hidden="false" customHeight="false" outlineLevel="0" collapsed="false">
      <c r="A4037" s="10" t="s">
        <v>5778</v>
      </c>
      <c r="B4037" s="10" t="s">
        <v>5779</v>
      </c>
      <c r="C4037" s="11" t="n">
        <v>46039</v>
      </c>
      <c r="D4037" s="12" t="n">
        <v>54.51</v>
      </c>
    </row>
    <row r="4038" customFormat="false" ht="15" hidden="false" customHeight="false" outlineLevel="0" collapsed="false">
      <c r="A4038" s="10" t="s">
        <v>5780</v>
      </c>
      <c r="B4038" s="10" t="s">
        <v>5453</v>
      </c>
      <c r="C4038" s="11" t="n">
        <v>46039</v>
      </c>
      <c r="D4038" s="12" t="n">
        <v>36.38</v>
      </c>
    </row>
    <row r="4039" customFormat="false" ht="15" hidden="false" customHeight="false" outlineLevel="0" collapsed="false">
      <c r="A4039" s="10" t="s">
        <v>5781</v>
      </c>
      <c r="B4039" s="10" t="s">
        <v>501</v>
      </c>
      <c r="C4039" s="11" t="n">
        <v>46039</v>
      </c>
      <c r="D4039" s="12" t="n">
        <v>23.54</v>
      </c>
    </row>
    <row r="4040" customFormat="false" ht="15" hidden="false" customHeight="false" outlineLevel="0" collapsed="false">
      <c r="A4040" s="10" t="s">
        <v>5782</v>
      </c>
      <c r="B4040" s="10" t="s">
        <v>1008</v>
      </c>
      <c r="C4040" s="11" t="n">
        <v>46039</v>
      </c>
      <c r="D4040" s="12" t="n">
        <v>39.15</v>
      </c>
    </row>
    <row r="4041" customFormat="false" ht="15" hidden="false" customHeight="false" outlineLevel="0" collapsed="false">
      <c r="A4041" s="10" t="s">
        <v>5783</v>
      </c>
      <c r="B4041" s="10" t="s">
        <v>3606</v>
      </c>
      <c r="C4041" s="11" t="n">
        <v>46039</v>
      </c>
      <c r="D4041" s="12" t="n">
        <v>51.88</v>
      </c>
    </row>
    <row r="4042" customFormat="false" ht="15" hidden="false" customHeight="false" outlineLevel="0" collapsed="false">
      <c r="A4042" s="10" t="s">
        <v>5784</v>
      </c>
      <c r="B4042" s="10" t="s">
        <v>3392</v>
      </c>
      <c r="C4042" s="11" t="n">
        <v>46039</v>
      </c>
      <c r="D4042" s="12" t="n">
        <v>74.71</v>
      </c>
    </row>
    <row r="4043" customFormat="false" ht="15" hidden="false" customHeight="false" outlineLevel="0" collapsed="false">
      <c r="A4043" s="10" t="s">
        <v>5785</v>
      </c>
      <c r="B4043" s="10" t="s">
        <v>5786</v>
      </c>
      <c r="C4043" s="11" t="n">
        <v>46040</v>
      </c>
      <c r="D4043" s="12" t="n">
        <v>79.22</v>
      </c>
    </row>
    <row r="4044" customFormat="false" ht="15" hidden="false" customHeight="false" outlineLevel="0" collapsed="false">
      <c r="A4044" s="10" t="s">
        <v>5787</v>
      </c>
      <c r="B4044" s="10" t="s">
        <v>3644</v>
      </c>
      <c r="C4044" s="11" t="n">
        <v>46040</v>
      </c>
      <c r="D4044" s="12" t="n">
        <v>29.97</v>
      </c>
    </row>
    <row r="4045" customFormat="false" ht="15" hidden="false" customHeight="false" outlineLevel="0" collapsed="false">
      <c r="A4045" s="10" t="s">
        <v>5788</v>
      </c>
      <c r="B4045" s="10" t="s">
        <v>673</v>
      </c>
      <c r="C4045" s="11" t="n">
        <v>46040</v>
      </c>
      <c r="D4045" s="12" t="n">
        <v>33.62</v>
      </c>
    </row>
    <row r="4046" customFormat="false" ht="15" hidden="false" customHeight="false" outlineLevel="0" collapsed="false">
      <c r="A4046" s="10" t="s">
        <v>5789</v>
      </c>
      <c r="B4046" s="10" t="s">
        <v>1073</v>
      </c>
      <c r="C4046" s="11" t="n">
        <v>46040</v>
      </c>
      <c r="D4046" s="12" t="n">
        <v>27.82</v>
      </c>
    </row>
    <row r="4047" customFormat="false" ht="15" hidden="false" customHeight="false" outlineLevel="0" collapsed="false">
      <c r="A4047" s="10" t="s">
        <v>5790</v>
      </c>
      <c r="B4047" s="10" t="s">
        <v>1636</v>
      </c>
      <c r="C4047" s="11" t="n">
        <v>46040</v>
      </c>
      <c r="D4047" s="12" t="n">
        <v>46.5</v>
      </c>
    </row>
    <row r="4048" customFormat="false" ht="15" hidden="false" customHeight="false" outlineLevel="0" collapsed="false">
      <c r="A4048" s="10" t="s">
        <v>5791</v>
      </c>
      <c r="B4048" s="10" t="s">
        <v>961</v>
      </c>
      <c r="C4048" s="11" t="n">
        <v>46040</v>
      </c>
      <c r="D4048" s="12" t="n">
        <v>29.24</v>
      </c>
    </row>
    <row r="4049" customFormat="false" ht="15" hidden="false" customHeight="false" outlineLevel="0" collapsed="false">
      <c r="A4049" s="10" t="s">
        <v>5792</v>
      </c>
      <c r="B4049" s="10" t="s">
        <v>3803</v>
      </c>
      <c r="C4049" s="11" t="n">
        <v>46040</v>
      </c>
      <c r="D4049" s="12" t="n">
        <v>24.96</v>
      </c>
    </row>
    <row r="4050" customFormat="false" ht="15" hidden="false" customHeight="false" outlineLevel="0" collapsed="false">
      <c r="A4050" s="10" t="s">
        <v>5793</v>
      </c>
      <c r="B4050" s="10" t="s">
        <v>4610</v>
      </c>
      <c r="C4050" s="11" t="n">
        <v>46040</v>
      </c>
      <c r="D4050" s="12" t="n">
        <v>30.19</v>
      </c>
    </row>
    <row r="4051" customFormat="false" ht="15" hidden="false" customHeight="false" outlineLevel="0" collapsed="false">
      <c r="A4051" s="10" t="s">
        <v>5794</v>
      </c>
      <c r="B4051" s="10" t="s">
        <v>2537</v>
      </c>
      <c r="C4051" s="11" t="n">
        <v>46040</v>
      </c>
      <c r="D4051" s="12" t="n">
        <v>44.12</v>
      </c>
    </row>
    <row r="4052" customFormat="false" ht="15" hidden="false" customHeight="false" outlineLevel="0" collapsed="false">
      <c r="A4052" s="10" t="s">
        <v>5795</v>
      </c>
      <c r="B4052" s="10" t="s">
        <v>2777</v>
      </c>
      <c r="C4052" s="11" t="n">
        <v>46040</v>
      </c>
      <c r="D4052" s="12" t="n">
        <v>32.68</v>
      </c>
    </row>
    <row r="4053" customFormat="false" ht="15" hidden="false" customHeight="false" outlineLevel="0" collapsed="false">
      <c r="A4053" s="10" t="s">
        <v>5796</v>
      </c>
      <c r="B4053" s="10" t="s">
        <v>5797</v>
      </c>
      <c r="C4053" s="11" t="n">
        <v>46040</v>
      </c>
      <c r="D4053" s="12" t="n">
        <v>30.74</v>
      </c>
    </row>
    <row r="4054" customFormat="false" ht="15" hidden="false" customHeight="false" outlineLevel="0" collapsed="false">
      <c r="A4054" s="10" t="s">
        <v>5798</v>
      </c>
      <c r="B4054" s="10" t="s">
        <v>443</v>
      </c>
      <c r="C4054" s="11" t="n">
        <v>46040</v>
      </c>
      <c r="D4054" s="12" t="n">
        <v>64.41</v>
      </c>
    </row>
    <row r="4055" customFormat="false" ht="15" hidden="false" customHeight="false" outlineLevel="0" collapsed="false">
      <c r="A4055" s="10" t="s">
        <v>5799</v>
      </c>
      <c r="B4055" s="10" t="s">
        <v>5800</v>
      </c>
      <c r="C4055" s="11" t="n">
        <v>46041</v>
      </c>
      <c r="D4055" s="12" t="n">
        <v>24.8</v>
      </c>
    </row>
    <row r="4056" customFormat="false" ht="15" hidden="false" customHeight="false" outlineLevel="0" collapsed="false">
      <c r="A4056" s="10" t="s">
        <v>5801</v>
      </c>
      <c r="B4056" s="10" t="s">
        <v>5802</v>
      </c>
      <c r="C4056" s="11" t="n">
        <v>46041</v>
      </c>
      <c r="D4056" s="12" t="n">
        <v>26.12</v>
      </c>
    </row>
    <row r="4057" customFormat="false" ht="15" hidden="false" customHeight="false" outlineLevel="0" collapsed="false">
      <c r="A4057" s="10" t="s">
        <v>5803</v>
      </c>
      <c r="B4057" s="10" t="s">
        <v>129</v>
      </c>
      <c r="C4057" s="11" t="n">
        <v>46041</v>
      </c>
      <c r="D4057" s="12" t="n">
        <v>55.21</v>
      </c>
    </row>
    <row r="4058" customFormat="false" ht="15" hidden="false" customHeight="false" outlineLevel="0" collapsed="false">
      <c r="A4058" s="10" t="s">
        <v>5804</v>
      </c>
      <c r="B4058" s="10" t="s">
        <v>2401</v>
      </c>
      <c r="C4058" s="11" t="n">
        <v>46041</v>
      </c>
      <c r="D4058" s="12" t="n">
        <v>38.68</v>
      </c>
    </row>
    <row r="4059" customFormat="false" ht="15" hidden="false" customHeight="false" outlineLevel="0" collapsed="false">
      <c r="A4059" s="10" t="s">
        <v>5805</v>
      </c>
      <c r="B4059" s="10" t="s">
        <v>5806</v>
      </c>
      <c r="C4059" s="11" t="n">
        <v>46041</v>
      </c>
      <c r="D4059" s="12" t="n">
        <v>35.2</v>
      </c>
    </row>
    <row r="4060" customFormat="false" ht="15" hidden="false" customHeight="false" outlineLevel="0" collapsed="false">
      <c r="A4060" s="10" t="s">
        <v>5807</v>
      </c>
      <c r="B4060" s="10" t="s">
        <v>4886</v>
      </c>
      <c r="C4060" s="11" t="n">
        <v>46041</v>
      </c>
      <c r="D4060" s="12" t="n">
        <v>33.75</v>
      </c>
    </row>
    <row r="4061" customFormat="false" ht="15" hidden="false" customHeight="false" outlineLevel="0" collapsed="false">
      <c r="A4061" s="10" t="s">
        <v>5808</v>
      </c>
      <c r="B4061" s="10" t="s">
        <v>5809</v>
      </c>
      <c r="C4061" s="11" t="n">
        <v>46041</v>
      </c>
      <c r="D4061" s="12" t="n">
        <v>23.79</v>
      </c>
    </row>
    <row r="4062" customFormat="false" ht="15" hidden="false" customHeight="false" outlineLevel="0" collapsed="false">
      <c r="A4062" s="10" t="s">
        <v>5810</v>
      </c>
      <c r="B4062" s="10" t="s">
        <v>5811</v>
      </c>
      <c r="C4062" s="11" t="n">
        <v>46042</v>
      </c>
      <c r="D4062" s="12" t="n">
        <v>35.13</v>
      </c>
    </row>
    <row r="4063" customFormat="false" ht="15" hidden="false" customHeight="false" outlineLevel="0" collapsed="false">
      <c r="A4063" s="10" t="s">
        <v>5812</v>
      </c>
      <c r="B4063" s="10" t="s">
        <v>3576</v>
      </c>
      <c r="C4063" s="11" t="n">
        <v>46042</v>
      </c>
      <c r="D4063" s="12" t="n">
        <v>52.23</v>
      </c>
    </row>
    <row r="4064" customFormat="false" ht="15" hidden="false" customHeight="false" outlineLevel="0" collapsed="false">
      <c r="A4064" s="10" t="s">
        <v>5813</v>
      </c>
      <c r="B4064" s="10" t="s">
        <v>1358</v>
      </c>
      <c r="C4064" s="11" t="n">
        <v>46042</v>
      </c>
      <c r="D4064" s="12" t="n">
        <v>45.45</v>
      </c>
    </row>
    <row r="4065" customFormat="false" ht="15" hidden="false" customHeight="false" outlineLevel="0" collapsed="false">
      <c r="A4065" s="10" t="s">
        <v>5814</v>
      </c>
      <c r="B4065" s="10" t="s">
        <v>3990</v>
      </c>
      <c r="C4065" s="11" t="n">
        <v>46042</v>
      </c>
      <c r="D4065" s="12" t="n">
        <v>39.42</v>
      </c>
    </row>
    <row r="4066" customFormat="false" ht="15" hidden="false" customHeight="false" outlineLevel="0" collapsed="false">
      <c r="A4066" s="10" t="s">
        <v>5815</v>
      </c>
      <c r="B4066" s="10" t="s">
        <v>2037</v>
      </c>
      <c r="C4066" s="11" t="n">
        <v>46042</v>
      </c>
      <c r="D4066" s="12" t="n">
        <v>16.72</v>
      </c>
    </row>
    <row r="4067" customFormat="false" ht="15" hidden="false" customHeight="false" outlineLevel="0" collapsed="false">
      <c r="A4067" s="10" t="s">
        <v>5816</v>
      </c>
      <c r="B4067" s="10" t="s">
        <v>5817</v>
      </c>
      <c r="C4067" s="11" t="n">
        <v>46042</v>
      </c>
      <c r="D4067" s="12" t="n">
        <v>21.68</v>
      </c>
    </row>
    <row r="4068" customFormat="false" ht="15" hidden="false" customHeight="false" outlineLevel="0" collapsed="false">
      <c r="A4068" s="10" t="s">
        <v>5818</v>
      </c>
      <c r="B4068" s="10" t="s">
        <v>3893</v>
      </c>
      <c r="C4068" s="11" t="n">
        <v>46042</v>
      </c>
      <c r="D4068" s="12" t="n">
        <v>33.53</v>
      </c>
    </row>
    <row r="4069" customFormat="false" ht="15" hidden="false" customHeight="false" outlineLevel="0" collapsed="false">
      <c r="A4069" s="10" t="s">
        <v>5819</v>
      </c>
      <c r="B4069" s="10" t="s">
        <v>5820</v>
      </c>
      <c r="C4069" s="11" t="n">
        <v>46042</v>
      </c>
      <c r="D4069" s="12" t="n">
        <v>25.17</v>
      </c>
    </row>
    <row r="4070" customFormat="false" ht="15" hidden="false" customHeight="false" outlineLevel="0" collapsed="false">
      <c r="A4070" s="10" t="s">
        <v>5821</v>
      </c>
      <c r="B4070" s="10" t="s">
        <v>5822</v>
      </c>
      <c r="C4070" s="11" t="n">
        <v>46042</v>
      </c>
      <c r="D4070" s="12" t="n">
        <v>44.72</v>
      </c>
    </row>
    <row r="4071" customFormat="false" ht="15" hidden="false" customHeight="false" outlineLevel="0" collapsed="false">
      <c r="A4071" s="10" t="s">
        <v>5823</v>
      </c>
      <c r="B4071" s="10" t="s">
        <v>3471</v>
      </c>
      <c r="C4071" s="11" t="n">
        <v>46042</v>
      </c>
      <c r="D4071" s="12" t="n">
        <v>27.02</v>
      </c>
    </row>
    <row r="4072" customFormat="false" ht="15" hidden="false" customHeight="false" outlineLevel="0" collapsed="false">
      <c r="A4072" s="10" t="s">
        <v>5824</v>
      </c>
      <c r="B4072" s="10" t="s">
        <v>5825</v>
      </c>
      <c r="C4072" s="11" t="n">
        <v>46042</v>
      </c>
      <c r="D4072" s="12" t="n">
        <v>14.69</v>
      </c>
    </row>
    <row r="4073" customFormat="false" ht="15" hidden="false" customHeight="false" outlineLevel="0" collapsed="false">
      <c r="A4073" s="10" t="s">
        <v>5826</v>
      </c>
      <c r="B4073" s="10" t="s">
        <v>5827</v>
      </c>
      <c r="C4073" s="11" t="n">
        <v>46043</v>
      </c>
      <c r="D4073" s="12" t="n">
        <v>89.91</v>
      </c>
    </row>
    <row r="4074" customFormat="false" ht="15" hidden="false" customHeight="false" outlineLevel="0" collapsed="false">
      <c r="A4074" s="10" t="s">
        <v>5828</v>
      </c>
      <c r="B4074" s="10" t="s">
        <v>449</v>
      </c>
      <c r="C4074" s="11" t="n">
        <v>46043</v>
      </c>
      <c r="D4074" s="12" t="n">
        <v>64.74</v>
      </c>
    </row>
    <row r="4075" customFormat="false" ht="15" hidden="false" customHeight="false" outlineLevel="0" collapsed="false">
      <c r="A4075" s="10" t="s">
        <v>5829</v>
      </c>
      <c r="B4075" s="10" t="s">
        <v>2994</v>
      </c>
      <c r="C4075" s="11" t="n">
        <v>46043</v>
      </c>
      <c r="D4075" s="12" t="n">
        <v>48.97</v>
      </c>
    </row>
    <row r="4076" customFormat="false" ht="15" hidden="false" customHeight="false" outlineLevel="0" collapsed="false">
      <c r="A4076" s="10" t="s">
        <v>5830</v>
      </c>
      <c r="B4076" s="10" t="s">
        <v>4523</v>
      </c>
      <c r="C4076" s="11" t="n">
        <v>46043</v>
      </c>
      <c r="D4076" s="12" t="n">
        <v>72.42</v>
      </c>
    </row>
    <row r="4077" customFormat="false" ht="15" hidden="false" customHeight="false" outlineLevel="0" collapsed="false">
      <c r="A4077" s="10" t="s">
        <v>5831</v>
      </c>
      <c r="B4077" s="10" t="s">
        <v>5832</v>
      </c>
      <c r="C4077" s="11" t="n">
        <v>46043</v>
      </c>
      <c r="D4077" s="12" t="n">
        <v>23.06</v>
      </c>
    </row>
    <row r="4078" customFormat="false" ht="15" hidden="false" customHeight="false" outlineLevel="0" collapsed="false">
      <c r="A4078" s="10" t="s">
        <v>5833</v>
      </c>
      <c r="B4078" s="10" t="s">
        <v>5834</v>
      </c>
      <c r="C4078" s="11" t="n">
        <v>46043</v>
      </c>
      <c r="D4078" s="12" t="n">
        <v>16.66</v>
      </c>
    </row>
    <row r="4079" customFormat="false" ht="15" hidden="false" customHeight="false" outlineLevel="0" collapsed="false">
      <c r="A4079" s="10" t="s">
        <v>5835</v>
      </c>
      <c r="B4079" s="10" t="s">
        <v>3070</v>
      </c>
      <c r="C4079" s="11" t="n">
        <v>46043</v>
      </c>
      <c r="D4079" s="12" t="n">
        <v>39.75</v>
      </c>
    </row>
    <row r="4080" customFormat="false" ht="15" hidden="false" customHeight="false" outlineLevel="0" collapsed="false">
      <c r="A4080" s="10" t="s">
        <v>5836</v>
      </c>
      <c r="B4080" s="10" t="s">
        <v>5837</v>
      </c>
      <c r="C4080" s="11" t="n">
        <v>46043</v>
      </c>
      <c r="D4080" s="12" t="n">
        <v>34.53</v>
      </c>
    </row>
    <row r="4081" customFormat="false" ht="15" hidden="false" customHeight="false" outlineLevel="0" collapsed="false">
      <c r="A4081" s="10" t="s">
        <v>5838</v>
      </c>
      <c r="B4081" s="10" t="s">
        <v>4362</v>
      </c>
      <c r="C4081" s="11" t="n">
        <v>46043</v>
      </c>
      <c r="D4081" s="12" t="n">
        <v>73.97</v>
      </c>
    </row>
    <row r="4082" customFormat="false" ht="15" hidden="false" customHeight="false" outlineLevel="0" collapsed="false">
      <c r="A4082" s="10" t="s">
        <v>5839</v>
      </c>
      <c r="B4082" s="10" t="s">
        <v>2066</v>
      </c>
      <c r="C4082" s="11" t="n">
        <v>46043</v>
      </c>
      <c r="D4082" s="12" t="n">
        <v>32.58</v>
      </c>
    </row>
    <row r="4083" customFormat="false" ht="15" hidden="false" customHeight="false" outlineLevel="0" collapsed="false">
      <c r="A4083" s="10" t="s">
        <v>5840</v>
      </c>
      <c r="B4083" s="10" t="s">
        <v>5841</v>
      </c>
      <c r="C4083" s="11" t="n">
        <v>46043</v>
      </c>
      <c r="D4083" s="12" t="n">
        <v>46.26</v>
      </c>
    </row>
    <row r="4084" customFormat="false" ht="15" hidden="false" customHeight="false" outlineLevel="0" collapsed="false">
      <c r="A4084" s="10" t="s">
        <v>5842</v>
      </c>
      <c r="B4084" s="10" t="s">
        <v>5843</v>
      </c>
      <c r="C4084" s="11" t="n">
        <v>46044</v>
      </c>
      <c r="D4084" s="12" t="n">
        <v>42.96</v>
      </c>
    </row>
    <row r="4085" customFormat="false" ht="15" hidden="false" customHeight="false" outlineLevel="0" collapsed="false">
      <c r="A4085" s="10" t="s">
        <v>5844</v>
      </c>
      <c r="B4085" s="10" t="s">
        <v>1978</v>
      </c>
      <c r="C4085" s="11" t="n">
        <v>46044</v>
      </c>
      <c r="D4085" s="12" t="n">
        <v>60.73</v>
      </c>
    </row>
    <row r="4086" customFormat="false" ht="15" hidden="false" customHeight="false" outlineLevel="0" collapsed="false">
      <c r="A4086" s="10" t="s">
        <v>5845</v>
      </c>
      <c r="B4086" s="10" t="s">
        <v>844</v>
      </c>
      <c r="C4086" s="11" t="n">
        <v>46044</v>
      </c>
      <c r="D4086" s="12" t="n">
        <v>64.88</v>
      </c>
    </row>
    <row r="4087" customFormat="false" ht="15" hidden="false" customHeight="false" outlineLevel="0" collapsed="false">
      <c r="A4087" s="10" t="s">
        <v>5846</v>
      </c>
      <c r="B4087" s="10" t="s">
        <v>3097</v>
      </c>
      <c r="C4087" s="11" t="n">
        <v>46044</v>
      </c>
      <c r="D4087" s="12" t="n">
        <v>53.91</v>
      </c>
    </row>
    <row r="4088" customFormat="false" ht="15" hidden="false" customHeight="false" outlineLevel="0" collapsed="false">
      <c r="A4088" s="10" t="s">
        <v>5847</v>
      </c>
      <c r="B4088" s="10" t="s">
        <v>1761</v>
      </c>
      <c r="C4088" s="11" t="n">
        <v>46044</v>
      </c>
      <c r="D4088" s="12" t="n">
        <v>34.77</v>
      </c>
    </row>
    <row r="4089" customFormat="false" ht="15" hidden="false" customHeight="false" outlineLevel="0" collapsed="false">
      <c r="A4089" s="10" t="s">
        <v>5848</v>
      </c>
      <c r="B4089" s="10" t="s">
        <v>4237</v>
      </c>
      <c r="C4089" s="11" t="n">
        <v>46044</v>
      </c>
      <c r="D4089" s="12" t="n">
        <v>26.27</v>
      </c>
    </row>
    <row r="4090" customFormat="false" ht="15" hidden="false" customHeight="false" outlineLevel="0" collapsed="false">
      <c r="A4090" s="10" t="s">
        <v>5849</v>
      </c>
      <c r="B4090" s="10" t="s">
        <v>2050</v>
      </c>
      <c r="C4090" s="11" t="n">
        <v>46044</v>
      </c>
      <c r="D4090" s="12" t="n">
        <v>64.01</v>
      </c>
    </row>
    <row r="4091" customFormat="false" ht="15" hidden="false" customHeight="false" outlineLevel="0" collapsed="false">
      <c r="A4091" s="10" t="s">
        <v>5850</v>
      </c>
      <c r="B4091" s="10" t="s">
        <v>2133</v>
      </c>
      <c r="C4091" s="11" t="n">
        <v>46045</v>
      </c>
      <c r="D4091" s="12" t="n">
        <v>52.66</v>
      </c>
    </row>
    <row r="4092" customFormat="false" ht="15" hidden="false" customHeight="false" outlineLevel="0" collapsed="false">
      <c r="A4092" s="10" t="s">
        <v>5851</v>
      </c>
      <c r="B4092" s="10" t="s">
        <v>117</v>
      </c>
      <c r="C4092" s="11" t="n">
        <v>46045</v>
      </c>
      <c r="D4092" s="12" t="n">
        <v>30.4</v>
      </c>
    </row>
    <row r="4093" customFormat="false" ht="15" hidden="false" customHeight="false" outlineLevel="0" collapsed="false">
      <c r="A4093" s="10" t="s">
        <v>5852</v>
      </c>
      <c r="B4093" s="10" t="s">
        <v>3016</v>
      </c>
      <c r="C4093" s="11" t="n">
        <v>46045</v>
      </c>
      <c r="D4093" s="12" t="n">
        <v>37.76</v>
      </c>
    </row>
    <row r="4094" customFormat="false" ht="15" hidden="false" customHeight="false" outlineLevel="0" collapsed="false">
      <c r="A4094" s="10" t="s">
        <v>5853</v>
      </c>
      <c r="B4094" s="10" t="s">
        <v>419</v>
      </c>
      <c r="C4094" s="11" t="n">
        <v>46045</v>
      </c>
      <c r="D4094" s="12" t="n">
        <v>47.09</v>
      </c>
    </row>
    <row r="4095" customFormat="false" ht="15" hidden="false" customHeight="false" outlineLevel="0" collapsed="false">
      <c r="A4095" s="10" t="s">
        <v>5854</v>
      </c>
      <c r="B4095" s="10" t="s">
        <v>1880</v>
      </c>
      <c r="C4095" s="11" t="n">
        <v>46045</v>
      </c>
      <c r="D4095" s="12" t="n">
        <v>40.55</v>
      </c>
    </row>
    <row r="4096" customFormat="false" ht="15" hidden="false" customHeight="false" outlineLevel="0" collapsed="false">
      <c r="A4096" s="10" t="s">
        <v>5855</v>
      </c>
      <c r="B4096" s="10" t="s">
        <v>2762</v>
      </c>
      <c r="C4096" s="11" t="n">
        <v>46046</v>
      </c>
      <c r="D4096" s="12" t="n">
        <v>34.61</v>
      </c>
    </row>
    <row r="4097" customFormat="false" ht="15" hidden="false" customHeight="false" outlineLevel="0" collapsed="false">
      <c r="A4097" s="10" t="s">
        <v>5856</v>
      </c>
      <c r="B4097" s="10" t="s">
        <v>3834</v>
      </c>
      <c r="C4097" s="11" t="n">
        <v>46046</v>
      </c>
      <c r="D4097" s="12" t="n">
        <v>18.13</v>
      </c>
    </row>
    <row r="4098" customFormat="false" ht="15" hidden="false" customHeight="false" outlineLevel="0" collapsed="false">
      <c r="A4098" s="10" t="s">
        <v>5857</v>
      </c>
      <c r="B4098" s="10" t="s">
        <v>5179</v>
      </c>
      <c r="C4098" s="11" t="n">
        <v>46046</v>
      </c>
      <c r="D4098" s="12" t="n">
        <v>29.46</v>
      </c>
    </row>
    <row r="4099" customFormat="false" ht="15" hidden="false" customHeight="false" outlineLevel="0" collapsed="false">
      <c r="A4099" s="10" t="s">
        <v>5858</v>
      </c>
      <c r="B4099" s="10" t="s">
        <v>4741</v>
      </c>
      <c r="C4099" s="11" t="n">
        <v>46046</v>
      </c>
      <c r="D4099" s="12" t="n">
        <v>54.37</v>
      </c>
    </row>
    <row r="4100" customFormat="false" ht="15" hidden="false" customHeight="false" outlineLevel="0" collapsed="false">
      <c r="A4100" s="10" t="s">
        <v>5859</v>
      </c>
      <c r="B4100" s="10" t="s">
        <v>5860</v>
      </c>
      <c r="C4100" s="11" t="n">
        <v>46046</v>
      </c>
      <c r="D4100" s="12" t="n">
        <v>39.38</v>
      </c>
    </row>
    <row r="4101" customFormat="false" ht="15" hidden="false" customHeight="false" outlineLevel="0" collapsed="false">
      <c r="A4101" s="10" t="s">
        <v>5861</v>
      </c>
      <c r="B4101" s="10" t="s">
        <v>1833</v>
      </c>
      <c r="C4101" s="11" t="n">
        <v>46046</v>
      </c>
      <c r="D4101" s="12" t="n">
        <v>78.97</v>
      </c>
    </row>
    <row r="4102" customFormat="false" ht="15" hidden="false" customHeight="false" outlineLevel="0" collapsed="false">
      <c r="A4102" s="10" t="s">
        <v>5862</v>
      </c>
      <c r="B4102" s="10" t="s">
        <v>4618</v>
      </c>
      <c r="C4102" s="11" t="n">
        <v>46046</v>
      </c>
      <c r="D4102" s="12" t="n">
        <v>60.41</v>
      </c>
    </row>
    <row r="4103" customFormat="false" ht="15" hidden="false" customHeight="false" outlineLevel="0" collapsed="false">
      <c r="A4103" s="10" t="s">
        <v>5863</v>
      </c>
      <c r="B4103" s="10" t="s">
        <v>1448</v>
      </c>
      <c r="C4103" s="11" t="n">
        <v>46046</v>
      </c>
      <c r="D4103" s="12" t="n">
        <v>54.46</v>
      </c>
    </row>
    <row r="4104" customFormat="false" ht="15" hidden="false" customHeight="false" outlineLevel="0" collapsed="false">
      <c r="A4104" s="10" t="s">
        <v>5864</v>
      </c>
      <c r="B4104" s="10" t="s">
        <v>893</v>
      </c>
      <c r="C4104" s="11" t="n">
        <v>46046</v>
      </c>
      <c r="D4104" s="12" t="n">
        <v>31.74</v>
      </c>
    </row>
    <row r="4105" customFormat="false" ht="15" hidden="false" customHeight="false" outlineLevel="0" collapsed="false">
      <c r="A4105" s="10" t="s">
        <v>5865</v>
      </c>
      <c r="B4105" s="10" t="s">
        <v>3382</v>
      </c>
      <c r="C4105" s="11" t="n">
        <v>46046</v>
      </c>
      <c r="D4105" s="12" t="n">
        <v>44.02</v>
      </c>
    </row>
    <row r="4106" customFormat="false" ht="15" hidden="false" customHeight="false" outlineLevel="0" collapsed="false">
      <c r="A4106" s="10" t="s">
        <v>5866</v>
      </c>
      <c r="B4106" s="10" t="s">
        <v>5867</v>
      </c>
      <c r="C4106" s="11" t="n">
        <v>46046</v>
      </c>
      <c r="D4106" s="12" t="n">
        <v>23.76</v>
      </c>
    </row>
    <row r="4107" customFormat="false" ht="15" hidden="false" customHeight="false" outlineLevel="0" collapsed="false">
      <c r="A4107" s="10" t="s">
        <v>5868</v>
      </c>
      <c r="B4107" s="10" t="s">
        <v>2335</v>
      </c>
      <c r="C4107" s="11" t="n">
        <v>46046</v>
      </c>
      <c r="D4107" s="12" t="n">
        <v>41.52</v>
      </c>
    </row>
    <row r="4108" customFormat="false" ht="15" hidden="false" customHeight="false" outlineLevel="0" collapsed="false">
      <c r="A4108" s="10" t="s">
        <v>5869</v>
      </c>
      <c r="B4108" s="10" t="s">
        <v>5870</v>
      </c>
      <c r="C4108" s="11" t="n">
        <v>46047</v>
      </c>
      <c r="D4108" s="12" t="n">
        <v>22</v>
      </c>
    </row>
    <row r="4109" customFormat="false" ht="15" hidden="false" customHeight="false" outlineLevel="0" collapsed="false">
      <c r="A4109" s="10" t="s">
        <v>5871</v>
      </c>
      <c r="B4109" s="10" t="s">
        <v>3513</v>
      </c>
      <c r="C4109" s="11" t="n">
        <v>46047</v>
      </c>
      <c r="D4109" s="12" t="n">
        <v>67.91</v>
      </c>
    </row>
    <row r="4110" customFormat="false" ht="15" hidden="false" customHeight="false" outlineLevel="0" collapsed="false">
      <c r="A4110" s="10" t="s">
        <v>5872</v>
      </c>
      <c r="B4110" s="10" t="s">
        <v>5873</v>
      </c>
      <c r="C4110" s="11" t="n">
        <v>46047</v>
      </c>
      <c r="D4110" s="12" t="n">
        <v>67.05</v>
      </c>
    </row>
    <row r="4111" customFormat="false" ht="15" hidden="false" customHeight="false" outlineLevel="0" collapsed="false">
      <c r="A4111" s="10" t="s">
        <v>5874</v>
      </c>
      <c r="B4111" s="10" t="s">
        <v>5875</v>
      </c>
      <c r="C4111" s="11" t="n">
        <v>46047</v>
      </c>
      <c r="D4111" s="12" t="n">
        <v>28.68</v>
      </c>
    </row>
    <row r="4112" customFormat="false" ht="15" hidden="false" customHeight="false" outlineLevel="0" collapsed="false">
      <c r="A4112" s="10" t="s">
        <v>5876</v>
      </c>
      <c r="B4112" s="10" t="s">
        <v>721</v>
      </c>
      <c r="C4112" s="11" t="n">
        <v>46047</v>
      </c>
      <c r="D4112" s="12" t="n">
        <v>60.65</v>
      </c>
    </row>
    <row r="4113" customFormat="false" ht="15" hidden="false" customHeight="false" outlineLevel="0" collapsed="false">
      <c r="A4113" s="10" t="s">
        <v>5877</v>
      </c>
      <c r="B4113" s="10" t="s">
        <v>5878</v>
      </c>
      <c r="C4113" s="11" t="n">
        <v>46047</v>
      </c>
      <c r="D4113" s="12" t="n">
        <v>30.69</v>
      </c>
    </row>
    <row r="4114" customFormat="false" ht="15" hidden="false" customHeight="false" outlineLevel="0" collapsed="false">
      <c r="A4114" s="10" t="s">
        <v>5879</v>
      </c>
      <c r="B4114" s="10" t="s">
        <v>268</v>
      </c>
      <c r="C4114" s="11" t="n">
        <v>46047</v>
      </c>
      <c r="D4114" s="12" t="n">
        <v>34.51</v>
      </c>
    </row>
    <row r="4115" customFormat="false" ht="15" hidden="false" customHeight="false" outlineLevel="0" collapsed="false">
      <c r="A4115" s="10" t="s">
        <v>5880</v>
      </c>
      <c r="B4115" s="10" t="s">
        <v>3363</v>
      </c>
      <c r="C4115" s="11" t="n">
        <v>46047</v>
      </c>
      <c r="D4115" s="12" t="n">
        <v>40.16</v>
      </c>
    </row>
    <row r="4116" customFormat="false" ht="15" hidden="false" customHeight="false" outlineLevel="0" collapsed="false">
      <c r="A4116" s="10" t="s">
        <v>5881</v>
      </c>
      <c r="B4116" s="10" t="s">
        <v>4752</v>
      </c>
      <c r="C4116" s="11" t="n">
        <v>46047</v>
      </c>
      <c r="D4116" s="12" t="n">
        <v>36.5</v>
      </c>
    </row>
    <row r="4117" customFormat="false" ht="15" hidden="false" customHeight="false" outlineLevel="0" collapsed="false">
      <c r="A4117" s="10" t="s">
        <v>5882</v>
      </c>
      <c r="B4117" s="10" t="s">
        <v>2648</v>
      </c>
      <c r="C4117" s="11" t="n">
        <v>46048</v>
      </c>
      <c r="D4117" s="12" t="n">
        <v>69.12</v>
      </c>
    </row>
    <row r="4118" customFormat="false" ht="15" hidden="false" customHeight="false" outlineLevel="0" collapsed="false">
      <c r="A4118" s="10" t="s">
        <v>5883</v>
      </c>
      <c r="B4118" s="10" t="s">
        <v>2374</v>
      </c>
      <c r="C4118" s="11" t="n">
        <v>46048</v>
      </c>
      <c r="D4118" s="12" t="n">
        <v>81.14</v>
      </c>
    </row>
    <row r="4119" customFormat="false" ht="15" hidden="false" customHeight="false" outlineLevel="0" collapsed="false">
      <c r="A4119" s="10" t="s">
        <v>5884</v>
      </c>
      <c r="B4119" s="10" t="s">
        <v>5885</v>
      </c>
      <c r="C4119" s="11" t="n">
        <v>46048</v>
      </c>
      <c r="D4119" s="12" t="n">
        <v>23.33</v>
      </c>
    </row>
    <row r="4120" customFormat="false" ht="15" hidden="false" customHeight="false" outlineLevel="0" collapsed="false">
      <c r="A4120" s="10" t="s">
        <v>5886</v>
      </c>
      <c r="B4120" s="10" t="s">
        <v>5887</v>
      </c>
      <c r="C4120" s="11" t="n">
        <v>46048</v>
      </c>
      <c r="D4120" s="12" t="n">
        <v>41.61</v>
      </c>
    </row>
    <row r="4121" customFormat="false" ht="15" hidden="false" customHeight="false" outlineLevel="0" collapsed="false">
      <c r="A4121" s="10" t="s">
        <v>5888</v>
      </c>
      <c r="B4121" s="10" t="s">
        <v>1845</v>
      </c>
      <c r="C4121" s="11" t="n">
        <v>46048</v>
      </c>
      <c r="D4121" s="12" t="n">
        <v>49.65</v>
      </c>
    </row>
    <row r="4122" customFormat="false" ht="15" hidden="false" customHeight="false" outlineLevel="0" collapsed="false">
      <c r="A4122" s="10" t="s">
        <v>5889</v>
      </c>
      <c r="B4122" s="10" t="s">
        <v>3046</v>
      </c>
      <c r="C4122" s="11" t="n">
        <v>46048</v>
      </c>
      <c r="D4122" s="12" t="n">
        <v>45.8</v>
      </c>
    </row>
    <row r="4123" customFormat="false" ht="15" hidden="false" customHeight="false" outlineLevel="0" collapsed="false">
      <c r="A4123" s="10" t="s">
        <v>5890</v>
      </c>
      <c r="B4123" s="10" t="s">
        <v>3237</v>
      </c>
      <c r="C4123" s="11" t="n">
        <v>46048</v>
      </c>
      <c r="D4123" s="12" t="n">
        <v>41.74</v>
      </c>
    </row>
    <row r="4124" customFormat="false" ht="15" hidden="false" customHeight="false" outlineLevel="0" collapsed="false">
      <c r="A4124" s="10" t="s">
        <v>5891</v>
      </c>
      <c r="B4124" s="10" t="s">
        <v>5892</v>
      </c>
      <c r="C4124" s="11" t="n">
        <v>46048</v>
      </c>
      <c r="D4124" s="12" t="n">
        <v>67.95</v>
      </c>
    </row>
    <row r="4125" customFormat="false" ht="15" hidden="false" customHeight="false" outlineLevel="0" collapsed="false">
      <c r="A4125" s="10" t="s">
        <v>5893</v>
      </c>
      <c r="B4125" s="10" t="s">
        <v>879</v>
      </c>
      <c r="C4125" s="11" t="n">
        <v>46048</v>
      </c>
      <c r="D4125" s="12" t="n">
        <v>62.95</v>
      </c>
    </row>
    <row r="4126" customFormat="false" ht="15" hidden="false" customHeight="false" outlineLevel="0" collapsed="false">
      <c r="A4126" s="10" t="s">
        <v>5894</v>
      </c>
      <c r="B4126" s="10" t="s">
        <v>5895</v>
      </c>
      <c r="C4126" s="11" t="n">
        <v>46048</v>
      </c>
      <c r="D4126" s="12" t="n">
        <v>23.34</v>
      </c>
    </row>
    <row r="4127" customFormat="false" ht="15" hidden="false" customHeight="false" outlineLevel="0" collapsed="false">
      <c r="A4127" s="10" t="s">
        <v>5896</v>
      </c>
      <c r="B4127" s="10" t="s">
        <v>2264</v>
      </c>
      <c r="C4127" s="11" t="n">
        <v>46049</v>
      </c>
      <c r="D4127" s="12" t="n">
        <v>50.23</v>
      </c>
    </row>
    <row r="4128" customFormat="false" ht="15" hidden="false" customHeight="false" outlineLevel="0" collapsed="false">
      <c r="A4128" s="10" t="s">
        <v>5897</v>
      </c>
      <c r="B4128" s="10" t="s">
        <v>5898</v>
      </c>
      <c r="C4128" s="11" t="n">
        <v>46049</v>
      </c>
      <c r="D4128" s="12" t="n">
        <v>18.27</v>
      </c>
    </row>
    <row r="4129" customFormat="false" ht="15" hidden="false" customHeight="false" outlineLevel="0" collapsed="false">
      <c r="A4129" s="10" t="s">
        <v>5899</v>
      </c>
      <c r="B4129" s="10" t="s">
        <v>5900</v>
      </c>
      <c r="C4129" s="11" t="n">
        <v>46049</v>
      </c>
      <c r="D4129" s="12" t="n">
        <v>46.34</v>
      </c>
    </row>
    <row r="4130" customFormat="false" ht="15" hidden="false" customHeight="false" outlineLevel="0" collapsed="false">
      <c r="A4130" s="10" t="s">
        <v>5901</v>
      </c>
      <c r="B4130" s="10" t="s">
        <v>5902</v>
      </c>
      <c r="C4130" s="11" t="n">
        <v>46049</v>
      </c>
      <c r="D4130" s="12" t="n">
        <v>47.09</v>
      </c>
    </row>
    <row r="4131" customFormat="false" ht="15" hidden="false" customHeight="false" outlineLevel="0" collapsed="false">
      <c r="A4131" s="10" t="s">
        <v>5903</v>
      </c>
      <c r="B4131" s="10" t="s">
        <v>5904</v>
      </c>
      <c r="C4131" s="11" t="n">
        <v>46049</v>
      </c>
      <c r="D4131" s="12" t="n">
        <v>91.82</v>
      </c>
    </row>
    <row r="4132" customFormat="false" ht="15" hidden="false" customHeight="false" outlineLevel="0" collapsed="false">
      <c r="A4132" s="10" t="s">
        <v>5905</v>
      </c>
      <c r="B4132" s="10" t="s">
        <v>3685</v>
      </c>
      <c r="C4132" s="11" t="n">
        <v>46049</v>
      </c>
      <c r="D4132" s="12" t="n">
        <v>33.77</v>
      </c>
    </row>
    <row r="4133" customFormat="false" ht="15" hidden="false" customHeight="false" outlineLevel="0" collapsed="false">
      <c r="A4133" s="10" t="s">
        <v>5906</v>
      </c>
      <c r="B4133" s="10" t="s">
        <v>3432</v>
      </c>
      <c r="C4133" s="11" t="n">
        <v>46049</v>
      </c>
      <c r="D4133" s="12" t="n">
        <v>57.01</v>
      </c>
    </row>
    <row r="4134" customFormat="false" ht="15" hidden="false" customHeight="false" outlineLevel="0" collapsed="false">
      <c r="A4134" s="10" t="s">
        <v>5907</v>
      </c>
      <c r="B4134" s="10" t="s">
        <v>5908</v>
      </c>
      <c r="C4134" s="11" t="n">
        <v>46049</v>
      </c>
      <c r="D4134" s="12" t="n">
        <v>36.39</v>
      </c>
    </row>
    <row r="4135" customFormat="false" ht="15" hidden="false" customHeight="false" outlineLevel="0" collapsed="false">
      <c r="A4135" s="10" t="s">
        <v>5909</v>
      </c>
      <c r="B4135" s="10" t="s">
        <v>151</v>
      </c>
      <c r="C4135" s="11" t="n">
        <v>46049</v>
      </c>
      <c r="D4135" s="12" t="n">
        <v>28.72</v>
      </c>
    </row>
    <row r="4136" customFormat="false" ht="15" hidden="false" customHeight="false" outlineLevel="0" collapsed="false">
      <c r="A4136" s="10" t="s">
        <v>5910</v>
      </c>
      <c r="B4136" s="10" t="s">
        <v>3730</v>
      </c>
      <c r="C4136" s="11" t="n">
        <v>46049</v>
      </c>
      <c r="D4136" s="12" t="n">
        <v>14.17</v>
      </c>
    </row>
    <row r="4137" customFormat="false" ht="15" hidden="false" customHeight="false" outlineLevel="0" collapsed="false">
      <c r="A4137" s="10" t="s">
        <v>5911</v>
      </c>
      <c r="B4137" s="10" t="s">
        <v>3608</v>
      </c>
      <c r="C4137" s="11" t="n">
        <v>46050</v>
      </c>
      <c r="D4137" s="12" t="n">
        <v>37.93</v>
      </c>
    </row>
    <row r="4138" customFormat="false" ht="15" hidden="false" customHeight="false" outlineLevel="0" collapsed="false">
      <c r="A4138" s="10" t="s">
        <v>5912</v>
      </c>
      <c r="B4138" s="10" t="s">
        <v>2492</v>
      </c>
      <c r="C4138" s="11" t="n">
        <v>46050</v>
      </c>
      <c r="D4138" s="12" t="n">
        <v>29.66</v>
      </c>
    </row>
    <row r="4139" customFormat="false" ht="15" hidden="false" customHeight="false" outlineLevel="0" collapsed="false">
      <c r="A4139" s="10" t="s">
        <v>5913</v>
      </c>
      <c r="B4139" s="10" t="s">
        <v>3550</v>
      </c>
      <c r="C4139" s="11" t="n">
        <v>46050</v>
      </c>
      <c r="D4139" s="12" t="n">
        <v>39.77</v>
      </c>
    </row>
    <row r="4140" customFormat="false" ht="15" hidden="false" customHeight="false" outlineLevel="0" collapsed="false">
      <c r="A4140" s="10" t="s">
        <v>5914</v>
      </c>
      <c r="B4140" s="10" t="s">
        <v>815</v>
      </c>
      <c r="C4140" s="11" t="n">
        <v>46050</v>
      </c>
      <c r="D4140" s="12" t="n">
        <v>69.82</v>
      </c>
    </row>
    <row r="4141" customFormat="false" ht="15" hidden="false" customHeight="false" outlineLevel="0" collapsed="false">
      <c r="A4141" s="10" t="s">
        <v>5915</v>
      </c>
      <c r="B4141" s="10" t="s">
        <v>2942</v>
      </c>
      <c r="C4141" s="11" t="n">
        <v>46050</v>
      </c>
      <c r="D4141" s="12" t="n">
        <v>29.66</v>
      </c>
    </row>
    <row r="4142" customFormat="false" ht="15" hidden="false" customHeight="false" outlineLevel="0" collapsed="false">
      <c r="A4142" s="10" t="s">
        <v>5916</v>
      </c>
      <c r="B4142" s="10" t="s">
        <v>1018</v>
      </c>
      <c r="C4142" s="11" t="n">
        <v>46050</v>
      </c>
      <c r="D4142" s="12" t="n">
        <v>48.79</v>
      </c>
    </row>
    <row r="4143" customFormat="false" ht="15" hidden="false" customHeight="false" outlineLevel="0" collapsed="false">
      <c r="A4143" s="10" t="s">
        <v>5917</v>
      </c>
      <c r="B4143" s="10" t="s">
        <v>3939</v>
      </c>
      <c r="C4143" s="11" t="n">
        <v>46050</v>
      </c>
      <c r="D4143" s="12" t="n">
        <v>46.74</v>
      </c>
    </row>
    <row r="4144" customFormat="false" ht="15" hidden="false" customHeight="false" outlineLevel="0" collapsed="false">
      <c r="A4144" s="10" t="s">
        <v>5918</v>
      </c>
      <c r="B4144" s="10" t="s">
        <v>5254</v>
      </c>
      <c r="C4144" s="11" t="n">
        <v>46050</v>
      </c>
      <c r="D4144" s="12" t="n">
        <v>28.51</v>
      </c>
    </row>
    <row r="4145" customFormat="false" ht="15" hidden="false" customHeight="false" outlineLevel="0" collapsed="false">
      <c r="A4145" s="10" t="s">
        <v>5919</v>
      </c>
      <c r="B4145" s="10" t="s">
        <v>5920</v>
      </c>
      <c r="C4145" s="11" t="n">
        <v>46050</v>
      </c>
      <c r="D4145" s="12" t="n">
        <v>42.67</v>
      </c>
    </row>
    <row r="4146" customFormat="false" ht="15" hidden="false" customHeight="false" outlineLevel="0" collapsed="false">
      <c r="A4146" s="10" t="s">
        <v>5921</v>
      </c>
      <c r="B4146" s="10" t="s">
        <v>3606</v>
      </c>
      <c r="C4146" s="11" t="n">
        <v>46050</v>
      </c>
      <c r="D4146" s="12" t="n">
        <v>30.47</v>
      </c>
    </row>
    <row r="4147" customFormat="false" ht="15" hidden="false" customHeight="false" outlineLevel="0" collapsed="false">
      <c r="A4147" s="10" t="s">
        <v>5922</v>
      </c>
      <c r="B4147" s="10" t="s">
        <v>5923</v>
      </c>
      <c r="C4147" s="11" t="n">
        <v>46050</v>
      </c>
      <c r="D4147" s="12" t="n">
        <v>31.22</v>
      </c>
    </row>
    <row r="4148" customFormat="false" ht="15" hidden="false" customHeight="false" outlineLevel="0" collapsed="false">
      <c r="A4148" s="10" t="s">
        <v>5924</v>
      </c>
      <c r="B4148" s="10" t="s">
        <v>534</v>
      </c>
      <c r="C4148" s="11" t="n">
        <v>46051</v>
      </c>
      <c r="D4148" s="12" t="n">
        <v>58.1</v>
      </c>
    </row>
    <row r="4149" customFormat="false" ht="15" hidden="false" customHeight="false" outlineLevel="0" collapsed="false">
      <c r="A4149" s="10" t="s">
        <v>5925</v>
      </c>
      <c r="B4149" s="10" t="s">
        <v>5926</v>
      </c>
      <c r="C4149" s="11" t="n">
        <v>46051</v>
      </c>
      <c r="D4149" s="12" t="n">
        <v>56.14</v>
      </c>
    </row>
    <row r="4150" customFormat="false" ht="15" hidden="false" customHeight="false" outlineLevel="0" collapsed="false">
      <c r="A4150" s="10" t="s">
        <v>5927</v>
      </c>
      <c r="B4150" s="10" t="s">
        <v>5928</v>
      </c>
      <c r="C4150" s="11" t="n">
        <v>46051</v>
      </c>
      <c r="D4150" s="12" t="n">
        <v>16.01</v>
      </c>
    </row>
    <row r="4151" customFormat="false" ht="15" hidden="false" customHeight="false" outlineLevel="0" collapsed="false">
      <c r="A4151" s="10" t="s">
        <v>5929</v>
      </c>
      <c r="B4151" s="10" t="s">
        <v>5930</v>
      </c>
      <c r="C4151" s="11" t="n">
        <v>46051</v>
      </c>
      <c r="D4151" s="12" t="n">
        <v>32.03</v>
      </c>
    </row>
    <row r="4152" customFormat="false" ht="15" hidden="false" customHeight="false" outlineLevel="0" collapsed="false">
      <c r="A4152" s="10" t="s">
        <v>5931</v>
      </c>
      <c r="B4152" s="10" t="s">
        <v>3652</v>
      </c>
      <c r="C4152" s="11" t="n">
        <v>46051</v>
      </c>
      <c r="D4152" s="12" t="n">
        <v>43.86</v>
      </c>
    </row>
    <row r="4153" customFormat="false" ht="15" hidden="false" customHeight="false" outlineLevel="0" collapsed="false">
      <c r="A4153" s="10" t="s">
        <v>5932</v>
      </c>
      <c r="B4153" s="10" t="s">
        <v>3687</v>
      </c>
      <c r="C4153" s="11" t="n">
        <v>46051</v>
      </c>
      <c r="D4153" s="12" t="n">
        <v>33.91</v>
      </c>
    </row>
    <row r="4154" customFormat="false" ht="15" hidden="false" customHeight="false" outlineLevel="0" collapsed="false">
      <c r="A4154" s="10" t="s">
        <v>5933</v>
      </c>
      <c r="B4154" s="10" t="s">
        <v>4380</v>
      </c>
      <c r="C4154" s="11" t="n">
        <v>46051</v>
      </c>
      <c r="D4154" s="12" t="n">
        <v>34.28</v>
      </c>
    </row>
    <row r="4155" customFormat="false" ht="15" hidden="false" customHeight="false" outlineLevel="0" collapsed="false">
      <c r="A4155" s="10" t="s">
        <v>5934</v>
      </c>
      <c r="B4155" s="10" t="s">
        <v>1730</v>
      </c>
      <c r="C4155" s="11" t="n">
        <v>46051</v>
      </c>
      <c r="D4155" s="12" t="n">
        <v>43.47</v>
      </c>
    </row>
    <row r="4156" customFormat="false" ht="15" hidden="false" customHeight="false" outlineLevel="0" collapsed="false">
      <c r="A4156" s="10" t="s">
        <v>5935</v>
      </c>
      <c r="B4156" s="10" t="s">
        <v>1217</v>
      </c>
      <c r="C4156" s="11" t="n">
        <v>46051</v>
      </c>
      <c r="D4156" s="12" t="n">
        <v>54.28</v>
      </c>
    </row>
    <row r="4157" customFormat="false" ht="15" hidden="false" customHeight="false" outlineLevel="0" collapsed="false">
      <c r="A4157" s="10" t="s">
        <v>5936</v>
      </c>
      <c r="B4157" s="10" t="s">
        <v>2450</v>
      </c>
      <c r="C4157" s="11" t="n">
        <v>46052</v>
      </c>
      <c r="D4157" s="12" t="n">
        <v>41.74</v>
      </c>
    </row>
    <row r="4158" customFormat="false" ht="15" hidden="false" customHeight="false" outlineLevel="0" collapsed="false">
      <c r="A4158" s="10" t="s">
        <v>5937</v>
      </c>
      <c r="B4158" s="10" t="s">
        <v>4321</v>
      </c>
      <c r="C4158" s="11" t="n">
        <v>46052</v>
      </c>
      <c r="D4158" s="12" t="n">
        <v>53.84</v>
      </c>
    </row>
    <row r="4159" customFormat="false" ht="15" hidden="false" customHeight="false" outlineLevel="0" collapsed="false">
      <c r="A4159" s="10" t="s">
        <v>5938</v>
      </c>
      <c r="B4159" s="10" t="s">
        <v>5939</v>
      </c>
      <c r="C4159" s="11" t="n">
        <v>46052</v>
      </c>
      <c r="D4159" s="12" t="n">
        <v>89.36</v>
      </c>
    </row>
    <row r="4160" customFormat="false" ht="15" hidden="false" customHeight="false" outlineLevel="0" collapsed="false">
      <c r="A4160" s="10" t="s">
        <v>5940</v>
      </c>
      <c r="B4160" s="10" t="s">
        <v>4853</v>
      </c>
      <c r="C4160" s="11" t="n">
        <v>46052</v>
      </c>
      <c r="D4160" s="12" t="n">
        <v>40.56</v>
      </c>
    </row>
    <row r="4161" customFormat="false" ht="15" hidden="false" customHeight="false" outlineLevel="0" collapsed="false">
      <c r="A4161" s="10" t="s">
        <v>5941</v>
      </c>
      <c r="B4161" s="10" t="s">
        <v>33</v>
      </c>
      <c r="C4161" s="11" t="n">
        <v>46052</v>
      </c>
      <c r="D4161" s="12" t="n">
        <v>48.44</v>
      </c>
    </row>
    <row r="4162" customFormat="false" ht="15" hidden="false" customHeight="false" outlineLevel="0" collapsed="false">
      <c r="A4162" s="10" t="s">
        <v>5942</v>
      </c>
      <c r="B4162" s="10" t="s">
        <v>4045</v>
      </c>
      <c r="C4162" s="11" t="n">
        <v>46052</v>
      </c>
      <c r="D4162" s="12" t="n">
        <v>57.27</v>
      </c>
    </row>
    <row r="4163" customFormat="false" ht="15" hidden="false" customHeight="false" outlineLevel="0" collapsed="false">
      <c r="A4163" s="10" t="s">
        <v>5943</v>
      </c>
      <c r="B4163" s="10" t="s">
        <v>179</v>
      </c>
      <c r="C4163" s="11" t="n">
        <v>46052</v>
      </c>
      <c r="D4163" s="12" t="n">
        <v>39.68</v>
      </c>
    </row>
    <row r="4164" customFormat="false" ht="15" hidden="false" customHeight="false" outlineLevel="0" collapsed="false">
      <c r="A4164" s="10" t="s">
        <v>5944</v>
      </c>
      <c r="B4164" s="10" t="s">
        <v>2771</v>
      </c>
      <c r="C4164" s="11" t="n">
        <v>46052</v>
      </c>
      <c r="D4164" s="12" t="n">
        <v>60.35</v>
      </c>
    </row>
    <row r="4165" customFormat="false" ht="15" hidden="false" customHeight="false" outlineLevel="0" collapsed="false">
      <c r="A4165" s="10" t="s">
        <v>5945</v>
      </c>
      <c r="B4165" s="10" t="s">
        <v>3441</v>
      </c>
      <c r="C4165" s="11" t="n">
        <v>46052</v>
      </c>
      <c r="D4165" s="12" t="n">
        <v>40.42</v>
      </c>
    </row>
    <row r="4166" customFormat="false" ht="15" hidden="false" customHeight="false" outlineLevel="0" collapsed="false">
      <c r="A4166" s="10" t="s">
        <v>5946</v>
      </c>
      <c r="B4166" s="10" t="s">
        <v>3543</v>
      </c>
      <c r="C4166" s="11" t="n">
        <v>46053</v>
      </c>
      <c r="D4166" s="12" t="n">
        <v>49.06</v>
      </c>
    </row>
    <row r="4167" customFormat="false" ht="15" hidden="false" customHeight="false" outlineLevel="0" collapsed="false">
      <c r="A4167" s="10" t="s">
        <v>5947</v>
      </c>
      <c r="B4167" s="10" t="s">
        <v>5948</v>
      </c>
      <c r="C4167" s="11" t="n">
        <v>46053</v>
      </c>
      <c r="D4167" s="12" t="n">
        <v>45.04</v>
      </c>
    </row>
    <row r="4168" customFormat="false" ht="15" hidden="false" customHeight="false" outlineLevel="0" collapsed="false">
      <c r="A4168" s="10" t="s">
        <v>5949</v>
      </c>
      <c r="B4168" s="10" t="s">
        <v>5950</v>
      </c>
      <c r="C4168" s="11" t="n">
        <v>46053</v>
      </c>
      <c r="D4168" s="12" t="n">
        <v>52.76</v>
      </c>
    </row>
    <row r="4169" customFormat="false" ht="15" hidden="false" customHeight="false" outlineLevel="0" collapsed="false">
      <c r="A4169" s="10" t="s">
        <v>5951</v>
      </c>
      <c r="B4169" s="10" t="s">
        <v>5952</v>
      </c>
      <c r="C4169" s="11" t="n">
        <v>46053</v>
      </c>
      <c r="D4169" s="12" t="n">
        <v>34.93</v>
      </c>
    </row>
    <row r="4170" customFormat="false" ht="15" hidden="false" customHeight="false" outlineLevel="0" collapsed="false">
      <c r="A4170" s="10" t="s">
        <v>5953</v>
      </c>
      <c r="B4170" s="10" t="s">
        <v>5954</v>
      </c>
      <c r="C4170" s="11" t="n">
        <v>46053</v>
      </c>
      <c r="D4170" s="12" t="n">
        <v>52.96</v>
      </c>
    </row>
    <row r="4171" customFormat="false" ht="15" hidden="false" customHeight="false" outlineLevel="0" collapsed="false">
      <c r="A4171" s="10" t="s">
        <v>5955</v>
      </c>
      <c r="B4171" s="10" t="s">
        <v>5001</v>
      </c>
      <c r="C4171" s="11" t="n">
        <v>46054</v>
      </c>
      <c r="D4171" s="12" t="n">
        <v>30.29</v>
      </c>
    </row>
    <row r="4172" customFormat="false" ht="15" hidden="false" customHeight="false" outlineLevel="0" collapsed="false">
      <c r="A4172" s="10" t="s">
        <v>5956</v>
      </c>
      <c r="B4172" s="10" t="s">
        <v>3042</v>
      </c>
      <c r="C4172" s="11" t="n">
        <v>46054</v>
      </c>
      <c r="D4172" s="12" t="n">
        <v>51.01</v>
      </c>
    </row>
    <row r="4173" customFormat="false" ht="15" hidden="false" customHeight="false" outlineLevel="0" collapsed="false">
      <c r="A4173" s="10" t="s">
        <v>5957</v>
      </c>
      <c r="B4173" s="10" t="s">
        <v>1417</v>
      </c>
      <c r="C4173" s="11" t="n">
        <v>46054</v>
      </c>
      <c r="D4173" s="12" t="n">
        <v>43.82</v>
      </c>
    </row>
    <row r="4174" customFormat="false" ht="15" hidden="false" customHeight="false" outlineLevel="0" collapsed="false">
      <c r="A4174" s="10" t="s">
        <v>5958</v>
      </c>
      <c r="B4174" s="10" t="s">
        <v>5018</v>
      </c>
      <c r="C4174" s="11" t="n">
        <v>46054</v>
      </c>
      <c r="D4174" s="12" t="n">
        <v>47.38</v>
      </c>
    </row>
    <row r="4175" customFormat="false" ht="15" hidden="false" customHeight="false" outlineLevel="0" collapsed="false">
      <c r="A4175" s="10" t="s">
        <v>5959</v>
      </c>
      <c r="B4175" s="10" t="s">
        <v>5960</v>
      </c>
      <c r="C4175" s="11" t="n">
        <v>46054</v>
      </c>
      <c r="D4175" s="12" t="n">
        <v>24.32</v>
      </c>
    </row>
    <row r="4176" customFormat="false" ht="15" hidden="false" customHeight="false" outlineLevel="0" collapsed="false">
      <c r="A4176" s="10" t="s">
        <v>5961</v>
      </c>
      <c r="B4176" s="10" t="s">
        <v>5962</v>
      </c>
      <c r="C4176" s="11" t="n">
        <v>46055</v>
      </c>
      <c r="D4176" s="12" t="n">
        <v>28.01</v>
      </c>
    </row>
    <row r="4177" customFormat="false" ht="15" hidden="false" customHeight="false" outlineLevel="0" collapsed="false">
      <c r="A4177" s="10" t="s">
        <v>5963</v>
      </c>
      <c r="B4177" s="10" t="s">
        <v>3576</v>
      </c>
      <c r="C4177" s="11" t="n">
        <v>46055</v>
      </c>
      <c r="D4177" s="12" t="n">
        <v>21.15</v>
      </c>
    </row>
    <row r="4178" customFormat="false" ht="15" hidden="false" customHeight="false" outlineLevel="0" collapsed="false">
      <c r="A4178" s="10" t="s">
        <v>5964</v>
      </c>
      <c r="B4178" s="10" t="s">
        <v>5965</v>
      </c>
      <c r="C4178" s="11" t="n">
        <v>46055</v>
      </c>
      <c r="D4178" s="12" t="n">
        <v>35.72</v>
      </c>
    </row>
    <row r="4179" customFormat="false" ht="15" hidden="false" customHeight="false" outlineLevel="0" collapsed="false">
      <c r="A4179" s="10" t="s">
        <v>5966</v>
      </c>
      <c r="B4179" s="10" t="s">
        <v>609</v>
      </c>
      <c r="C4179" s="11" t="n">
        <v>46055</v>
      </c>
      <c r="D4179" s="12" t="n">
        <v>28.39</v>
      </c>
    </row>
    <row r="4180" customFormat="false" ht="15" hidden="false" customHeight="false" outlineLevel="0" collapsed="false">
      <c r="A4180" s="10" t="s">
        <v>5967</v>
      </c>
      <c r="B4180" s="10" t="s">
        <v>5968</v>
      </c>
      <c r="C4180" s="11" t="n">
        <v>46055</v>
      </c>
      <c r="D4180" s="12" t="n">
        <v>33.28</v>
      </c>
    </row>
    <row r="4181" customFormat="false" ht="15" hidden="false" customHeight="false" outlineLevel="0" collapsed="false">
      <c r="A4181" s="10" t="s">
        <v>5969</v>
      </c>
      <c r="B4181" s="10" t="s">
        <v>5970</v>
      </c>
      <c r="C4181" s="11" t="n">
        <v>46055</v>
      </c>
      <c r="D4181" s="12" t="n">
        <v>34.04</v>
      </c>
    </row>
    <row r="4182" customFormat="false" ht="15" hidden="false" customHeight="false" outlineLevel="0" collapsed="false">
      <c r="A4182" s="10" t="s">
        <v>5971</v>
      </c>
      <c r="B4182" s="10" t="s">
        <v>159</v>
      </c>
      <c r="C4182" s="11" t="n">
        <v>46055</v>
      </c>
      <c r="D4182" s="12" t="n">
        <v>20.97</v>
      </c>
    </row>
    <row r="4183" customFormat="false" ht="15" hidden="false" customHeight="false" outlineLevel="0" collapsed="false">
      <c r="A4183" s="10" t="s">
        <v>5972</v>
      </c>
      <c r="B4183" s="10" t="s">
        <v>5973</v>
      </c>
      <c r="C4183" s="11" t="n">
        <v>46055</v>
      </c>
      <c r="D4183" s="12" t="n">
        <v>43.07</v>
      </c>
    </row>
    <row r="4184" customFormat="false" ht="15" hidden="false" customHeight="false" outlineLevel="0" collapsed="false">
      <c r="A4184" s="10" t="s">
        <v>5974</v>
      </c>
      <c r="B4184" s="10" t="s">
        <v>1032</v>
      </c>
      <c r="C4184" s="11" t="n">
        <v>46055</v>
      </c>
      <c r="D4184" s="12" t="n">
        <v>39.05</v>
      </c>
    </row>
    <row r="4185" customFormat="false" ht="15" hidden="false" customHeight="false" outlineLevel="0" collapsed="false">
      <c r="A4185" s="10" t="s">
        <v>5975</v>
      </c>
      <c r="B4185" s="10" t="s">
        <v>5976</v>
      </c>
      <c r="C4185" s="11" t="n">
        <v>46055</v>
      </c>
      <c r="D4185" s="12" t="n">
        <v>25.14</v>
      </c>
    </row>
    <row r="4186" customFormat="false" ht="15" hidden="false" customHeight="false" outlineLevel="0" collapsed="false">
      <c r="A4186" s="10" t="s">
        <v>5977</v>
      </c>
      <c r="B4186" s="10" t="s">
        <v>3436</v>
      </c>
      <c r="C4186" s="11" t="n">
        <v>46056</v>
      </c>
      <c r="D4186" s="12" t="n">
        <v>53.41</v>
      </c>
    </row>
    <row r="4187" customFormat="false" ht="15" hidden="false" customHeight="false" outlineLevel="0" collapsed="false">
      <c r="A4187" s="10" t="s">
        <v>5978</v>
      </c>
      <c r="B4187" s="10" t="s">
        <v>214</v>
      </c>
      <c r="C4187" s="11" t="n">
        <v>46056</v>
      </c>
      <c r="D4187" s="12" t="n">
        <v>20.48</v>
      </c>
    </row>
    <row r="4188" customFormat="false" ht="15" hidden="false" customHeight="false" outlineLevel="0" collapsed="false">
      <c r="A4188" s="10" t="s">
        <v>5979</v>
      </c>
      <c r="B4188" s="10" t="s">
        <v>165</v>
      </c>
      <c r="C4188" s="11" t="n">
        <v>46056</v>
      </c>
      <c r="D4188" s="12" t="n">
        <v>94.19</v>
      </c>
    </row>
    <row r="4189" customFormat="false" ht="15" hidden="false" customHeight="false" outlineLevel="0" collapsed="false">
      <c r="A4189" s="10" t="s">
        <v>5980</v>
      </c>
      <c r="B4189" s="10" t="s">
        <v>705</v>
      </c>
      <c r="C4189" s="11" t="n">
        <v>46056</v>
      </c>
      <c r="D4189" s="12" t="n">
        <v>33.32</v>
      </c>
    </row>
    <row r="4190" customFormat="false" ht="15" hidden="false" customHeight="false" outlineLevel="0" collapsed="false">
      <c r="A4190" s="10" t="s">
        <v>5981</v>
      </c>
      <c r="B4190" s="10" t="s">
        <v>5982</v>
      </c>
      <c r="C4190" s="11" t="n">
        <v>46056</v>
      </c>
      <c r="D4190" s="12" t="n">
        <v>42.34</v>
      </c>
    </row>
    <row r="4191" customFormat="false" ht="15" hidden="false" customHeight="false" outlineLevel="0" collapsed="false">
      <c r="A4191" s="10" t="s">
        <v>5983</v>
      </c>
      <c r="B4191" s="10" t="s">
        <v>5984</v>
      </c>
      <c r="C4191" s="11" t="n">
        <v>46056</v>
      </c>
      <c r="D4191" s="12" t="n">
        <v>40.78</v>
      </c>
    </row>
    <row r="4192" customFormat="false" ht="15" hidden="false" customHeight="false" outlineLevel="0" collapsed="false">
      <c r="A4192" s="10" t="s">
        <v>5985</v>
      </c>
      <c r="B4192" s="10" t="s">
        <v>5986</v>
      </c>
      <c r="C4192" s="11" t="n">
        <v>46056</v>
      </c>
      <c r="D4192" s="12" t="n">
        <v>22.49</v>
      </c>
    </row>
    <row r="4193" customFormat="false" ht="15" hidden="false" customHeight="false" outlineLevel="0" collapsed="false">
      <c r="A4193" s="10" t="s">
        <v>5987</v>
      </c>
      <c r="B4193" s="10" t="s">
        <v>2619</v>
      </c>
      <c r="C4193" s="11" t="n">
        <v>46056</v>
      </c>
      <c r="D4193" s="12" t="n">
        <v>79.15</v>
      </c>
    </row>
    <row r="4194" customFormat="false" ht="15" hidden="false" customHeight="false" outlineLevel="0" collapsed="false">
      <c r="A4194" s="10" t="s">
        <v>5988</v>
      </c>
      <c r="B4194" s="10" t="s">
        <v>5563</v>
      </c>
      <c r="C4194" s="11" t="n">
        <v>46057</v>
      </c>
      <c r="D4194" s="12" t="n">
        <v>63.68</v>
      </c>
    </row>
    <row r="4195" customFormat="false" ht="15" hidden="false" customHeight="false" outlineLevel="0" collapsed="false">
      <c r="A4195" s="10" t="s">
        <v>5989</v>
      </c>
      <c r="B4195" s="10" t="s">
        <v>3523</v>
      </c>
      <c r="C4195" s="11" t="n">
        <v>46057</v>
      </c>
      <c r="D4195" s="12" t="n">
        <v>30.26</v>
      </c>
    </row>
    <row r="4196" customFormat="false" ht="15" hidden="false" customHeight="false" outlineLevel="0" collapsed="false">
      <c r="A4196" s="10" t="s">
        <v>5990</v>
      </c>
      <c r="B4196" s="10" t="s">
        <v>4549</v>
      </c>
      <c r="C4196" s="11" t="n">
        <v>46057</v>
      </c>
      <c r="D4196" s="12" t="n">
        <v>14.5</v>
      </c>
    </row>
    <row r="4197" customFormat="false" ht="15" hidden="false" customHeight="false" outlineLevel="0" collapsed="false">
      <c r="A4197" s="10" t="s">
        <v>5991</v>
      </c>
      <c r="B4197" s="10" t="s">
        <v>4389</v>
      </c>
      <c r="C4197" s="11" t="n">
        <v>46057</v>
      </c>
      <c r="D4197" s="12" t="n">
        <v>36.48</v>
      </c>
    </row>
    <row r="4198" customFormat="false" ht="15" hidden="false" customHeight="false" outlineLevel="0" collapsed="false">
      <c r="A4198" s="10" t="s">
        <v>5992</v>
      </c>
      <c r="B4198" s="10" t="s">
        <v>5993</v>
      </c>
      <c r="C4198" s="11" t="n">
        <v>46057</v>
      </c>
      <c r="D4198" s="12" t="n">
        <v>41.66</v>
      </c>
    </row>
    <row r="4199" customFormat="false" ht="15" hidden="false" customHeight="false" outlineLevel="0" collapsed="false">
      <c r="A4199" s="10" t="s">
        <v>5994</v>
      </c>
      <c r="B4199" s="10" t="s">
        <v>4005</v>
      </c>
      <c r="C4199" s="11" t="n">
        <v>46057</v>
      </c>
      <c r="D4199" s="12" t="n">
        <v>36.38</v>
      </c>
    </row>
    <row r="4200" customFormat="false" ht="15" hidden="false" customHeight="false" outlineLevel="0" collapsed="false">
      <c r="A4200" s="10" t="s">
        <v>5995</v>
      </c>
      <c r="B4200" s="10" t="s">
        <v>3935</v>
      </c>
      <c r="C4200" s="11" t="n">
        <v>46057</v>
      </c>
      <c r="D4200" s="12" t="n">
        <v>23.56</v>
      </c>
    </row>
    <row r="4201" customFormat="false" ht="15" hidden="false" customHeight="false" outlineLevel="0" collapsed="false">
      <c r="A4201" s="10" t="s">
        <v>5996</v>
      </c>
      <c r="B4201" s="10" t="s">
        <v>3964</v>
      </c>
      <c r="C4201" s="11" t="n">
        <v>46057</v>
      </c>
      <c r="D4201" s="12" t="n">
        <v>22.2</v>
      </c>
    </row>
    <row r="4202" customFormat="false" ht="15" hidden="false" customHeight="false" outlineLevel="0" collapsed="false">
      <c r="A4202" s="10" t="s">
        <v>5997</v>
      </c>
      <c r="B4202" s="10" t="s">
        <v>292</v>
      </c>
      <c r="C4202" s="11" t="n">
        <v>46057</v>
      </c>
      <c r="D4202" s="12" t="n">
        <v>27.23</v>
      </c>
    </row>
    <row r="4203" customFormat="false" ht="15" hidden="false" customHeight="false" outlineLevel="0" collapsed="false">
      <c r="A4203" s="10" t="s">
        <v>5998</v>
      </c>
      <c r="B4203" s="10" t="s">
        <v>5999</v>
      </c>
      <c r="C4203" s="11" t="n">
        <v>46057</v>
      </c>
      <c r="D4203" s="12" t="n">
        <v>47.6</v>
      </c>
    </row>
    <row r="4204" customFormat="false" ht="15" hidden="false" customHeight="false" outlineLevel="0" collapsed="false">
      <c r="A4204" s="10" t="s">
        <v>6000</v>
      </c>
      <c r="B4204" s="10" t="s">
        <v>3910</v>
      </c>
      <c r="C4204" s="11" t="n">
        <v>46057</v>
      </c>
      <c r="D4204" s="12" t="n">
        <v>43.27</v>
      </c>
    </row>
    <row r="4205" customFormat="false" ht="15" hidden="false" customHeight="false" outlineLevel="0" collapsed="false">
      <c r="A4205" s="10" t="s">
        <v>6001</v>
      </c>
      <c r="B4205" s="10" t="s">
        <v>6002</v>
      </c>
      <c r="C4205" s="11" t="n">
        <v>46057</v>
      </c>
      <c r="D4205" s="12" t="n">
        <v>27.15</v>
      </c>
    </row>
    <row r="4206" customFormat="false" ht="15" hidden="false" customHeight="false" outlineLevel="0" collapsed="false">
      <c r="A4206" s="10" t="s">
        <v>6003</v>
      </c>
      <c r="B4206" s="10" t="s">
        <v>3697</v>
      </c>
      <c r="C4206" s="11" t="n">
        <v>46057</v>
      </c>
      <c r="D4206" s="12" t="n">
        <v>27.88</v>
      </c>
    </row>
    <row r="4207" customFormat="false" ht="15" hidden="false" customHeight="false" outlineLevel="0" collapsed="false">
      <c r="A4207" s="10" t="s">
        <v>6004</v>
      </c>
      <c r="B4207" s="10" t="s">
        <v>2949</v>
      </c>
      <c r="C4207" s="11" t="n">
        <v>46057</v>
      </c>
      <c r="D4207" s="12" t="n">
        <v>33.28</v>
      </c>
    </row>
    <row r="4208" customFormat="false" ht="15" hidden="false" customHeight="false" outlineLevel="0" collapsed="false">
      <c r="A4208" s="10" t="s">
        <v>6005</v>
      </c>
      <c r="B4208" s="10" t="s">
        <v>2401</v>
      </c>
      <c r="C4208" s="11" t="n">
        <v>46057</v>
      </c>
      <c r="D4208" s="12" t="n">
        <v>35.24</v>
      </c>
    </row>
    <row r="4209" customFormat="false" ht="15" hidden="false" customHeight="false" outlineLevel="0" collapsed="false">
      <c r="A4209" s="10" t="s">
        <v>6006</v>
      </c>
      <c r="B4209" s="10" t="s">
        <v>1586</v>
      </c>
      <c r="C4209" s="11" t="n">
        <v>46057</v>
      </c>
      <c r="D4209" s="12" t="n">
        <v>39.25</v>
      </c>
    </row>
    <row r="4210" customFormat="false" ht="15" hidden="false" customHeight="false" outlineLevel="0" collapsed="false">
      <c r="A4210" s="10" t="s">
        <v>6007</v>
      </c>
      <c r="B4210" s="10" t="s">
        <v>1123</v>
      </c>
      <c r="C4210" s="11" t="n">
        <v>46057</v>
      </c>
      <c r="D4210" s="12" t="n">
        <v>35.43</v>
      </c>
    </row>
    <row r="4211" customFormat="false" ht="15" hidden="false" customHeight="false" outlineLevel="0" collapsed="false">
      <c r="A4211" s="10" t="s">
        <v>6008</v>
      </c>
      <c r="B4211" s="10" t="s">
        <v>6009</v>
      </c>
      <c r="C4211" s="11" t="n">
        <v>46057</v>
      </c>
      <c r="D4211" s="12" t="n">
        <v>23.21</v>
      </c>
    </row>
    <row r="4212" customFormat="false" ht="15" hidden="false" customHeight="false" outlineLevel="0" collapsed="false">
      <c r="A4212" s="10" t="s">
        <v>6010</v>
      </c>
      <c r="B4212" s="10" t="s">
        <v>2871</v>
      </c>
      <c r="C4212" s="11" t="n">
        <v>46057</v>
      </c>
      <c r="D4212" s="12" t="n">
        <v>87.09</v>
      </c>
    </row>
    <row r="4213" customFormat="false" ht="15" hidden="false" customHeight="false" outlineLevel="0" collapsed="false">
      <c r="A4213" s="10" t="s">
        <v>6011</v>
      </c>
      <c r="B4213" s="10" t="s">
        <v>3625</v>
      </c>
      <c r="C4213" s="11" t="n">
        <v>46058</v>
      </c>
      <c r="D4213" s="12" t="n">
        <v>82.69</v>
      </c>
    </row>
    <row r="4214" customFormat="false" ht="15" hidden="false" customHeight="false" outlineLevel="0" collapsed="false">
      <c r="A4214" s="10" t="s">
        <v>6012</v>
      </c>
      <c r="B4214" s="10" t="s">
        <v>3240</v>
      </c>
      <c r="C4214" s="11" t="n">
        <v>46058</v>
      </c>
      <c r="D4214" s="12" t="n">
        <v>25.43</v>
      </c>
    </row>
    <row r="4215" customFormat="false" ht="15" hidden="false" customHeight="false" outlineLevel="0" collapsed="false">
      <c r="A4215" s="10" t="s">
        <v>6013</v>
      </c>
      <c r="B4215" s="10" t="s">
        <v>6014</v>
      </c>
      <c r="C4215" s="11" t="n">
        <v>46058</v>
      </c>
      <c r="D4215" s="12" t="n">
        <v>29.27</v>
      </c>
    </row>
    <row r="4216" customFormat="false" ht="15" hidden="false" customHeight="false" outlineLevel="0" collapsed="false">
      <c r="A4216" s="10" t="s">
        <v>6015</v>
      </c>
      <c r="B4216" s="10" t="s">
        <v>6016</v>
      </c>
      <c r="C4216" s="11" t="n">
        <v>46058</v>
      </c>
      <c r="D4216" s="12" t="n">
        <v>27.26</v>
      </c>
    </row>
    <row r="4217" customFormat="false" ht="15" hidden="false" customHeight="false" outlineLevel="0" collapsed="false">
      <c r="A4217" s="10" t="s">
        <v>6017</v>
      </c>
      <c r="B4217" s="10" t="s">
        <v>6018</v>
      </c>
      <c r="C4217" s="11" t="n">
        <v>46058</v>
      </c>
      <c r="D4217" s="12" t="n">
        <v>28.78</v>
      </c>
    </row>
    <row r="4218" customFormat="false" ht="15" hidden="false" customHeight="false" outlineLevel="0" collapsed="false">
      <c r="A4218" s="10" t="s">
        <v>6019</v>
      </c>
      <c r="B4218" s="10" t="s">
        <v>4659</v>
      </c>
      <c r="C4218" s="11" t="n">
        <v>46058</v>
      </c>
      <c r="D4218" s="12" t="n">
        <v>39.42</v>
      </c>
    </row>
    <row r="4219" customFormat="false" ht="15" hidden="false" customHeight="false" outlineLevel="0" collapsed="false">
      <c r="A4219" s="10" t="s">
        <v>6020</v>
      </c>
      <c r="B4219" s="10" t="s">
        <v>3120</v>
      </c>
      <c r="C4219" s="11" t="n">
        <v>46058</v>
      </c>
      <c r="D4219" s="12" t="n">
        <v>58.04</v>
      </c>
    </row>
    <row r="4220" customFormat="false" ht="15" hidden="false" customHeight="false" outlineLevel="0" collapsed="false">
      <c r="A4220" s="10" t="s">
        <v>6021</v>
      </c>
      <c r="B4220" s="10" t="s">
        <v>3990</v>
      </c>
      <c r="C4220" s="11" t="n">
        <v>46058</v>
      </c>
      <c r="D4220" s="12" t="n">
        <v>41.06</v>
      </c>
    </row>
    <row r="4221" customFormat="false" ht="15" hidden="false" customHeight="false" outlineLevel="0" collapsed="false">
      <c r="A4221" s="10" t="s">
        <v>6022</v>
      </c>
      <c r="B4221" s="10" t="s">
        <v>1833</v>
      </c>
      <c r="C4221" s="11" t="n">
        <v>46058</v>
      </c>
      <c r="D4221" s="12" t="n">
        <v>15.9</v>
      </c>
    </row>
    <row r="4222" customFormat="false" ht="15" hidden="false" customHeight="false" outlineLevel="0" collapsed="false">
      <c r="A4222" s="10" t="s">
        <v>6023</v>
      </c>
      <c r="B4222" s="10" t="s">
        <v>4223</v>
      </c>
      <c r="C4222" s="11" t="n">
        <v>46058</v>
      </c>
      <c r="D4222" s="12" t="n">
        <v>25.67</v>
      </c>
    </row>
    <row r="4223" customFormat="false" ht="15" hidden="false" customHeight="false" outlineLevel="0" collapsed="false">
      <c r="A4223" s="10" t="s">
        <v>6024</v>
      </c>
      <c r="B4223" s="10" t="s">
        <v>4559</v>
      </c>
      <c r="C4223" s="11" t="n">
        <v>46058</v>
      </c>
      <c r="D4223" s="12" t="n">
        <v>22.67</v>
      </c>
    </row>
    <row r="4224" customFormat="false" ht="15" hidden="false" customHeight="false" outlineLevel="0" collapsed="false">
      <c r="A4224" s="10" t="s">
        <v>6025</v>
      </c>
      <c r="B4224" s="10" t="s">
        <v>556</v>
      </c>
      <c r="C4224" s="11" t="n">
        <v>46058</v>
      </c>
      <c r="D4224" s="12" t="n">
        <v>26.2</v>
      </c>
    </row>
    <row r="4225" customFormat="false" ht="15" hidden="false" customHeight="false" outlineLevel="0" collapsed="false">
      <c r="A4225" s="10" t="s">
        <v>6026</v>
      </c>
      <c r="B4225" s="10" t="s">
        <v>6027</v>
      </c>
      <c r="C4225" s="11" t="n">
        <v>46058</v>
      </c>
      <c r="D4225" s="12" t="n">
        <v>32.87</v>
      </c>
    </row>
    <row r="4226" customFormat="false" ht="15" hidden="false" customHeight="false" outlineLevel="0" collapsed="false">
      <c r="A4226" s="10" t="s">
        <v>6028</v>
      </c>
      <c r="B4226" s="10" t="s">
        <v>1107</v>
      </c>
      <c r="C4226" s="11" t="n">
        <v>46058</v>
      </c>
      <c r="D4226" s="12" t="n">
        <v>55.22</v>
      </c>
    </row>
    <row r="4227" customFormat="false" ht="15" hidden="false" customHeight="false" outlineLevel="0" collapsed="false">
      <c r="A4227" s="10" t="s">
        <v>6029</v>
      </c>
      <c r="B4227" s="10" t="s">
        <v>6030</v>
      </c>
      <c r="C4227" s="11" t="n">
        <v>46058</v>
      </c>
      <c r="D4227" s="12" t="n">
        <v>32.88</v>
      </c>
    </row>
    <row r="4228" customFormat="false" ht="15" hidden="false" customHeight="false" outlineLevel="0" collapsed="false">
      <c r="A4228" s="10" t="s">
        <v>6031</v>
      </c>
      <c r="B4228" s="10" t="s">
        <v>4933</v>
      </c>
      <c r="C4228" s="11" t="n">
        <v>46058</v>
      </c>
      <c r="D4228" s="12" t="n">
        <v>53.76</v>
      </c>
    </row>
    <row r="4229" customFormat="false" ht="15" hidden="false" customHeight="false" outlineLevel="0" collapsed="false">
      <c r="A4229" s="10" t="s">
        <v>6032</v>
      </c>
      <c r="B4229" s="10" t="s">
        <v>6033</v>
      </c>
      <c r="C4229" s="11" t="n">
        <v>46059</v>
      </c>
      <c r="D4229" s="12" t="n">
        <v>23.85</v>
      </c>
    </row>
    <row r="4230" customFormat="false" ht="15" hidden="false" customHeight="false" outlineLevel="0" collapsed="false">
      <c r="A4230" s="10" t="s">
        <v>6034</v>
      </c>
      <c r="B4230" s="10" t="s">
        <v>4258</v>
      </c>
      <c r="C4230" s="11" t="n">
        <v>46059</v>
      </c>
      <c r="D4230" s="12" t="n">
        <v>96.9</v>
      </c>
    </row>
    <row r="4231" customFormat="false" ht="15" hidden="false" customHeight="false" outlineLevel="0" collapsed="false">
      <c r="A4231" s="10" t="s">
        <v>6035</v>
      </c>
      <c r="B4231" s="10" t="s">
        <v>624</v>
      </c>
      <c r="C4231" s="11" t="n">
        <v>46059</v>
      </c>
      <c r="D4231" s="12" t="n">
        <v>13.27</v>
      </c>
    </row>
    <row r="4232" customFormat="false" ht="15" hidden="false" customHeight="false" outlineLevel="0" collapsed="false">
      <c r="A4232" s="10" t="s">
        <v>6036</v>
      </c>
      <c r="B4232" s="10" t="s">
        <v>1929</v>
      </c>
      <c r="C4232" s="11" t="n">
        <v>46059</v>
      </c>
      <c r="D4232" s="12" t="n">
        <v>60.29</v>
      </c>
    </row>
    <row r="4233" customFormat="false" ht="15" hidden="false" customHeight="false" outlineLevel="0" collapsed="false">
      <c r="A4233" s="10" t="s">
        <v>6037</v>
      </c>
      <c r="B4233" s="10" t="s">
        <v>3908</v>
      </c>
      <c r="C4233" s="11" t="n">
        <v>46059</v>
      </c>
      <c r="D4233" s="12" t="n">
        <v>22.81</v>
      </c>
    </row>
    <row r="4234" customFormat="false" ht="15" hidden="false" customHeight="false" outlineLevel="0" collapsed="false">
      <c r="A4234" s="10" t="s">
        <v>6038</v>
      </c>
      <c r="B4234" s="10" t="s">
        <v>4793</v>
      </c>
      <c r="C4234" s="11" t="n">
        <v>46059</v>
      </c>
      <c r="D4234" s="12" t="n">
        <v>39.97</v>
      </c>
    </row>
    <row r="4235" customFormat="false" ht="15" hidden="false" customHeight="false" outlineLevel="0" collapsed="false">
      <c r="A4235" s="10" t="s">
        <v>6039</v>
      </c>
      <c r="B4235" s="10" t="s">
        <v>6040</v>
      </c>
      <c r="C4235" s="11" t="n">
        <v>46059</v>
      </c>
      <c r="D4235" s="12" t="n">
        <v>43.31</v>
      </c>
    </row>
    <row r="4236" customFormat="false" ht="15" hidden="false" customHeight="false" outlineLevel="0" collapsed="false">
      <c r="A4236" s="10" t="s">
        <v>6041</v>
      </c>
      <c r="B4236" s="10" t="s">
        <v>6042</v>
      </c>
      <c r="C4236" s="11" t="n">
        <v>46059</v>
      </c>
      <c r="D4236" s="12" t="n">
        <v>49.78</v>
      </c>
    </row>
    <row r="4237" customFormat="false" ht="15" hidden="false" customHeight="false" outlineLevel="0" collapsed="false">
      <c r="A4237" s="10" t="s">
        <v>6043</v>
      </c>
      <c r="B4237" s="10" t="s">
        <v>6044</v>
      </c>
      <c r="C4237" s="11" t="n">
        <v>46060</v>
      </c>
      <c r="D4237" s="12" t="n">
        <v>24.94</v>
      </c>
    </row>
    <row r="4238" customFormat="false" ht="15" hidden="false" customHeight="false" outlineLevel="0" collapsed="false">
      <c r="A4238" s="10" t="s">
        <v>6045</v>
      </c>
      <c r="B4238" s="10" t="s">
        <v>5315</v>
      </c>
      <c r="C4238" s="11" t="n">
        <v>46060</v>
      </c>
      <c r="D4238" s="12" t="n">
        <v>25.01</v>
      </c>
    </row>
    <row r="4239" customFormat="false" ht="15" hidden="false" customHeight="false" outlineLevel="0" collapsed="false">
      <c r="A4239" s="10" t="s">
        <v>6046</v>
      </c>
      <c r="B4239" s="10" t="s">
        <v>577</v>
      </c>
      <c r="C4239" s="11" t="n">
        <v>46060</v>
      </c>
      <c r="D4239" s="12" t="n">
        <v>40.01</v>
      </c>
    </row>
    <row r="4240" customFormat="false" ht="15" hidden="false" customHeight="false" outlineLevel="0" collapsed="false">
      <c r="A4240" s="10" t="s">
        <v>6047</v>
      </c>
      <c r="B4240" s="10" t="s">
        <v>6048</v>
      </c>
      <c r="C4240" s="11" t="n">
        <v>46060</v>
      </c>
      <c r="D4240" s="12" t="n">
        <v>28.58</v>
      </c>
    </row>
    <row r="4241" customFormat="false" ht="15" hidden="false" customHeight="false" outlineLevel="0" collapsed="false">
      <c r="A4241" s="10" t="s">
        <v>6049</v>
      </c>
      <c r="B4241" s="10" t="s">
        <v>2841</v>
      </c>
      <c r="C4241" s="11" t="n">
        <v>46060</v>
      </c>
      <c r="D4241" s="12" t="n">
        <v>30.01</v>
      </c>
    </row>
    <row r="4242" customFormat="false" ht="15" hidden="false" customHeight="false" outlineLevel="0" collapsed="false">
      <c r="A4242" s="10" t="s">
        <v>6050</v>
      </c>
      <c r="B4242" s="10" t="s">
        <v>2190</v>
      </c>
      <c r="C4242" s="11" t="n">
        <v>46060</v>
      </c>
      <c r="D4242" s="12" t="n">
        <v>38.26</v>
      </c>
    </row>
    <row r="4243" customFormat="false" ht="15" hidden="false" customHeight="false" outlineLevel="0" collapsed="false">
      <c r="A4243" s="10" t="s">
        <v>6051</v>
      </c>
      <c r="B4243" s="10" t="s">
        <v>5713</v>
      </c>
      <c r="C4243" s="11" t="n">
        <v>46060</v>
      </c>
      <c r="D4243" s="12" t="n">
        <v>26.72</v>
      </c>
    </row>
    <row r="4244" customFormat="false" ht="15" hidden="false" customHeight="false" outlineLevel="0" collapsed="false">
      <c r="A4244" s="10" t="s">
        <v>6052</v>
      </c>
      <c r="B4244" s="10" t="s">
        <v>3803</v>
      </c>
      <c r="C4244" s="11" t="n">
        <v>46060</v>
      </c>
      <c r="D4244" s="12" t="n">
        <v>33.61</v>
      </c>
    </row>
    <row r="4245" customFormat="false" ht="15" hidden="false" customHeight="false" outlineLevel="0" collapsed="false">
      <c r="A4245" s="10" t="s">
        <v>6053</v>
      </c>
      <c r="B4245" s="10" t="s">
        <v>3001</v>
      </c>
      <c r="C4245" s="11" t="n">
        <v>46060</v>
      </c>
      <c r="D4245" s="12" t="n">
        <v>59.48</v>
      </c>
    </row>
    <row r="4246" customFormat="false" ht="15" hidden="false" customHeight="false" outlineLevel="0" collapsed="false">
      <c r="A4246" s="10" t="s">
        <v>6054</v>
      </c>
      <c r="B4246" s="10" t="s">
        <v>1530</v>
      </c>
      <c r="C4246" s="11" t="n">
        <v>46060</v>
      </c>
      <c r="D4246" s="12" t="n">
        <v>46.06</v>
      </c>
    </row>
    <row r="4247" customFormat="false" ht="15" hidden="false" customHeight="false" outlineLevel="0" collapsed="false">
      <c r="A4247" s="10" t="s">
        <v>6055</v>
      </c>
      <c r="B4247" s="10" t="s">
        <v>43</v>
      </c>
      <c r="C4247" s="11" t="n">
        <v>46060</v>
      </c>
      <c r="D4247" s="12" t="n">
        <v>78.8</v>
      </c>
    </row>
    <row r="4248" customFormat="false" ht="15" hidden="false" customHeight="false" outlineLevel="0" collapsed="false">
      <c r="A4248" s="10" t="s">
        <v>6056</v>
      </c>
      <c r="B4248" s="10" t="s">
        <v>3181</v>
      </c>
      <c r="C4248" s="11" t="n">
        <v>46060</v>
      </c>
      <c r="D4248" s="12" t="n">
        <v>82.69</v>
      </c>
    </row>
    <row r="4249" customFormat="false" ht="15" hidden="false" customHeight="false" outlineLevel="0" collapsed="false">
      <c r="A4249" s="10" t="s">
        <v>6057</v>
      </c>
      <c r="B4249" s="10" t="s">
        <v>3097</v>
      </c>
      <c r="C4249" s="11" t="n">
        <v>46061</v>
      </c>
      <c r="D4249" s="12" t="n">
        <v>28.7</v>
      </c>
    </row>
    <row r="4250" customFormat="false" ht="15" hidden="false" customHeight="false" outlineLevel="0" collapsed="false">
      <c r="A4250" s="10" t="s">
        <v>6058</v>
      </c>
      <c r="B4250" s="10" t="s">
        <v>2622</v>
      </c>
      <c r="C4250" s="11" t="n">
        <v>46061</v>
      </c>
      <c r="D4250" s="12" t="n">
        <v>34.26</v>
      </c>
    </row>
    <row r="4251" customFormat="false" ht="15" hidden="false" customHeight="false" outlineLevel="0" collapsed="false">
      <c r="A4251" s="10" t="s">
        <v>6059</v>
      </c>
      <c r="B4251" s="10" t="s">
        <v>4041</v>
      </c>
      <c r="C4251" s="11" t="n">
        <v>46061</v>
      </c>
      <c r="D4251" s="12" t="n">
        <v>48.82</v>
      </c>
    </row>
    <row r="4252" customFormat="false" ht="15" hidden="false" customHeight="false" outlineLevel="0" collapsed="false">
      <c r="A4252" s="10" t="s">
        <v>6060</v>
      </c>
      <c r="B4252" s="10" t="s">
        <v>6061</v>
      </c>
      <c r="C4252" s="11" t="n">
        <v>46061</v>
      </c>
      <c r="D4252" s="12" t="n">
        <v>18.94</v>
      </c>
    </row>
    <row r="4253" customFormat="false" ht="15" hidden="false" customHeight="false" outlineLevel="0" collapsed="false">
      <c r="A4253" s="10" t="s">
        <v>6062</v>
      </c>
      <c r="B4253" s="10" t="s">
        <v>3555</v>
      </c>
      <c r="C4253" s="11" t="n">
        <v>46061</v>
      </c>
      <c r="D4253" s="12" t="n">
        <v>72.06</v>
      </c>
    </row>
    <row r="4254" customFormat="false" ht="15" hidden="false" customHeight="false" outlineLevel="0" collapsed="false">
      <c r="A4254" s="10" t="s">
        <v>6063</v>
      </c>
      <c r="B4254" s="10" t="s">
        <v>6064</v>
      </c>
      <c r="C4254" s="11" t="n">
        <v>46061</v>
      </c>
      <c r="D4254" s="12" t="n">
        <v>33.04</v>
      </c>
    </row>
    <row r="4255" customFormat="false" ht="15" hidden="false" customHeight="false" outlineLevel="0" collapsed="false">
      <c r="A4255" s="10" t="s">
        <v>6065</v>
      </c>
      <c r="B4255" s="10" t="s">
        <v>6066</v>
      </c>
      <c r="C4255" s="11" t="n">
        <v>46061</v>
      </c>
      <c r="D4255" s="12" t="n">
        <v>25.86</v>
      </c>
    </row>
    <row r="4256" customFormat="false" ht="15" hidden="false" customHeight="false" outlineLevel="0" collapsed="false">
      <c r="A4256" s="10" t="s">
        <v>6067</v>
      </c>
      <c r="B4256" s="10" t="s">
        <v>4687</v>
      </c>
      <c r="C4256" s="11" t="n">
        <v>46061</v>
      </c>
      <c r="D4256" s="12" t="n">
        <v>22.11</v>
      </c>
    </row>
    <row r="4257" customFormat="false" ht="15" hidden="false" customHeight="false" outlineLevel="0" collapsed="false">
      <c r="A4257" s="10" t="s">
        <v>6068</v>
      </c>
      <c r="B4257" s="10" t="s">
        <v>3141</v>
      </c>
      <c r="C4257" s="11" t="n">
        <v>46061</v>
      </c>
      <c r="D4257" s="12" t="n">
        <v>25.1</v>
      </c>
    </row>
    <row r="4258" customFormat="false" ht="15" hidden="false" customHeight="false" outlineLevel="0" collapsed="false">
      <c r="A4258" s="10" t="s">
        <v>6069</v>
      </c>
      <c r="B4258" s="10" t="s">
        <v>6070</v>
      </c>
      <c r="C4258" s="11" t="n">
        <v>46062</v>
      </c>
      <c r="D4258" s="12" t="n">
        <v>43.24</v>
      </c>
    </row>
    <row r="4259" customFormat="false" ht="15" hidden="false" customHeight="false" outlineLevel="0" collapsed="false">
      <c r="A4259" s="10" t="s">
        <v>6071</v>
      </c>
      <c r="B4259" s="10" t="s">
        <v>1883</v>
      </c>
      <c r="C4259" s="11" t="n">
        <v>46062</v>
      </c>
      <c r="D4259" s="12" t="n">
        <v>29.54</v>
      </c>
    </row>
    <row r="4260" customFormat="false" ht="15" hidden="false" customHeight="false" outlineLevel="0" collapsed="false">
      <c r="A4260" s="10" t="s">
        <v>6072</v>
      </c>
      <c r="B4260" s="10" t="s">
        <v>6073</v>
      </c>
      <c r="C4260" s="11" t="n">
        <v>46062</v>
      </c>
      <c r="D4260" s="12" t="n">
        <v>44.27</v>
      </c>
    </row>
    <row r="4261" customFormat="false" ht="15" hidden="false" customHeight="false" outlineLevel="0" collapsed="false">
      <c r="A4261" s="10" t="s">
        <v>6074</v>
      </c>
      <c r="B4261" s="10" t="s">
        <v>2477</v>
      </c>
      <c r="C4261" s="11" t="n">
        <v>46062</v>
      </c>
      <c r="D4261" s="12" t="n">
        <v>28.97</v>
      </c>
    </row>
    <row r="4262" customFormat="false" ht="15" hidden="false" customHeight="false" outlineLevel="0" collapsed="false">
      <c r="A4262" s="10" t="s">
        <v>6075</v>
      </c>
      <c r="B4262" s="10" t="s">
        <v>2206</v>
      </c>
      <c r="C4262" s="11" t="n">
        <v>46062</v>
      </c>
      <c r="D4262" s="12" t="n">
        <v>58.49</v>
      </c>
    </row>
    <row r="4263" customFormat="false" ht="15" hidden="false" customHeight="false" outlineLevel="0" collapsed="false">
      <c r="A4263" s="10" t="s">
        <v>6076</v>
      </c>
      <c r="B4263" s="10" t="s">
        <v>893</v>
      </c>
      <c r="C4263" s="11" t="n">
        <v>46062</v>
      </c>
      <c r="D4263" s="12" t="n">
        <v>48.48</v>
      </c>
    </row>
    <row r="4264" customFormat="false" ht="15" hidden="false" customHeight="false" outlineLevel="0" collapsed="false">
      <c r="A4264" s="10" t="s">
        <v>6077</v>
      </c>
      <c r="B4264" s="10" t="s">
        <v>4062</v>
      </c>
      <c r="C4264" s="11" t="n">
        <v>46062</v>
      </c>
      <c r="D4264" s="12" t="n">
        <v>39.8</v>
      </c>
    </row>
    <row r="4265" customFormat="false" ht="15" hidden="false" customHeight="false" outlineLevel="0" collapsed="false">
      <c r="A4265" s="10" t="s">
        <v>6078</v>
      </c>
      <c r="B4265" s="10" t="s">
        <v>5057</v>
      </c>
      <c r="C4265" s="11" t="n">
        <v>46062</v>
      </c>
      <c r="D4265" s="12" t="n">
        <v>37.97</v>
      </c>
    </row>
    <row r="4266" customFormat="false" ht="15" hidden="false" customHeight="false" outlineLevel="0" collapsed="false">
      <c r="A4266" s="10" t="s">
        <v>6079</v>
      </c>
      <c r="B4266" s="10" t="s">
        <v>6080</v>
      </c>
      <c r="C4266" s="11" t="n">
        <v>46063</v>
      </c>
      <c r="D4266" s="12" t="n">
        <v>33.56</v>
      </c>
    </row>
    <row r="4267" customFormat="false" ht="15" hidden="false" customHeight="false" outlineLevel="0" collapsed="false">
      <c r="A4267" s="10" t="s">
        <v>6081</v>
      </c>
      <c r="B4267" s="10" t="s">
        <v>6082</v>
      </c>
      <c r="C4267" s="11" t="n">
        <v>46063</v>
      </c>
      <c r="D4267" s="12" t="n">
        <v>31.05</v>
      </c>
    </row>
    <row r="4268" customFormat="false" ht="15" hidden="false" customHeight="false" outlineLevel="0" collapsed="false">
      <c r="A4268" s="10" t="s">
        <v>6083</v>
      </c>
      <c r="B4268" s="10" t="s">
        <v>6084</v>
      </c>
      <c r="C4268" s="11" t="n">
        <v>46063</v>
      </c>
      <c r="D4268" s="12" t="n">
        <v>29.13</v>
      </c>
    </row>
    <row r="4269" customFormat="false" ht="15" hidden="false" customHeight="false" outlineLevel="0" collapsed="false">
      <c r="A4269" s="10" t="s">
        <v>6085</v>
      </c>
      <c r="B4269" s="10" t="s">
        <v>6086</v>
      </c>
      <c r="C4269" s="11" t="n">
        <v>46063</v>
      </c>
      <c r="D4269" s="12" t="n">
        <v>22.96</v>
      </c>
    </row>
    <row r="4270" customFormat="false" ht="15" hidden="false" customHeight="false" outlineLevel="0" collapsed="false">
      <c r="A4270" s="10" t="s">
        <v>6087</v>
      </c>
      <c r="B4270" s="10" t="s">
        <v>6088</v>
      </c>
      <c r="C4270" s="11" t="n">
        <v>46063</v>
      </c>
      <c r="D4270" s="12" t="n">
        <v>37.07</v>
      </c>
    </row>
    <row r="4271" customFormat="false" ht="15" hidden="false" customHeight="false" outlineLevel="0" collapsed="false">
      <c r="A4271" s="10" t="s">
        <v>6089</v>
      </c>
      <c r="B4271" s="10" t="s">
        <v>1636</v>
      </c>
      <c r="C4271" s="11" t="n">
        <v>46063</v>
      </c>
      <c r="D4271" s="12" t="n">
        <v>56.4</v>
      </c>
    </row>
    <row r="4272" customFormat="false" ht="15" hidden="false" customHeight="false" outlineLevel="0" collapsed="false">
      <c r="A4272" s="10" t="s">
        <v>6090</v>
      </c>
      <c r="B4272" s="10" t="s">
        <v>3111</v>
      </c>
      <c r="C4272" s="11" t="n">
        <v>46063</v>
      </c>
      <c r="D4272" s="12" t="n">
        <v>65.37</v>
      </c>
    </row>
    <row r="4273" customFormat="false" ht="15" hidden="false" customHeight="false" outlineLevel="0" collapsed="false">
      <c r="A4273" s="10" t="s">
        <v>6091</v>
      </c>
      <c r="B4273" s="10" t="s">
        <v>6092</v>
      </c>
      <c r="C4273" s="11" t="n">
        <v>46063</v>
      </c>
      <c r="D4273" s="12" t="n">
        <v>68.65</v>
      </c>
    </row>
    <row r="4274" customFormat="false" ht="15" hidden="false" customHeight="false" outlineLevel="0" collapsed="false">
      <c r="A4274" s="10" t="s">
        <v>6093</v>
      </c>
      <c r="B4274" s="10" t="s">
        <v>3839</v>
      </c>
      <c r="C4274" s="11" t="n">
        <v>46063</v>
      </c>
      <c r="D4274" s="12" t="n">
        <v>60.27</v>
      </c>
    </row>
    <row r="4275" customFormat="false" ht="15" hidden="false" customHeight="false" outlineLevel="0" collapsed="false">
      <c r="A4275" s="10" t="s">
        <v>6094</v>
      </c>
      <c r="B4275" s="10" t="s">
        <v>3427</v>
      </c>
      <c r="C4275" s="11" t="n">
        <v>46063</v>
      </c>
      <c r="D4275" s="12" t="n">
        <v>21.41</v>
      </c>
    </row>
    <row r="4276" customFormat="false" ht="15" hidden="false" customHeight="false" outlineLevel="0" collapsed="false">
      <c r="A4276" s="10" t="s">
        <v>6095</v>
      </c>
      <c r="B4276" s="10" t="s">
        <v>2777</v>
      </c>
      <c r="C4276" s="11" t="n">
        <v>46063</v>
      </c>
      <c r="D4276" s="12" t="n">
        <v>24.02</v>
      </c>
    </row>
    <row r="4277" customFormat="false" ht="15" hidden="false" customHeight="false" outlineLevel="0" collapsed="false">
      <c r="A4277" s="10" t="s">
        <v>6096</v>
      </c>
      <c r="B4277" s="10" t="s">
        <v>3898</v>
      </c>
      <c r="C4277" s="11" t="n">
        <v>46063</v>
      </c>
      <c r="D4277" s="12" t="n">
        <v>28.61</v>
      </c>
    </row>
    <row r="4278" customFormat="false" ht="15" hidden="false" customHeight="false" outlineLevel="0" collapsed="false">
      <c r="A4278" s="10" t="s">
        <v>6097</v>
      </c>
      <c r="B4278" s="10" t="s">
        <v>6098</v>
      </c>
      <c r="C4278" s="11" t="n">
        <v>46064</v>
      </c>
      <c r="D4278" s="12" t="n">
        <v>14.69</v>
      </c>
    </row>
    <row r="4279" customFormat="false" ht="15" hidden="false" customHeight="false" outlineLevel="0" collapsed="false">
      <c r="A4279" s="10" t="s">
        <v>6099</v>
      </c>
      <c r="B4279" s="10" t="s">
        <v>620</v>
      </c>
      <c r="C4279" s="11" t="n">
        <v>46064</v>
      </c>
      <c r="D4279" s="12" t="n">
        <v>42.26</v>
      </c>
    </row>
    <row r="4280" customFormat="false" ht="15" hidden="false" customHeight="false" outlineLevel="0" collapsed="false">
      <c r="A4280" s="10" t="s">
        <v>6100</v>
      </c>
      <c r="B4280" s="10" t="s">
        <v>4781</v>
      </c>
      <c r="C4280" s="11" t="n">
        <v>46064</v>
      </c>
      <c r="D4280" s="12" t="n">
        <v>30.83</v>
      </c>
    </row>
    <row r="4281" customFormat="false" ht="15" hidden="false" customHeight="false" outlineLevel="0" collapsed="false">
      <c r="A4281" s="10" t="s">
        <v>6101</v>
      </c>
      <c r="B4281" s="10" t="s">
        <v>6102</v>
      </c>
      <c r="C4281" s="11" t="n">
        <v>46064</v>
      </c>
      <c r="D4281" s="12" t="n">
        <v>54.3</v>
      </c>
    </row>
    <row r="4282" customFormat="false" ht="15" hidden="false" customHeight="false" outlineLevel="0" collapsed="false">
      <c r="A4282" s="10" t="s">
        <v>6103</v>
      </c>
      <c r="B4282" s="10" t="s">
        <v>6104</v>
      </c>
      <c r="C4282" s="11" t="n">
        <v>46064</v>
      </c>
      <c r="D4282" s="12" t="n">
        <v>48.21</v>
      </c>
    </row>
    <row r="4283" customFormat="false" ht="15" hidden="false" customHeight="false" outlineLevel="0" collapsed="false">
      <c r="A4283" s="10" t="s">
        <v>6105</v>
      </c>
      <c r="B4283" s="10" t="s">
        <v>2126</v>
      </c>
      <c r="C4283" s="11" t="n">
        <v>46064</v>
      </c>
      <c r="D4283" s="12" t="n">
        <v>38.74</v>
      </c>
    </row>
    <row r="4284" customFormat="false" ht="15" hidden="false" customHeight="false" outlineLevel="0" collapsed="false">
      <c r="A4284" s="10" t="s">
        <v>6106</v>
      </c>
      <c r="B4284" s="10" t="s">
        <v>6107</v>
      </c>
      <c r="C4284" s="11" t="n">
        <v>46064</v>
      </c>
      <c r="D4284" s="12" t="n">
        <v>14.96</v>
      </c>
    </row>
    <row r="4285" customFormat="false" ht="15" hidden="false" customHeight="false" outlineLevel="0" collapsed="false">
      <c r="A4285" s="10" t="s">
        <v>6108</v>
      </c>
      <c r="B4285" s="10" t="s">
        <v>5074</v>
      </c>
      <c r="C4285" s="11" t="n">
        <v>46064</v>
      </c>
      <c r="D4285" s="12" t="n">
        <v>41.31</v>
      </c>
    </row>
    <row r="4286" customFormat="false" ht="15" hidden="false" customHeight="false" outlineLevel="0" collapsed="false">
      <c r="A4286" s="10" t="s">
        <v>6109</v>
      </c>
      <c r="B4286" s="10" t="s">
        <v>6110</v>
      </c>
      <c r="C4286" s="11" t="n">
        <v>46064</v>
      </c>
      <c r="D4286" s="12" t="n">
        <v>59.05</v>
      </c>
    </row>
    <row r="4287" customFormat="false" ht="15" hidden="false" customHeight="false" outlineLevel="0" collapsed="false">
      <c r="A4287" s="10" t="s">
        <v>6111</v>
      </c>
      <c r="B4287" s="10" t="s">
        <v>6112</v>
      </c>
      <c r="C4287" s="11" t="n">
        <v>46064</v>
      </c>
      <c r="D4287" s="12" t="n">
        <v>32.5</v>
      </c>
    </row>
    <row r="4288" customFormat="false" ht="15" hidden="false" customHeight="false" outlineLevel="0" collapsed="false">
      <c r="A4288" s="10" t="s">
        <v>6113</v>
      </c>
      <c r="B4288" s="10" t="s">
        <v>3918</v>
      </c>
      <c r="C4288" s="11" t="n">
        <v>46064</v>
      </c>
      <c r="D4288" s="12" t="n">
        <v>53.28</v>
      </c>
    </row>
    <row r="4289" customFormat="false" ht="15" hidden="false" customHeight="false" outlineLevel="0" collapsed="false">
      <c r="A4289" s="10" t="s">
        <v>6114</v>
      </c>
      <c r="B4289" s="10" t="s">
        <v>2890</v>
      </c>
      <c r="C4289" s="11" t="n">
        <v>46065</v>
      </c>
      <c r="D4289" s="12" t="n">
        <v>18.8</v>
      </c>
    </row>
    <row r="4290" customFormat="false" ht="15" hidden="false" customHeight="false" outlineLevel="0" collapsed="false">
      <c r="A4290" s="10" t="s">
        <v>6115</v>
      </c>
      <c r="B4290" s="10" t="s">
        <v>6116</v>
      </c>
      <c r="C4290" s="11" t="n">
        <v>46065</v>
      </c>
      <c r="D4290" s="12" t="n">
        <v>37.29</v>
      </c>
    </row>
    <row r="4291" customFormat="false" ht="15" hidden="false" customHeight="false" outlineLevel="0" collapsed="false">
      <c r="A4291" s="10" t="s">
        <v>6117</v>
      </c>
      <c r="B4291" s="10" t="s">
        <v>1535</v>
      </c>
      <c r="C4291" s="11" t="n">
        <v>46065</v>
      </c>
      <c r="D4291" s="12" t="n">
        <v>48.83</v>
      </c>
    </row>
    <row r="4292" customFormat="false" ht="15" hidden="false" customHeight="false" outlineLevel="0" collapsed="false">
      <c r="A4292" s="10" t="s">
        <v>6118</v>
      </c>
      <c r="B4292" s="10" t="s">
        <v>3474</v>
      </c>
      <c r="C4292" s="11" t="n">
        <v>46065</v>
      </c>
      <c r="D4292" s="12" t="n">
        <v>79</v>
      </c>
    </row>
    <row r="4293" customFormat="false" ht="15" hidden="false" customHeight="false" outlineLevel="0" collapsed="false">
      <c r="A4293" s="10" t="s">
        <v>6119</v>
      </c>
      <c r="B4293" s="10" t="s">
        <v>4235</v>
      </c>
      <c r="C4293" s="11" t="n">
        <v>46065</v>
      </c>
      <c r="D4293" s="12" t="n">
        <v>45.63</v>
      </c>
    </row>
    <row r="4294" customFormat="false" ht="15" hidden="false" customHeight="false" outlineLevel="0" collapsed="false">
      <c r="A4294" s="10" t="s">
        <v>6120</v>
      </c>
      <c r="B4294" s="10" t="s">
        <v>6121</v>
      </c>
      <c r="C4294" s="11" t="n">
        <v>46065</v>
      </c>
      <c r="D4294" s="12" t="n">
        <v>18.77</v>
      </c>
    </row>
    <row r="4295" customFormat="false" ht="15" hidden="false" customHeight="false" outlineLevel="0" collapsed="false">
      <c r="A4295" s="10" t="s">
        <v>6122</v>
      </c>
      <c r="B4295" s="10" t="s">
        <v>2932</v>
      </c>
      <c r="C4295" s="11" t="n">
        <v>46065</v>
      </c>
      <c r="D4295" s="12" t="n">
        <v>29.22</v>
      </c>
    </row>
    <row r="4296" customFormat="false" ht="15" hidden="false" customHeight="false" outlineLevel="0" collapsed="false">
      <c r="A4296" s="10" t="s">
        <v>6123</v>
      </c>
      <c r="B4296" s="10" t="s">
        <v>5292</v>
      </c>
      <c r="C4296" s="11" t="n">
        <v>46065</v>
      </c>
      <c r="D4296" s="12" t="n">
        <v>63.98</v>
      </c>
    </row>
    <row r="4297" customFormat="false" ht="15" hidden="false" customHeight="false" outlineLevel="0" collapsed="false">
      <c r="A4297" s="10" t="s">
        <v>6124</v>
      </c>
      <c r="B4297" s="10" t="s">
        <v>6125</v>
      </c>
      <c r="C4297" s="11" t="n">
        <v>46065</v>
      </c>
      <c r="D4297" s="12" t="n">
        <v>19.49</v>
      </c>
    </row>
    <row r="4298" customFormat="false" ht="15" hidden="false" customHeight="false" outlineLevel="0" collapsed="false">
      <c r="A4298" s="10" t="s">
        <v>6126</v>
      </c>
      <c r="B4298" s="10" t="s">
        <v>2050</v>
      </c>
      <c r="C4298" s="11" t="n">
        <v>46065</v>
      </c>
      <c r="D4298" s="12" t="n">
        <v>30.84</v>
      </c>
    </row>
    <row r="4299" customFormat="false" ht="15" hidden="false" customHeight="false" outlineLevel="0" collapsed="false">
      <c r="A4299" s="10" t="s">
        <v>6127</v>
      </c>
      <c r="B4299" s="10" t="s">
        <v>6128</v>
      </c>
      <c r="C4299" s="11" t="n">
        <v>46065</v>
      </c>
      <c r="D4299" s="12" t="n">
        <v>63.15</v>
      </c>
    </row>
    <row r="4300" customFormat="false" ht="15" hidden="false" customHeight="false" outlineLevel="0" collapsed="false">
      <c r="A4300" s="10" t="s">
        <v>6129</v>
      </c>
      <c r="B4300" s="10" t="s">
        <v>1871</v>
      </c>
      <c r="C4300" s="11" t="n">
        <v>46066</v>
      </c>
      <c r="D4300" s="12" t="n">
        <v>34.11</v>
      </c>
    </row>
    <row r="4301" customFormat="false" ht="15" hidden="false" customHeight="false" outlineLevel="0" collapsed="false">
      <c r="A4301" s="10" t="s">
        <v>6130</v>
      </c>
      <c r="B4301" s="10" t="s">
        <v>6131</v>
      </c>
      <c r="C4301" s="11" t="n">
        <v>46066</v>
      </c>
      <c r="D4301" s="12" t="n">
        <v>57.83</v>
      </c>
    </row>
    <row r="4302" customFormat="false" ht="15" hidden="false" customHeight="false" outlineLevel="0" collapsed="false">
      <c r="A4302" s="10" t="s">
        <v>6132</v>
      </c>
      <c r="B4302" s="10" t="s">
        <v>6133</v>
      </c>
      <c r="C4302" s="11" t="n">
        <v>46066</v>
      </c>
      <c r="D4302" s="12" t="n">
        <v>10.79</v>
      </c>
    </row>
    <row r="4303" customFormat="false" ht="15" hidden="false" customHeight="false" outlineLevel="0" collapsed="false">
      <c r="A4303" s="10" t="s">
        <v>6134</v>
      </c>
      <c r="B4303" s="10" t="s">
        <v>3411</v>
      </c>
      <c r="C4303" s="11" t="n">
        <v>46066</v>
      </c>
      <c r="D4303" s="12" t="n">
        <v>15.14</v>
      </c>
    </row>
    <row r="4304" customFormat="false" ht="15" hidden="false" customHeight="false" outlineLevel="0" collapsed="false">
      <c r="A4304" s="10" t="s">
        <v>6135</v>
      </c>
      <c r="B4304" s="10" t="s">
        <v>534</v>
      </c>
      <c r="C4304" s="11" t="n">
        <v>46066</v>
      </c>
      <c r="D4304" s="12" t="n">
        <v>44.6</v>
      </c>
    </row>
    <row r="4305" customFormat="false" ht="15" hidden="false" customHeight="false" outlineLevel="0" collapsed="false">
      <c r="A4305" s="10" t="s">
        <v>6136</v>
      </c>
      <c r="B4305" s="10" t="s">
        <v>2902</v>
      </c>
      <c r="C4305" s="11" t="n">
        <v>46066</v>
      </c>
      <c r="D4305" s="12" t="n">
        <v>33.82</v>
      </c>
    </row>
    <row r="4306" customFormat="false" ht="15" hidden="false" customHeight="false" outlineLevel="0" collapsed="false">
      <c r="A4306" s="10" t="s">
        <v>6137</v>
      </c>
      <c r="B4306" s="10" t="s">
        <v>5578</v>
      </c>
      <c r="C4306" s="11" t="n">
        <v>46066</v>
      </c>
      <c r="D4306" s="12" t="n">
        <v>50.89</v>
      </c>
    </row>
    <row r="4307" customFormat="false" ht="15" hidden="false" customHeight="false" outlineLevel="0" collapsed="false">
      <c r="A4307" s="10" t="s">
        <v>6138</v>
      </c>
      <c r="B4307" s="10" t="s">
        <v>6139</v>
      </c>
      <c r="C4307" s="11" t="n">
        <v>46066</v>
      </c>
      <c r="D4307" s="12" t="n">
        <v>46.12</v>
      </c>
    </row>
    <row r="4308" customFormat="false" ht="15" hidden="false" customHeight="false" outlineLevel="0" collapsed="false">
      <c r="A4308" s="10" t="s">
        <v>6140</v>
      </c>
      <c r="B4308" s="10" t="s">
        <v>4870</v>
      </c>
      <c r="C4308" s="11" t="n">
        <v>46066</v>
      </c>
      <c r="D4308" s="12" t="n">
        <v>17.86</v>
      </c>
    </row>
    <row r="4309" customFormat="false" ht="15" hidden="false" customHeight="false" outlineLevel="0" collapsed="false">
      <c r="A4309" s="10" t="s">
        <v>6141</v>
      </c>
      <c r="B4309" s="10" t="s">
        <v>210</v>
      </c>
      <c r="C4309" s="11" t="n">
        <v>46066</v>
      </c>
      <c r="D4309" s="12" t="n">
        <v>32.44</v>
      </c>
    </row>
    <row r="4310" customFormat="false" ht="15" hidden="false" customHeight="false" outlineLevel="0" collapsed="false">
      <c r="A4310" s="10" t="s">
        <v>6142</v>
      </c>
      <c r="B4310" s="10" t="s">
        <v>809</v>
      </c>
      <c r="C4310" s="11" t="n">
        <v>46066</v>
      </c>
      <c r="D4310" s="12" t="n">
        <v>37.9</v>
      </c>
    </row>
    <row r="4311" customFormat="false" ht="15" hidden="false" customHeight="false" outlineLevel="0" collapsed="false">
      <c r="A4311" s="10" t="s">
        <v>6143</v>
      </c>
      <c r="B4311" s="10" t="s">
        <v>6144</v>
      </c>
      <c r="C4311" s="11" t="n">
        <v>46066</v>
      </c>
      <c r="D4311" s="12" t="n">
        <v>45.46</v>
      </c>
    </row>
    <row r="4312" customFormat="false" ht="15" hidden="false" customHeight="false" outlineLevel="0" collapsed="false">
      <c r="A4312" s="10" t="s">
        <v>6145</v>
      </c>
      <c r="B4312" s="10" t="s">
        <v>4267</v>
      </c>
      <c r="C4312" s="11" t="n">
        <v>46066</v>
      </c>
      <c r="D4312" s="12" t="n">
        <v>30.09</v>
      </c>
    </row>
    <row r="4313" customFormat="false" ht="15" hidden="false" customHeight="false" outlineLevel="0" collapsed="false">
      <c r="A4313" s="10" t="s">
        <v>6146</v>
      </c>
      <c r="B4313" s="10" t="s">
        <v>6147</v>
      </c>
      <c r="C4313" s="11" t="n">
        <v>46066</v>
      </c>
      <c r="D4313" s="12" t="n">
        <v>25.41</v>
      </c>
    </row>
    <row r="4314" customFormat="false" ht="15" hidden="false" customHeight="false" outlineLevel="0" collapsed="false">
      <c r="A4314" s="10" t="s">
        <v>6148</v>
      </c>
      <c r="B4314" s="10" t="s">
        <v>3290</v>
      </c>
      <c r="C4314" s="11" t="n">
        <v>46066</v>
      </c>
      <c r="D4314" s="12" t="n">
        <v>32.84</v>
      </c>
    </row>
    <row r="4315" customFormat="false" ht="15" hidden="false" customHeight="false" outlineLevel="0" collapsed="false">
      <c r="A4315" s="10" t="s">
        <v>6149</v>
      </c>
      <c r="B4315" s="10" t="s">
        <v>6150</v>
      </c>
      <c r="C4315" s="11" t="n">
        <v>46067</v>
      </c>
      <c r="D4315" s="12" t="n">
        <v>28.34</v>
      </c>
    </row>
    <row r="4316" customFormat="false" ht="15" hidden="false" customHeight="false" outlineLevel="0" collapsed="false">
      <c r="A4316" s="10" t="s">
        <v>6151</v>
      </c>
      <c r="B4316" s="10" t="s">
        <v>3723</v>
      </c>
      <c r="C4316" s="11" t="n">
        <v>46067</v>
      </c>
      <c r="D4316" s="12" t="n">
        <v>64.25</v>
      </c>
    </row>
    <row r="4317" customFormat="false" ht="15" hidden="false" customHeight="false" outlineLevel="0" collapsed="false">
      <c r="A4317" s="10" t="s">
        <v>6152</v>
      </c>
      <c r="B4317" s="10" t="s">
        <v>391</v>
      </c>
      <c r="C4317" s="11" t="n">
        <v>46067</v>
      </c>
      <c r="D4317" s="12" t="n">
        <v>46.92</v>
      </c>
    </row>
    <row r="4318" customFormat="false" ht="15" hidden="false" customHeight="false" outlineLevel="0" collapsed="false">
      <c r="A4318" s="10" t="s">
        <v>6153</v>
      </c>
      <c r="B4318" s="10" t="s">
        <v>3363</v>
      </c>
      <c r="C4318" s="11" t="n">
        <v>46067</v>
      </c>
      <c r="D4318" s="12" t="n">
        <v>58.62</v>
      </c>
    </row>
    <row r="4319" customFormat="false" ht="15" hidden="false" customHeight="false" outlineLevel="0" collapsed="false">
      <c r="A4319" s="10" t="s">
        <v>6154</v>
      </c>
      <c r="B4319" s="10" t="s">
        <v>890</v>
      </c>
      <c r="C4319" s="11" t="n">
        <v>46067</v>
      </c>
      <c r="D4319" s="12" t="n">
        <v>50.71</v>
      </c>
    </row>
    <row r="4320" customFormat="false" ht="15" hidden="false" customHeight="false" outlineLevel="0" collapsed="false">
      <c r="A4320" s="10" t="s">
        <v>6155</v>
      </c>
      <c r="B4320" s="10" t="s">
        <v>471</v>
      </c>
      <c r="C4320" s="11" t="n">
        <v>46067</v>
      </c>
      <c r="D4320" s="12" t="n">
        <v>48.17</v>
      </c>
    </row>
    <row r="4321" customFormat="false" ht="15" hidden="false" customHeight="false" outlineLevel="0" collapsed="false">
      <c r="A4321" s="10" t="s">
        <v>6156</v>
      </c>
      <c r="B4321" s="10" t="s">
        <v>1268</v>
      </c>
      <c r="C4321" s="11" t="n">
        <v>46067</v>
      </c>
      <c r="D4321" s="12" t="n">
        <v>55.91</v>
      </c>
    </row>
    <row r="4322" customFormat="false" ht="15" hidden="false" customHeight="false" outlineLevel="0" collapsed="false">
      <c r="A4322" s="10" t="s">
        <v>6157</v>
      </c>
      <c r="B4322" s="10" t="s">
        <v>2987</v>
      </c>
      <c r="C4322" s="11" t="n">
        <v>46067</v>
      </c>
      <c r="D4322" s="12" t="n">
        <v>31.65</v>
      </c>
    </row>
    <row r="4323" customFormat="false" ht="15" hidden="false" customHeight="false" outlineLevel="0" collapsed="false">
      <c r="A4323" s="10" t="s">
        <v>6158</v>
      </c>
      <c r="B4323" s="10" t="s">
        <v>5432</v>
      </c>
      <c r="C4323" s="11" t="n">
        <v>46068</v>
      </c>
      <c r="D4323" s="12" t="n">
        <v>28.02</v>
      </c>
    </row>
    <row r="4324" customFormat="false" ht="15" hidden="false" customHeight="false" outlineLevel="0" collapsed="false">
      <c r="A4324" s="10" t="s">
        <v>6159</v>
      </c>
      <c r="B4324" s="10" t="s">
        <v>5044</v>
      </c>
      <c r="C4324" s="11" t="n">
        <v>46068</v>
      </c>
      <c r="D4324" s="12" t="n">
        <v>36.47</v>
      </c>
    </row>
    <row r="4325" customFormat="false" ht="15" hidden="false" customHeight="false" outlineLevel="0" collapsed="false">
      <c r="A4325" s="10" t="s">
        <v>6160</v>
      </c>
      <c r="B4325" s="10" t="s">
        <v>3830</v>
      </c>
      <c r="C4325" s="11" t="n">
        <v>46068</v>
      </c>
      <c r="D4325" s="12" t="n">
        <v>47.95</v>
      </c>
    </row>
    <row r="4326" customFormat="false" ht="15" hidden="false" customHeight="false" outlineLevel="0" collapsed="false">
      <c r="A4326" s="10" t="s">
        <v>6161</v>
      </c>
      <c r="B4326" s="10" t="s">
        <v>6162</v>
      </c>
      <c r="C4326" s="11" t="n">
        <v>46068</v>
      </c>
      <c r="D4326" s="12" t="n">
        <v>33.08</v>
      </c>
    </row>
    <row r="4327" customFormat="false" ht="15" hidden="false" customHeight="false" outlineLevel="0" collapsed="false">
      <c r="A4327" s="10" t="s">
        <v>6163</v>
      </c>
      <c r="B4327" s="10" t="s">
        <v>1833</v>
      </c>
      <c r="C4327" s="11" t="n">
        <v>46068</v>
      </c>
      <c r="D4327" s="12" t="n">
        <v>62.95</v>
      </c>
    </row>
    <row r="4328" customFormat="false" ht="15" hidden="false" customHeight="false" outlineLevel="0" collapsed="false">
      <c r="A4328" s="10" t="s">
        <v>6164</v>
      </c>
      <c r="B4328" s="10" t="s">
        <v>1858</v>
      </c>
      <c r="C4328" s="11" t="n">
        <v>46068</v>
      </c>
      <c r="D4328" s="12" t="n">
        <v>20.36</v>
      </c>
    </row>
    <row r="4329" customFormat="false" ht="15" hidden="false" customHeight="false" outlineLevel="0" collapsed="false">
      <c r="A4329" s="10" t="s">
        <v>6165</v>
      </c>
      <c r="B4329" s="10" t="s">
        <v>4342</v>
      </c>
      <c r="C4329" s="11" t="n">
        <v>46068</v>
      </c>
      <c r="D4329" s="12" t="n">
        <v>40.36</v>
      </c>
    </row>
    <row r="4330" customFormat="false" ht="15" hidden="false" customHeight="false" outlineLevel="0" collapsed="false">
      <c r="A4330" s="10" t="s">
        <v>6166</v>
      </c>
      <c r="B4330" s="10" t="s">
        <v>6167</v>
      </c>
      <c r="C4330" s="11" t="n">
        <v>46068</v>
      </c>
      <c r="D4330" s="12" t="n">
        <v>23.98</v>
      </c>
    </row>
    <row r="4331" customFormat="false" ht="15" hidden="false" customHeight="false" outlineLevel="0" collapsed="false">
      <c r="A4331" s="10" t="s">
        <v>6168</v>
      </c>
      <c r="B4331" s="10" t="s">
        <v>2537</v>
      </c>
      <c r="C4331" s="11" t="n">
        <v>46068</v>
      </c>
      <c r="D4331" s="12" t="n">
        <v>25.03</v>
      </c>
    </row>
    <row r="4332" customFormat="false" ht="15" hidden="false" customHeight="false" outlineLevel="0" collapsed="false">
      <c r="A4332" s="10" t="s">
        <v>6169</v>
      </c>
      <c r="B4332" s="10" t="s">
        <v>5161</v>
      </c>
      <c r="C4332" s="11" t="n">
        <v>46068</v>
      </c>
      <c r="D4332" s="12" t="n">
        <v>41.13</v>
      </c>
    </row>
    <row r="4333" customFormat="false" ht="15" hidden="false" customHeight="false" outlineLevel="0" collapsed="false">
      <c r="A4333" s="10" t="s">
        <v>6170</v>
      </c>
      <c r="B4333" s="10" t="s">
        <v>6171</v>
      </c>
      <c r="C4333" s="11" t="n">
        <v>46069</v>
      </c>
      <c r="D4333" s="12" t="n">
        <v>49.57</v>
      </c>
    </row>
    <row r="4334" customFormat="false" ht="15" hidden="false" customHeight="false" outlineLevel="0" collapsed="false">
      <c r="A4334" s="10" t="s">
        <v>6172</v>
      </c>
      <c r="B4334" s="10" t="s">
        <v>4389</v>
      </c>
      <c r="C4334" s="11" t="n">
        <v>46069</v>
      </c>
      <c r="D4334" s="12" t="n">
        <v>52.98</v>
      </c>
    </row>
    <row r="4335" customFormat="false" ht="15" hidden="false" customHeight="false" outlineLevel="0" collapsed="false">
      <c r="A4335" s="10" t="s">
        <v>6173</v>
      </c>
      <c r="B4335" s="10" t="s">
        <v>1929</v>
      </c>
      <c r="C4335" s="11" t="n">
        <v>46069</v>
      </c>
      <c r="D4335" s="12" t="n">
        <v>89.96</v>
      </c>
    </row>
    <row r="4336" customFormat="false" ht="15" hidden="false" customHeight="false" outlineLevel="0" collapsed="false">
      <c r="A4336" s="10" t="s">
        <v>6174</v>
      </c>
      <c r="B4336" s="10" t="s">
        <v>6175</v>
      </c>
      <c r="C4336" s="11" t="n">
        <v>46069</v>
      </c>
      <c r="D4336" s="12" t="n">
        <v>41.05</v>
      </c>
    </row>
    <row r="4337" customFormat="false" ht="15" hidden="false" customHeight="false" outlineLevel="0" collapsed="false">
      <c r="A4337" s="10" t="s">
        <v>6176</v>
      </c>
      <c r="B4337" s="10" t="s">
        <v>2361</v>
      </c>
      <c r="C4337" s="11" t="n">
        <v>46069</v>
      </c>
      <c r="D4337" s="12" t="n">
        <v>45.96</v>
      </c>
    </row>
    <row r="4338" customFormat="false" ht="15" hidden="false" customHeight="false" outlineLevel="0" collapsed="false">
      <c r="A4338" s="10" t="s">
        <v>6177</v>
      </c>
      <c r="B4338" s="10" t="s">
        <v>5462</v>
      </c>
      <c r="C4338" s="11" t="n">
        <v>46069</v>
      </c>
      <c r="D4338" s="12" t="n">
        <v>20.59</v>
      </c>
    </row>
    <row r="4339" customFormat="false" ht="15" hidden="false" customHeight="false" outlineLevel="0" collapsed="false">
      <c r="A4339" s="10" t="s">
        <v>6178</v>
      </c>
      <c r="B4339" s="10" t="s">
        <v>5104</v>
      </c>
      <c r="C4339" s="11" t="n">
        <v>46069</v>
      </c>
      <c r="D4339" s="12" t="n">
        <v>36.55</v>
      </c>
    </row>
    <row r="4340" customFormat="false" ht="15" hidden="false" customHeight="false" outlineLevel="0" collapsed="false">
      <c r="A4340" s="10" t="s">
        <v>6179</v>
      </c>
      <c r="B4340" s="10" t="s">
        <v>5716</v>
      </c>
      <c r="C4340" s="11" t="n">
        <v>46069</v>
      </c>
      <c r="D4340" s="12" t="n">
        <v>27.68</v>
      </c>
    </row>
    <row r="4341" customFormat="false" ht="15" hidden="false" customHeight="false" outlineLevel="0" collapsed="false">
      <c r="A4341" s="10" t="s">
        <v>6180</v>
      </c>
      <c r="B4341" s="10" t="s">
        <v>6181</v>
      </c>
      <c r="C4341" s="11" t="n">
        <v>46069</v>
      </c>
      <c r="D4341" s="12" t="n">
        <v>36.74</v>
      </c>
    </row>
    <row r="4342" customFormat="false" ht="15" hidden="false" customHeight="false" outlineLevel="0" collapsed="false">
      <c r="A4342" s="10" t="s">
        <v>6182</v>
      </c>
      <c r="B4342" s="10" t="s">
        <v>4028</v>
      </c>
      <c r="C4342" s="11" t="n">
        <v>46069</v>
      </c>
      <c r="D4342" s="12" t="n">
        <v>35.22</v>
      </c>
    </row>
    <row r="4343" customFormat="false" ht="15" hidden="false" customHeight="false" outlineLevel="0" collapsed="false">
      <c r="A4343" s="10" t="s">
        <v>6183</v>
      </c>
      <c r="B4343" s="10" t="s">
        <v>3198</v>
      </c>
      <c r="C4343" s="11" t="n">
        <v>46069</v>
      </c>
      <c r="D4343" s="12" t="n">
        <v>40.6</v>
      </c>
    </row>
    <row r="4344" customFormat="false" ht="15" hidden="false" customHeight="false" outlineLevel="0" collapsed="false">
      <c r="A4344" s="10" t="s">
        <v>6184</v>
      </c>
      <c r="B4344" s="10" t="s">
        <v>2619</v>
      </c>
      <c r="C4344" s="11" t="n">
        <v>46069</v>
      </c>
      <c r="D4344" s="12" t="n">
        <v>33.95</v>
      </c>
    </row>
    <row r="4345" customFormat="false" ht="15" hidden="false" customHeight="false" outlineLevel="0" collapsed="false">
      <c r="A4345" s="10" t="s">
        <v>6185</v>
      </c>
      <c r="B4345" s="10" t="s">
        <v>1978</v>
      </c>
      <c r="C4345" s="11" t="n">
        <v>46070</v>
      </c>
      <c r="D4345" s="12" t="n">
        <v>29.38</v>
      </c>
    </row>
    <row r="4346" customFormat="false" ht="15" hidden="false" customHeight="false" outlineLevel="0" collapsed="false">
      <c r="A4346" s="10" t="s">
        <v>6186</v>
      </c>
      <c r="B4346" s="10" t="s">
        <v>4157</v>
      </c>
      <c r="C4346" s="11" t="n">
        <v>46070</v>
      </c>
      <c r="D4346" s="12" t="n">
        <v>22.21</v>
      </c>
    </row>
    <row r="4347" customFormat="false" ht="15" hidden="false" customHeight="false" outlineLevel="0" collapsed="false">
      <c r="A4347" s="10" t="s">
        <v>6187</v>
      </c>
      <c r="B4347" s="10" t="s">
        <v>189</v>
      </c>
      <c r="C4347" s="11" t="n">
        <v>46070</v>
      </c>
      <c r="D4347" s="12" t="n">
        <v>69.84</v>
      </c>
    </row>
    <row r="4348" customFormat="false" ht="15" hidden="false" customHeight="false" outlineLevel="0" collapsed="false">
      <c r="A4348" s="10" t="s">
        <v>6188</v>
      </c>
      <c r="B4348" s="10" t="s">
        <v>2469</v>
      </c>
      <c r="C4348" s="11" t="n">
        <v>46070</v>
      </c>
      <c r="D4348" s="12" t="n">
        <v>27.36</v>
      </c>
    </row>
    <row r="4349" customFormat="false" ht="15" hidden="false" customHeight="false" outlineLevel="0" collapsed="false">
      <c r="A4349" s="10" t="s">
        <v>6189</v>
      </c>
      <c r="B4349" s="10" t="s">
        <v>649</v>
      </c>
      <c r="C4349" s="11" t="n">
        <v>46070</v>
      </c>
      <c r="D4349" s="12" t="n">
        <v>27.97</v>
      </c>
    </row>
    <row r="4350" customFormat="false" ht="15" hidden="false" customHeight="false" outlineLevel="0" collapsed="false">
      <c r="A4350" s="10" t="s">
        <v>6190</v>
      </c>
      <c r="B4350" s="10" t="s">
        <v>5421</v>
      </c>
      <c r="C4350" s="11" t="n">
        <v>46070</v>
      </c>
      <c r="D4350" s="12" t="n">
        <v>41.51</v>
      </c>
    </row>
    <row r="4351" customFormat="false" ht="15" hidden="false" customHeight="false" outlineLevel="0" collapsed="false">
      <c r="A4351" s="10" t="s">
        <v>6191</v>
      </c>
      <c r="B4351" s="10" t="s">
        <v>4119</v>
      </c>
      <c r="C4351" s="11" t="n">
        <v>46070</v>
      </c>
      <c r="D4351" s="12" t="n">
        <v>44.52</v>
      </c>
    </row>
    <row r="4352" customFormat="false" ht="15" hidden="false" customHeight="false" outlineLevel="0" collapsed="false">
      <c r="A4352" s="10" t="s">
        <v>6192</v>
      </c>
      <c r="B4352" s="10" t="s">
        <v>1399</v>
      </c>
      <c r="C4352" s="11" t="n">
        <v>46070</v>
      </c>
      <c r="D4352" s="12" t="n">
        <v>21.4</v>
      </c>
    </row>
    <row r="4353" customFormat="false" ht="15" hidden="false" customHeight="false" outlineLevel="0" collapsed="false">
      <c r="A4353" s="10" t="s">
        <v>6193</v>
      </c>
      <c r="B4353" s="10" t="s">
        <v>151</v>
      </c>
      <c r="C4353" s="11" t="n">
        <v>46070</v>
      </c>
      <c r="D4353" s="12" t="n">
        <v>44.77</v>
      </c>
    </row>
    <row r="4354" customFormat="false" ht="15" hidden="false" customHeight="false" outlineLevel="0" collapsed="false">
      <c r="A4354" s="10" t="s">
        <v>6194</v>
      </c>
      <c r="B4354" s="10" t="s">
        <v>6195</v>
      </c>
      <c r="C4354" s="11" t="n">
        <v>46070</v>
      </c>
      <c r="D4354" s="12" t="n">
        <v>25.73</v>
      </c>
    </row>
    <row r="4355" customFormat="false" ht="15" hidden="false" customHeight="false" outlineLevel="0" collapsed="false">
      <c r="A4355" s="10" t="s">
        <v>6196</v>
      </c>
      <c r="B4355" s="10" t="s">
        <v>6197</v>
      </c>
      <c r="C4355" s="11" t="n">
        <v>46070</v>
      </c>
      <c r="D4355" s="12" t="n">
        <v>32.91</v>
      </c>
    </row>
    <row r="4356" customFormat="false" ht="15" hidden="false" customHeight="false" outlineLevel="0" collapsed="false">
      <c r="A4356" s="10" t="s">
        <v>6198</v>
      </c>
      <c r="B4356" s="10" t="s">
        <v>3720</v>
      </c>
      <c r="C4356" s="11" t="n">
        <v>46071</v>
      </c>
      <c r="D4356" s="12" t="n">
        <v>28.66</v>
      </c>
    </row>
    <row r="4357" customFormat="false" ht="15" hidden="false" customHeight="false" outlineLevel="0" collapsed="false">
      <c r="A4357" s="10" t="s">
        <v>6199</v>
      </c>
      <c r="B4357" s="10" t="s">
        <v>6200</v>
      </c>
      <c r="C4357" s="11" t="n">
        <v>46071</v>
      </c>
      <c r="D4357" s="12" t="n">
        <v>22.3</v>
      </c>
    </row>
    <row r="4358" customFormat="false" ht="15" hidden="false" customHeight="false" outlineLevel="0" collapsed="false">
      <c r="A4358" s="10" t="s">
        <v>6201</v>
      </c>
      <c r="B4358" s="10" t="s">
        <v>1470</v>
      </c>
      <c r="C4358" s="11" t="n">
        <v>46071</v>
      </c>
      <c r="D4358" s="12" t="n">
        <v>57.08</v>
      </c>
    </row>
    <row r="4359" customFormat="false" ht="15" hidden="false" customHeight="false" outlineLevel="0" collapsed="false">
      <c r="A4359" s="10" t="s">
        <v>6202</v>
      </c>
      <c r="B4359" s="10" t="s">
        <v>2809</v>
      </c>
      <c r="C4359" s="11" t="n">
        <v>46071</v>
      </c>
      <c r="D4359" s="12" t="n">
        <v>60.16</v>
      </c>
    </row>
    <row r="4360" customFormat="false" ht="15" hidden="false" customHeight="false" outlineLevel="0" collapsed="false">
      <c r="A4360" s="10" t="s">
        <v>6203</v>
      </c>
      <c r="B4360" s="10" t="s">
        <v>2064</v>
      </c>
      <c r="C4360" s="11" t="n">
        <v>46071</v>
      </c>
      <c r="D4360" s="12" t="n">
        <v>27.8</v>
      </c>
    </row>
    <row r="4361" customFormat="false" ht="15" hidden="false" customHeight="false" outlineLevel="0" collapsed="false">
      <c r="A4361" s="10" t="s">
        <v>6204</v>
      </c>
      <c r="B4361" s="10" t="s">
        <v>6205</v>
      </c>
      <c r="C4361" s="11" t="n">
        <v>46071</v>
      </c>
      <c r="D4361" s="12" t="n">
        <v>37.62</v>
      </c>
    </row>
    <row r="4362" customFormat="false" ht="15" hidden="false" customHeight="false" outlineLevel="0" collapsed="false">
      <c r="A4362" s="10" t="s">
        <v>6206</v>
      </c>
      <c r="B4362" s="10" t="s">
        <v>1223</v>
      </c>
      <c r="C4362" s="11" t="n">
        <v>46071</v>
      </c>
      <c r="D4362" s="12" t="n">
        <v>43.3</v>
      </c>
    </row>
    <row r="4363" customFormat="false" ht="15" hidden="false" customHeight="false" outlineLevel="0" collapsed="false">
      <c r="A4363" s="10" t="s">
        <v>6207</v>
      </c>
      <c r="B4363" s="10" t="s">
        <v>6208</v>
      </c>
      <c r="C4363" s="11" t="n">
        <v>46071</v>
      </c>
      <c r="D4363" s="12" t="n">
        <v>41.16</v>
      </c>
    </row>
    <row r="4364" customFormat="false" ht="15" hidden="false" customHeight="false" outlineLevel="0" collapsed="false">
      <c r="A4364" s="10" t="s">
        <v>6209</v>
      </c>
      <c r="B4364" s="10" t="s">
        <v>6210</v>
      </c>
      <c r="C4364" s="11" t="n">
        <v>46072</v>
      </c>
      <c r="D4364" s="12" t="n">
        <v>21.97</v>
      </c>
    </row>
    <row r="4365" customFormat="false" ht="15" hidden="false" customHeight="false" outlineLevel="0" collapsed="false">
      <c r="A4365" s="10" t="s">
        <v>6211</v>
      </c>
      <c r="B4365" s="10" t="s">
        <v>3152</v>
      </c>
      <c r="C4365" s="11" t="n">
        <v>46072</v>
      </c>
      <c r="D4365" s="12" t="n">
        <v>32.76</v>
      </c>
    </row>
    <row r="4366" customFormat="false" ht="15" hidden="false" customHeight="false" outlineLevel="0" collapsed="false">
      <c r="A4366" s="10" t="s">
        <v>6212</v>
      </c>
      <c r="B4366" s="10" t="s">
        <v>609</v>
      </c>
      <c r="C4366" s="11" t="n">
        <v>46072</v>
      </c>
      <c r="D4366" s="12" t="n">
        <v>40.02</v>
      </c>
    </row>
    <row r="4367" customFormat="false" ht="15" hidden="false" customHeight="false" outlineLevel="0" collapsed="false">
      <c r="A4367" s="10" t="s">
        <v>6213</v>
      </c>
      <c r="B4367" s="10" t="s">
        <v>3369</v>
      </c>
      <c r="C4367" s="11" t="n">
        <v>46072</v>
      </c>
      <c r="D4367" s="12" t="n">
        <v>37.18</v>
      </c>
    </row>
    <row r="4368" customFormat="false" ht="15" hidden="false" customHeight="false" outlineLevel="0" collapsed="false">
      <c r="A4368" s="10" t="s">
        <v>6214</v>
      </c>
      <c r="B4368" s="10" t="s">
        <v>1546</v>
      </c>
      <c r="C4368" s="11" t="n">
        <v>46073</v>
      </c>
      <c r="D4368" s="12" t="n">
        <v>57.83</v>
      </c>
    </row>
    <row r="4369" customFormat="false" ht="15" hidden="false" customHeight="false" outlineLevel="0" collapsed="false">
      <c r="A4369" s="10" t="s">
        <v>6215</v>
      </c>
      <c r="B4369" s="10" t="s">
        <v>6216</v>
      </c>
      <c r="C4369" s="11" t="n">
        <v>46073</v>
      </c>
      <c r="D4369" s="12" t="n">
        <v>25.45</v>
      </c>
    </row>
    <row r="4370" customFormat="false" ht="15" hidden="false" customHeight="false" outlineLevel="0" collapsed="false">
      <c r="A4370" s="10" t="s">
        <v>6217</v>
      </c>
      <c r="B4370" s="10" t="s">
        <v>6218</v>
      </c>
      <c r="C4370" s="11" t="n">
        <v>46073</v>
      </c>
      <c r="D4370" s="12" t="n">
        <v>61.28</v>
      </c>
    </row>
    <row r="4371" customFormat="false" ht="15" hidden="false" customHeight="false" outlineLevel="0" collapsed="false">
      <c r="A4371" s="10" t="s">
        <v>6219</v>
      </c>
      <c r="B4371" s="10" t="s">
        <v>5557</v>
      </c>
      <c r="C4371" s="11" t="n">
        <v>46073</v>
      </c>
      <c r="D4371" s="12" t="n">
        <v>37</v>
      </c>
    </row>
    <row r="4372" customFormat="false" ht="15" hidden="false" customHeight="false" outlineLevel="0" collapsed="false">
      <c r="A4372" s="10" t="s">
        <v>6220</v>
      </c>
      <c r="B4372" s="10" t="s">
        <v>449</v>
      </c>
      <c r="C4372" s="11" t="n">
        <v>46074</v>
      </c>
      <c r="D4372" s="12" t="n">
        <v>63.18</v>
      </c>
    </row>
    <row r="4373" customFormat="false" ht="15" hidden="false" customHeight="false" outlineLevel="0" collapsed="false">
      <c r="A4373" s="10" t="s">
        <v>6221</v>
      </c>
      <c r="B4373" s="10" t="s">
        <v>6222</v>
      </c>
      <c r="C4373" s="11" t="n">
        <v>46074</v>
      </c>
      <c r="D4373" s="12" t="n">
        <v>42.73</v>
      </c>
    </row>
    <row r="4374" customFormat="false" ht="15" hidden="false" customHeight="false" outlineLevel="0" collapsed="false">
      <c r="A4374" s="10" t="s">
        <v>6223</v>
      </c>
      <c r="B4374" s="10" t="s">
        <v>2133</v>
      </c>
      <c r="C4374" s="11" t="n">
        <v>46074</v>
      </c>
      <c r="D4374" s="12" t="n">
        <v>38.18</v>
      </c>
    </row>
    <row r="4375" customFormat="false" ht="15" hidden="false" customHeight="false" outlineLevel="0" collapsed="false">
      <c r="A4375" s="10" t="s">
        <v>6224</v>
      </c>
      <c r="B4375" s="10" t="s">
        <v>1029</v>
      </c>
      <c r="C4375" s="11" t="n">
        <v>46074</v>
      </c>
      <c r="D4375" s="12" t="n">
        <v>43.35</v>
      </c>
    </row>
    <row r="4376" customFormat="false" ht="15" hidden="false" customHeight="false" outlineLevel="0" collapsed="false">
      <c r="A4376" s="10" t="s">
        <v>6225</v>
      </c>
      <c r="B4376" s="10" t="s">
        <v>3674</v>
      </c>
      <c r="C4376" s="11" t="n">
        <v>46074</v>
      </c>
      <c r="D4376" s="12" t="n">
        <v>68.93</v>
      </c>
    </row>
    <row r="4377" customFormat="false" ht="15" hidden="false" customHeight="false" outlineLevel="0" collapsed="false">
      <c r="A4377" s="10" t="s">
        <v>6226</v>
      </c>
      <c r="B4377" s="10" t="s">
        <v>5299</v>
      </c>
      <c r="C4377" s="11" t="n">
        <v>46074</v>
      </c>
      <c r="D4377" s="12" t="n">
        <v>46.18</v>
      </c>
    </row>
    <row r="4378" customFormat="false" ht="15" hidden="false" customHeight="false" outlineLevel="0" collapsed="false">
      <c r="A4378" s="10" t="s">
        <v>6227</v>
      </c>
      <c r="B4378" s="10" t="s">
        <v>6228</v>
      </c>
      <c r="C4378" s="11" t="n">
        <v>46074</v>
      </c>
      <c r="D4378" s="12" t="n">
        <v>27.19</v>
      </c>
    </row>
    <row r="4379" customFormat="false" ht="15" hidden="false" customHeight="false" outlineLevel="0" collapsed="false">
      <c r="A4379" s="10" t="s">
        <v>6229</v>
      </c>
      <c r="B4379" s="10" t="s">
        <v>4258</v>
      </c>
      <c r="C4379" s="11" t="n">
        <v>46075</v>
      </c>
      <c r="D4379" s="12" t="n">
        <v>46.6</v>
      </c>
    </row>
    <row r="4380" customFormat="false" ht="15" hidden="false" customHeight="false" outlineLevel="0" collapsed="false">
      <c r="A4380" s="10" t="s">
        <v>6230</v>
      </c>
      <c r="B4380" s="10" t="s">
        <v>2766</v>
      </c>
      <c r="C4380" s="11" t="n">
        <v>46075</v>
      </c>
      <c r="D4380" s="12" t="n">
        <v>31.56</v>
      </c>
    </row>
    <row r="4381" customFormat="false" ht="15" hidden="false" customHeight="false" outlineLevel="0" collapsed="false">
      <c r="A4381" s="10" t="s">
        <v>6231</v>
      </c>
      <c r="B4381" s="10" t="s">
        <v>3908</v>
      </c>
      <c r="C4381" s="11" t="n">
        <v>46075</v>
      </c>
      <c r="D4381" s="12" t="n">
        <v>63.12</v>
      </c>
    </row>
    <row r="4382" customFormat="false" ht="15" hidden="false" customHeight="false" outlineLevel="0" collapsed="false">
      <c r="A4382" s="10" t="s">
        <v>6232</v>
      </c>
      <c r="B4382" s="10" t="s">
        <v>6233</v>
      </c>
      <c r="C4382" s="11" t="n">
        <v>46075</v>
      </c>
      <c r="D4382" s="12" t="n">
        <v>38.85</v>
      </c>
    </row>
    <row r="4383" customFormat="false" ht="15" hidden="false" customHeight="false" outlineLevel="0" collapsed="false">
      <c r="A4383" s="10" t="s">
        <v>6234</v>
      </c>
      <c r="B4383" s="10" t="s">
        <v>2928</v>
      </c>
      <c r="C4383" s="11" t="n">
        <v>46075</v>
      </c>
      <c r="D4383" s="12" t="n">
        <v>34.21</v>
      </c>
    </row>
    <row r="4384" customFormat="false" ht="15" hidden="false" customHeight="false" outlineLevel="0" collapsed="false">
      <c r="A4384" s="10" t="s">
        <v>6235</v>
      </c>
      <c r="B4384" s="10" t="s">
        <v>6236</v>
      </c>
      <c r="C4384" s="11" t="n">
        <v>46075</v>
      </c>
      <c r="D4384" s="12" t="n">
        <v>18.75</v>
      </c>
    </row>
    <row r="4385" customFormat="false" ht="15" hidden="false" customHeight="false" outlineLevel="0" collapsed="false">
      <c r="A4385" s="10" t="s">
        <v>6237</v>
      </c>
      <c r="B4385" s="10" t="s">
        <v>688</v>
      </c>
      <c r="C4385" s="11" t="n">
        <v>46075</v>
      </c>
      <c r="D4385" s="12" t="n">
        <v>41.65</v>
      </c>
    </row>
    <row r="4386" customFormat="false" ht="15" hidden="false" customHeight="false" outlineLevel="0" collapsed="false">
      <c r="A4386" s="10" t="s">
        <v>6238</v>
      </c>
      <c r="B4386" s="10" t="s">
        <v>3441</v>
      </c>
      <c r="C4386" s="11" t="n">
        <v>46075</v>
      </c>
      <c r="D4386" s="12" t="n">
        <v>24.4</v>
      </c>
    </row>
    <row r="4387" customFormat="false" ht="15" hidden="false" customHeight="false" outlineLevel="0" collapsed="false">
      <c r="A4387" s="10" t="s">
        <v>6239</v>
      </c>
      <c r="B4387" s="10" t="s">
        <v>6240</v>
      </c>
      <c r="C4387" s="11" t="n">
        <v>46075</v>
      </c>
      <c r="D4387" s="12" t="n">
        <v>32.1</v>
      </c>
    </row>
    <row r="4388" customFormat="false" ht="15" hidden="false" customHeight="false" outlineLevel="0" collapsed="false">
      <c r="A4388" s="10" t="s">
        <v>6241</v>
      </c>
      <c r="B4388" s="10" t="s">
        <v>6242</v>
      </c>
      <c r="C4388" s="11" t="n">
        <v>46076</v>
      </c>
      <c r="D4388" s="12" t="n">
        <v>19.25</v>
      </c>
    </row>
    <row r="4389" customFormat="false" ht="15" hidden="false" customHeight="false" outlineLevel="0" collapsed="false">
      <c r="A4389" s="10" t="s">
        <v>6243</v>
      </c>
      <c r="B4389" s="10" t="s">
        <v>4198</v>
      </c>
      <c r="C4389" s="11" t="n">
        <v>46076</v>
      </c>
      <c r="D4389" s="12" t="n">
        <v>24.76</v>
      </c>
    </row>
    <row r="4390" customFormat="false" ht="15" hidden="false" customHeight="false" outlineLevel="0" collapsed="false">
      <c r="A4390" s="10" t="s">
        <v>6244</v>
      </c>
      <c r="B4390" s="10" t="s">
        <v>4043</v>
      </c>
      <c r="C4390" s="11" t="n">
        <v>46076</v>
      </c>
      <c r="D4390" s="12" t="n">
        <v>24.27</v>
      </c>
    </row>
    <row r="4391" customFormat="false" ht="15" hidden="false" customHeight="false" outlineLevel="0" collapsed="false">
      <c r="A4391" s="10" t="s">
        <v>6245</v>
      </c>
      <c r="B4391" s="10" t="s">
        <v>4321</v>
      </c>
      <c r="C4391" s="11" t="n">
        <v>46076</v>
      </c>
      <c r="D4391" s="12" t="n">
        <v>29.33</v>
      </c>
    </row>
    <row r="4392" customFormat="false" ht="15" hidden="false" customHeight="false" outlineLevel="0" collapsed="false">
      <c r="A4392" s="10" t="s">
        <v>6246</v>
      </c>
      <c r="B4392" s="10" t="s">
        <v>6247</v>
      </c>
      <c r="C4392" s="11" t="n">
        <v>46076</v>
      </c>
      <c r="D4392" s="12" t="n">
        <v>22.28</v>
      </c>
    </row>
    <row r="4393" customFormat="false" ht="15" hidden="false" customHeight="false" outlineLevel="0" collapsed="false">
      <c r="A4393" s="10" t="s">
        <v>6248</v>
      </c>
      <c r="B4393" s="10" t="s">
        <v>3990</v>
      </c>
      <c r="C4393" s="11" t="n">
        <v>46076</v>
      </c>
      <c r="D4393" s="12" t="n">
        <v>50.66</v>
      </c>
    </row>
    <row r="4394" customFormat="false" ht="15" hidden="false" customHeight="false" outlineLevel="0" collapsed="false">
      <c r="A4394" s="10" t="s">
        <v>6249</v>
      </c>
      <c r="B4394" s="10" t="s">
        <v>2930</v>
      </c>
      <c r="C4394" s="11" t="n">
        <v>46076</v>
      </c>
      <c r="D4394" s="12" t="n">
        <v>35.54</v>
      </c>
    </row>
    <row r="4395" customFormat="false" ht="15" hidden="false" customHeight="false" outlineLevel="0" collapsed="false">
      <c r="A4395" s="10" t="s">
        <v>6250</v>
      </c>
      <c r="B4395" s="10" t="s">
        <v>2149</v>
      </c>
      <c r="C4395" s="11" t="n">
        <v>46076</v>
      </c>
      <c r="D4395" s="12" t="n">
        <v>31.13</v>
      </c>
    </row>
    <row r="4396" customFormat="false" ht="15" hidden="false" customHeight="false" outlineLevel="0" collapsed="false">
      <c r="A4396" s="10" t="s">
        <v>6251</v>
      </c>
      <c r="B4396" s="10" t="s">
        <v>6252</v>
      </c>
      <c r="C4396" s="11" t="n">
        <v>46076</v>
      </c>
      <c r="D4396" s="12" t="n">
        <v>23.61</v>
      </c>
    </row>
    <row r="4397" customFormat="false" ht="15" hidden="false" customHeight="false" outlineLevel="0" collapsed="false">
      <c r="A4397" s="10" t="s">
        <v>6253</v>
      </c>
      <c r="B4397" s="10" t="s">
        <v>5681</v>
      </c>
      <c r="C4397" s="11" t="n">
        <v>46076</v>
      </c>
      <c r="D4397" s="12" t="n">
        <v>44.68</v>
      </c>
    </row>
    <row r="4398" customFormat="false" ht="15" hidden="false" customHeight="false" outlineLevel="0" collapsed="false">
      <c r="A4398" s="10" t="s">
        <v>6254</v>
      </c>
      <c r="B4398" s="10" t="s">
        <v>3237</v>
      </c>
      <c r="C4398" s="11" t="n">
        <v>46076</v>
      </c>
      <c r="D4398" s="12" t="n">
        <v>41.38</v>
      </c>
    </row>
    <row r="4399" customFormat="false" ht="15" hidden="false" customHeight="false" outlineLevel="0" collapsed="false">
      <c r="A4399" s="10" t="s">
        <v>6255</v>
      </c>
      <c r="B4399" s="10" t="s">
        <v>556</v>
      </c>
      <c r="C4399" s="11" t="n">
        <v>46076</v>
      </c>
      <c r="D4399" s="12" t="n">
        <v>44.04</v>
      </c>
    </row>
    <row r="4400" customFormat="false" ht="15" hidden="false" customHeight="false" outlineLevel="0" collapsed="false">
      <c r="A4400" s="10" t="s">
        <v>6256</v>
      </c>
      <c r="B4400" s="10" t="s">
        <v>1107</v>
      </c>
      <c r="C4400" s="11" t="n">
        <v>46076</v>
      </c>
      <c r="D4400" s="12" t="n">
        <v>29.47</v>
      </c>
    </row>
    <row r="4401" customFormat="false" ht="15" hidden="false" customHeight="false" outlineLevel="0" collapsed="false">
      <c r="A4401" s="10" t="s">
        <v>6257</v>
      </c>
      <c r="B4401" s="10" t="s">
        <v>3592</v>
      </c>
      <c r="C4401" s="11" t="n">
        <v>46076</v>
      </c>
      <c r="D4401" s="12" t="n">
        <v>49.94</v>
      </c>
    </row>
    <row r="4402" customFormat="false" ht="15" hidden="false" customHeight="false" outlineLevel="0" collapsed="false">
      <c r="A4402" s="10" t="s">
        <v>6258</v>
      </c>
      <c r="B4402" s="10" t="s">
        <v>1032</v>
      </c>
      <c r="C4402" s="11" t="n">
        <v>46076</v>
      </c>
      <c r="D4402" s="12" t="n">
        <v>31.78</v>
      </c>
    </row>
    <row r="4403" customFormat="false" ht="15" hidden="false" customHeight="false" outlineLevel="0" collapsed="false">
      <c r="A4403" s="10" t="s">
        <v>6259</v>
      </c>
      <c r="B4403" s="10" t="s">
        <v>2448</v>
      </c>
      <c r="C4403" s="11" t="n">
        <v>46076</v>
      </c>
      <c r="D4403" s="12" t="n">
        <v>12.61</v>
      </c>
    </row>
    <row r="4404" customFormat="false" ht="15" hidden="false" customHeight="false" outlineLevel="0" collapsed="false">
      <c r="A4404" s="10" t="s">
        <v>6260</v>
      </c>
      <c r="B4404" s="10" t="s">
        <v>1718</v>
      </c>
      <c r="C4404" s="11" t="n">
        <v>46077</v>
      </c>
      <c r="D4404" s="12" t="n">
        <v>58.47</v>
      </c>
    </row>
    <row r="4405" customFormat="false" ht="15" hidden="false" customHeight="false" outlineLevel="0" collapsed="false">
      <c r="A4405" s="10" t="s">
        <v>6261</v>
      </c>
      <c r="B4405" s="10" t="s">
        <v>6262</v>
      </c>
      <c r="C4405" s="11" t="n">
        <v>46077</v>
      </c>
      <c r="D4405" s="12" t="n">
        <v>43.94</v>
      </c>
    </row>
    <row r="4406" customFormat="false" ht="15" hidden="false" customHeight="false" outlineLevel="0" collapsed="false">
      <c r="A4406" s="10" t="s">
        <v>6263</v>
      </c>
      <c r="B4406" s="10" t="s">
        <v>5654</v>
      </c>
      <c r="C4406" s="11" t="n">
        <v>46077</v>
      </c>
      <c r="D4406" s="12" t="n">
        <v>69.62</v>
      </c>
    </row>
    <row r="4407" customFormat="false" ht="15" hidden="false" customHeight="false" outlineLevel="0" collapsed="false">
      <c r="A4407" s="10" t="s">
        <v>6264</v>
      </c>
      <c r="B4407" s="10" t="s">
        <v>3070</v>
      </c>
      <c r="C4407" s="11" t="n">
        <v>46077</v>
      </c>
      <c r="D4407" s="12" t="n">
        <v>31.02</v>
      </c>
    </row>
    <row r="4408" customFormat="false" ht="15" hidden="false" customHeight="false" outlineLevel="0" collapsed="false">
      <c r="A4408" s="10" t="s">
        <v>6265</v>
      </c>
      <c r="B4408" s="10" t="s">
        <v>3463</v>
      </c>
      <c r="C4408" s="11" t="n">
        <v>46077</v>
      </c>
      <c r="D4408" s="12" t="n">
        <v>14.78</v>
      </c>
    </row>
    <row r="4409" customFormat="false" ht="15" hidden="false" customHeight="false" outlineLevel="0" collapsed="false">
      <c r="A4409" s="10" t="s">
        <v>6266</v>
      </c>
      <c r="B4409" s="10" t="s">
        <v>3516</v>
      </c>
      <c r="C4409" s="11" t="n">
        <v>46077</v>
      </c>
      <c r="D4409" s="12" t="n">
        <v>53.75</v>
      </c>
    </row>
    <row r="4410" customFormat="false" ht="15" hidden="false" customHeight="false" outlineLevel="0" collapsed="false">
      <c r="A4410" s="10" t="s">
        <v>6267</v>
      </c>
      <c r="B4410" s="10" t="s">
        <v>6268</v>
      </c>
      <c r="C4410" s="11" t="n">
        <v>46077</v>
      </c>
      <c r="D4410" s="12" t="n">
        <v>72.57</v>
      </c>
    </row>
    <row r="4411" customFormat="false" ht="15" hidden="false" customHeight="false" outlineLevel="0" collapsed="false">
      <c r="A4411" s="10" t="s">
        <v>6269</v>
      </c>
      <c r="B4411" s="10" t="s">
        <v>4135</v>
      </c>
      <c r="C4411" s="11" t="n">
        <v>46077</v>
      </c>
      <c r="D4411" s="12" t="n">
        <v>37.92</v>
      </c>
    </row>
    <row r="4412" customFormat="false" ht="15" hidden="false" customHeight="false" outlineLevel="0" collapsed="false">
      <c r="A4412" s="10" t="s">
        <v>6270</v>
      </c>
      <c r="B4412" s="10" t="s">
        <v>501</v>
      </c>
      <c r="C4412" s="11" t="n">
        <v>46077</v>
      </c>
      <c r="D4412" s="12" t="n">
        <v>20.33</v>
      </c>
    </row>
    <row r="4413" customFormat="false" ht="15" hidden="false" customHeight="false" outlineLevel="0" collapsed="false">
      <c r="A4413" s="10" t="s">
        <v>6271</v>
      </c>
      <c r="B4413" s="10" t="s">
        <v>5089</v>
      </c>
      <c r="C4413" s="11" t="n">
        <v>46077</v>
      </c>
      <c r="D4413" s="12" t="n">
        <v>23.56</v>
      </c>
    </row>
    <row r="4414" customFormat="false" ht="15" hidden="false" customHeight="false" outlineLevel="0" collapsed="false">
      <c r="A4414" s="10" t="s">
        <v>6272</v>
      </c>
      <c r="B4414" s="10" t="s">
        <v>5733</v>
      </c>
      <c r="C4414" s="11" t="n">
        <v>46077</v>
      </c>
      <c r="D4414" s="12" t="n">
        <v>50.99</v>
      </c>
    </row>
    <row r="4415" customFormat="false" ht="15" hidden="false" customHeight="false" outlineLevel="0" collapsed="false">
      <c r="A4415" s="10" t="s">
        <v>6273</v>
      </c>
      <c r="B4415" s="10" t="s">
        <v>5297</v>
      </c>
      <c r="C4415" s="11" t="n">
        <v>46077</v>
      </c>
      <c r="D4415" s="12" t="n">
        <v>44.48</v>
      </c>
    </row>
    <row r="4416" customFormat="false" ht="15" hidden="false" customHeight="false" outlineLevel="0" collapsed="false">
      <c r="A4416" s="10" t="s">
        <v>6274</v>
      </c>
      <c r="B4416" s="10" t="s">
        <v>6275</v>
      </c>
      <c r="C4416" s="11" t="n">
        <v>46078</v>
      </c>
      <c r="D4416" s="12" t="n">
        <v>24.3</v>
      </c>
    </row>
    <row r="4417" customFormat="false" ht="15" hidden="false" customHeight="false" outlineLevel="0" collapsed="false">
      <c r="A4417" s="10" t="s">
        <v>6276</v>
      </c>
      <c r="B4417" s="10" t="s">
        <v>2492</v>
      </c>
      <c r="C4417" s="11" t="n">
        <v>46078</v>
      </c>
      <c r="D4417" s="12" t="n">
        <v>65.42</v>
      </c>
    </row>
    <row r="4418" customFormat="false" ht="15" hidden="false" customHeight="false" outlineLevel="0" collapsed="false">
      <c r="A4418" s="10" t="s">
        <v>6277</v>
      </c>
      <c r="B4418" s="10" t="s">
        <v>6278</v>
      </c>
      <c r="C4418" s="11" t="n">
        <v>46078</v>
      </c>
      <c r="D4418" s="12" t="n">
        <v>35.6</v>
      </c>
    </row>
    <row r="4419" customFormat="false" ht="15" hidden="false" customHeight="false" outlineLevel="0" collapsed="false">
      <c r="A4419" s="10" t="s">
        <v>6279</v>
      </c>
      <c r="B4419" s="10" t="s">
        <v>3576</v>
      </c>
      <c r="C4419" s="11" t="n">
        <v>46078</v>
      </c>
      <c r="D4419" s="12" t="n">
        <v>24.67</v>
      </c>
    </row>
    <row r="4420" customFormat="false" ht="15" hidden="false" customHeight="false" outlineLevel="0" collapsed="false">
      <c r="A4420" s="10" t="s">
        <v>6280</v>
      </c>
      <c r="B4420" s="10" t="s">
        <v>218</v>
      </c>
      <c r="C4420" s="11" t="n">
        <v>46078</v>
      </c>
      <c r="D4420" s="12" t="n">
        <v>45.73</v>
      </c>
    </row>
    <row r="4421" customFormat="false" ht="15" hidden="false" customHeight="false" outlineLevel="0" collapsed="false">
      <c r="A4421" s="10" t="s">
        <v>6281</v>
      </c>
      <c r="B4421" s="10" t="s">
        <v>3893</v>
      </c>
      <c r="C4421" s="11" t="n">
        <v>46078</v>
      </c>
      <c r="D4421" s="12" t="n">
        <v>52.51</v>
      </c>
    </row>
    <row r="4422" customFormat="false" ht="15" hidden="false" customHeight="false" outlineLevel="0" collapsed="false">
      <c r="A4422" s="10" t="s">
        <v>6282</v>
      </c>
      <c r="B4422" s="10" t="s">
        <v>6283</v>
      </c>
      <c r="C4422" s="11" t="n">
        <v>46078</v>
      </c>
      <c r="D4422" s="12" t="n">
        <v>68.6</v>
      </c>
    </row>
    <row r="4423" customFormat="false" ht="15" hidden="false" customHeight="false" outlineLevel="0" collapsed="false">
      <c r="A4423" s="10" t="s">
        <v>6284</v>
      </c>
      <c r="B4423" s="10" t="s">
        <v>2871</v>
      </c>
      <c r="C4423" s="11" t="n">
        <v>46078</v>
      </c>
      <c r="D4423" s="12" t="n">
        <v>53.58</v>
      </c>
    </row>
    <row r="4424" customFormat="false" ht="15" hidden="false" customHeight="false" outlineLevel="0" collapsed="false">
      <c r="A4424" s="10" t="s">
        <v>6285</v>
      </c>
      <c r="B4424" s="10" t="s">
        <v>4646</v>
      </c>
      <c r="C4424" s="11" t="n">
        <v>46078</v>
      </c>
      <c r="D4424" s="12" t="n">
        <v>42</v>
      </c>
    </row>
    <row r="4425" customFormat="false" ht="15" hidden="false" customHeight="false" outlineLevel="0" collapsed="false">
      <c r="A4425" s="10" t="s">
        <v>6286</v>
      </c>
      <c r="B4425" s="10" t="s">
        <v>4924</v>
      </c>
      <c r="C4425" s="11" t="n">
        <v>46079</v>
      </c>
      <c r="D4425" s="12" t="n">
        <v>36.16</v>
      </c>
    </row>
    <row r="4426" customFormat="false" ht="15" hidden="false" customHeight="false" outlineLevel="0" collapsed="false">
      <c r="A4426" s="10" t="s">
        <v>6287</v>
      </c>
      <c r="B4426" s="10" t="s">
        <v>6288</v>
      </c>
      <c r="C4426" s="11" t="n">
        <v>46079</v>
      </c>
      <c r="D4426" s="12" t="n">
        <v>44.35</v>
      </c>
    </row>
    <row r="4427" customFormat="false" ht="15" hidden="false" customHeight="false" outlineLevel="0" collapsed="false">
      <c r="A4427" s="10" t="s">
        <v>6289</v>
      </c>
      <c r="B4427" s="10" t="s">
        <v>2957</v>
      </c>
      <c r="C4427" s="11" t="n">
        <v>46079</v>
      </c>
      <c r="D4427" s="12" t="n">
        <v>39.88</v>
      </c>
    </row>
    <row r="4428" customFormat="false" ht="15" hidden="false" customHeight="false" outlineLevel="0" collapsed="false">
      <c r="A4428" s="10" t="s">
        <v>6290</v>
      </c>
      <c r="B4428" s="10" t="s">
        <v>351</v>
      </c>
      <c r="C4428" s="11" t="n">
        <v>46079</v>
      </c>
      <c r="D4428" s="12" t="n">
        <v>29.96</v>
      </c>
    </row>
    <row r="4429" customFormat="false" ht="15" hidden="false" customHeight="false" outlineLevel="0" collapsed="false">
      <c r="A4429" s="10" t="s">
        <v>6291</v>
      </c>
      <c r="B4429" s="10" t="s">
        <v>6292</v>
      </c>
      <c r="C4429" s="11" t="n">
        <v>46079</v>
      </c>
      <c r="D4429" s="12" t="n">
        <v>23.62</v>
      </c>
    </row>
    <row r="4430" customFormat="false" ht="15" hidden="false" customHeight="false" outlineLevel="0" collapsed="false">
      <c r="A4430" s="10" t="s">
        <v>6293</v>
      </c>
      <c r="B4430" s="10" t="s">
        <v>129</v>
      </c>
      <c r="C4430" s="11" t="n">
        <v>46079</v>
      </c>
      <c r="D4430" s="12" t="n">
        <v>29.81</v>
      </c>
    </row>
    <row r="4431" customFormat="false" ht="15" hidden="false" customHeight="false" outlineLevel="0" collapsed="false">
      <c r="A4431" s="10" t="s">
        <v>6294</v>
      </c>
      <c r="B4431" s="10" t="s">
        <v>6295</v>
      </c>
      <c r="C4431" s="11" t="n">
        <v>46079</v>
      </c>
      <c r="D4431" s="12" t="n">
        <v>28.97</v>
      </c>
    </row>
    <row r="4432" customFormat="false" ht="15" hidden="false" customHeight="false" outlineLevel="0" collapsed="false">
      <c r="A4432" s="10" t="s">
        <v>6296</v>
      </c>
      <c r="B4432" s="10" t="s">
        <v>5119</v>
      </c>
      <c r="C4432" s="11" t="n">
        <v>46079</v>
      </c>
      <c r="D4432" s="12" t="n">
        <v>32.79</v>
      </c>
    </row>
    <row r="4433" customFormat="false" ht="15" hidden="false" customHeight="false" outlineLevel="0" collapsed="false">
      <c r="A4433" s="10" t="s">
        <v>6297</v>
      </c>
      <c r="B4433" s="10" t="s">
        <v>539</v>
      </c>
      <c r="C4433" s="11" t="n">
        <v>46079</v>
      </c>
      <c r="D4433" s="12" t="n">
        <v>33.1</v>
      </c>
    </row>
    <row r="4434" customFormat="false" ht="15" hidden="false" customHeight="false" outlineLevel="0" collapsed="false">
      <c r="A4434" s="10" t="s">
        <v>6298</v>
      </c>
      <c r="B4434" s="10" t="s">
        <v>2477</v>
      </c>
      <c r="C4434" s="11" t="n">
        <v>46079</v>
      </c>
      <c r="D4434" s="12" t="n">
        <v>52.97</v>
      </c>
    </row>
    <row r="4435" customFormat="false" ht="15" hidden="false" customHeight="false" outlineLevel="0" collapsed="false">
      <c r="A4435" s="10" t="s">
        <v>6299</v>
      </c>
      <c r="B4435" s="10" t="s">
        <v>6300</v>
      </c>
      <c r="C4435" s="11" t="n">
        <v>46079</v>
      </c>
      <c r="D4435" s="12" t="n">
        <v>28.52</v>
      </c>
    </row>
    <row r="4436" customFormat="false" ht="15" hidden="false" customHeight="false" outlineLevel="0" collapsed="false">
      <c r="A4436" s="10" t="s">
        <v>6301</v>
      </c>
      <c r="B4436" s="10" t="s">
        <v>6302</v>
      </c>
      <c r="C4436" s="11" t="n">
        <v>46079</v>
      </c>
      <c r="D4436" s="12" t="n">
        <v>31.38</v>
      </c>
    </row>
    <row r="4437" customFormat="false" ht="15" hidden="false" customHeight="false" outlineLevel="0" collapsed="false">
      <c r="A4437" s="10" t="s">
        <v>6303</v>
      </c>
      <c r="B4437" s="10" t="s">
        <v>6304</v>
      </c>
      <c r="C4437" s="11" t="n">
        <v>46079</v>
      </c>
      <c r="D4437" s="12" t="n">
        <v>28.11</v>
      </c>
    </row>
    <row r="4438" customFormat="false" ht="15" hidden="false" customHeight="false" outlineLevel="0" collapsed="false">
      <c r="A4438" s="10" t="s">
        <v>6305</v>
      </c>
      <c r="B4438" s="10" t="s">
        <v>2438</v>
      </c>
      <c r="C4438" s="11" t="n">
        <v>46079</v>
      </c>
      <c r="D4438" s="12" t="n">
        <v>70.26</v>
      </c>
    </row>
    <row r="4439" customFormat="false" ht="15" hidden="false" customHeight="false" outlineLevel="0" collapsed="false">
      <c r="A4439" s="10" t="s">
        <v>6306</v>
      </c>
      <c r="B4439" s="10" t="s">
        <v>3392</v>
      </c>
      <c r="C4439" s="11" t="n">
        <v>46079</v>
      </c>
      <c r="D4439" s="12" t="n">
        <v>55.4</v>
      </c>
    </row>
    <row r="4440" customFormat="false" ht="15" hidden="false" customHeight="false" outlineLevel="0" collapsed="false">
      <c r="A4440" s="10" t="s">
        <v>6307</v>
      </c>
      <c r="B4440" s="10" t="s">
        <v>6308</v>
      </c>
      <c r="C4440" s="11" t="n">
        <v>46079</v>
      </c>
      <c r="D4440" s="12" t="n">
        <v>41.75</v>
      </c>
    </row>
    <row r="4441" customFormat="false" ht="15" hidden="false" customHeight="false" outlineLevel="0" collapsed="false">
      <c r="A4441" s="10" t="s">
        <v>6309</v>
      </c>
      <c r="B4441" s="10" t="s">
        <v>2596</v>
      </c>
      <c r="C4441" s="11" t="n">
        <v>46080</v>
      </c>
      <c r="D4441" s="12" t="n">
        <v>25.03</v>
      </c>
    </row>
    <row r="4442" customFormat="false" ht="15" hidden="false" customHeight="false" outlineLevel="0" collapsed="false">
      <c r="A4442" s="10" t="s">
        <v>6310</v>
      </c>
      <c r="B4442" s="10" t="s">
        <v>1978</v>
      </c>
      <c r="C4442" s="11" t="n">
        <v>46080</v>
      </c>
      <c r="D4442" s="12" t="n">
        <v>49.19</v>
      </c>
    </row>
    <row r="4443" customFormat="false" ht="15" hidden="false" customHeight="false" outlineLevel="0" collapsed="false">
      <c r="A4443" s="10" t="s">
        <v>6311</v>
      </c>
      <c r="B4443" s="10" t="s">
        <v>6312</v>
      </c>
      <c r="C4443" s="11" t="n">
        <v>46080</v>
      </c>
      <c r="D4443" s="12" t="n">
        <v>34.93</v>
      </c>
    </row>
    <row r="4444" customFormat="false" ht="15" hidden="false" customHeight="false" outlineLevel="0" collapsed="false">
      <c r="A4444" s="10" t="s">
        <v>6313</v>
      </c>
      <c r="B4444" s="10" t="s">
        <v>33</v>
      </c>
      <c r="C4444" s="11" t="n">
        <v>46080</v>
      </c>
      <c r="D4444" s="12" t="n">
        <v>39.28</v>
      </c>
    </row>
    <row r="4445" customFormat="false" ht="15" hidden="false" customHeight="false" outlineLevel="0" collapsed="false">
      <c r="A4445" s="10" t="s">
        <v>6314</v>
      </c>
      <c r="B4445" s="10" t="s">
        <v>4813</v>
      </c>
      <c r="C4445" s="11" t="n">
        <v>46080</v>
      </c>
      <c r="D4445" s="12" t="n">
        <v>59.92</v>
      </c>
    </row>
    <row r="4446" customFormat="false" ht="15" hidden="false" customHeight="false" outlineLevel="0" collapsed="false">
      <c r="A4446" s="10" t="s">
        <v>6315</v>
      </c>
      <c r="B4446" s="10" t="s">
        <v>6316</v>
      </c>
      <c r="C4446" s="11" t="n">
        <v>46080</v>
      </c>
      <c r="D4446" s="12" t="n">
        <v>26.63</v>
      </c>
    </row>
    <row r="4447" customFormat="false" ht="15" hidden="false" customHeight="false" outlineLevel="0" collapsed="false">
      <c r="A4447" s="10" t="s">
        <v>6317</v>
      </c>
      <c r="B4447" s="10" t="s">
        <v>169</v>
      </c>
      <c r="C4447" s="11" t="n">
        <v>46080</v>
      </c>
      <c r="D4447" s="12" t="n">
        <v>59.62</v>
      </c>
    </row>
    <row r="4448" customFormat="false" ht="15" hidden="false" customHeight="false" outlineLevel="0" collapsed="false">
      <c r="A4448" s="10" t="s">
        <v>6318</v>
      </c>
      <c r="B4448" s="10" t="s">
        <v>495</v>
      </c>
      <c r="C4448" s="11" t="n">
        <v>46080</v>
      </c>
      <c r="D4448" s="12" t="n">
        <v>23.97</v>
      </c>
    </row>
    <row r="4449" customFormat="false" ht="15" hidden="false" customHeight="false" outlineLevel="0" collapsed="false">
      <c r="A4449" s="10" t="s">
        <v>6319</v>
      </c>
      <c r="B4449" s="10" t="s">
        <v>5092</v>
      </c>
      <c r="C4449" s="11" t="n">
        <v>46080</v>
      </c>
      <c r="D4449" s="12" t="n">
        <v>92.27</v>
      </c>
    </row>
    <row r="4450" customFormat="false" ht="15" hidden="false" customHeight="false" outlineLevel="0" collapsed="false">
      <c r="A4450" s="10" t="s">
        <v>6320</v>
      </c>
      <c r="B4450" s="10" t="s">
        <v>443</v>
      </c>
      <c r="C4450" s="11" t="n">
        <v>46080</v>
      </c>
      <c r="D4450" s="12" t="n">
        <v>28.62</v>
      </c>
    </row>
    <row r="4451" customFormat="false" ht="15" hidden="false" customHeight="false" outlineLevel="0" collapsed="false">
      <c r="A4451" s="10" t="s">
        <v>6321</v>
      </c>
      <c r="B4451" s="10" t="s">
        <v>6322</v>
      </c>
      <c r="C4451" s="11" t="n">
        <v>46081</v>
      </c>
      <c r="D4451" s="12" t="n">
        <v>22.81</v>
      </c>
    </row>
    <row r="4452" customFormat="false" ht="15" hidden="false" customHeight="false" outlineLevel="0" collapsed="false">
      <c r="A4452" s="10" t="s">
        <v>6323</v>
      </c>
      <c r="B4452" s="10" t="s">
        <v>826</v>
      </c>
      <c r="C4452" s="11" t="n">
        <v>46081</v>
      </c>
      <c r="D4452" s="12" t="n">
        <v>38.63</v>
      </c>
    </row>
    <row r="4453" customFormat="false" ht="15" hidden="false" customHeight="false" outlineLevel="0" collapsed="false">
      <c r="A4453" s="10" t="s">
        <v>6324</v>
      </c>
      <c r="B4453" s="10" t="s">
        <v>6325</v>
      </c>
      <c r="C4453" s="11" t="n">
        <v>46081</v>
      </c>
      <c r="D4453" s="12" t="n">
        <v>25.28</v>
      </c>
    </row>
    <row r="4454" customFormat="false" ht="15" hidden="false" customHeight="false" outlineLevel="0" collapsed="false">
      <c r="A4454" s="10" t="s">
        <v>6326</v>
      </c>
      <c r="B4454" s="10" t="s">
        <v>2450</v>
      </c>
      <c r="C4454" s="11" t="n">
        <v>46081</v>
      </c>
      <c r="D4454" s="12" t="n">
        <v>54.62</v>
      </c>
    </row>
    <row r="4455" customFormat="false" ht="15" hidden="false" customHeight="false" outlineLevel="0" collapsed="false">
      <c r="A4455" s="10" t="s">
        <v>6327</v>
      </c>
      <c r="B4455" s="10" t="s">
        <v>3644</v>
      </c>
      <c r="C4455" s="11" t="n">
        <v>46081</v>
      </c>
      <c r="D4455" s="12" t="n">
        <v>37.5</v>
      </c>
    </row>
    <row r="4456" customFormat="false" ht="15" hidden="false" customHeight="false" outlineLevel="0" collapsed="false">
      <c r="A4456" s="10" t="s">
        <v>6328</v>
      </c>
      <c r="B4456" s="10" t="s">
        <v>5769</v>
      </c>
      <c r="C4456" s="11" t="n">
        <v>46081</v>
      </c>
      <c r="D4456" s="12" t="n">
        <v>33.67</v>
      </c>
    </row>
    <row r="4457" customFormat="false" ht="15" hidden="false" customHeight="false" outlineLevel="0" collapsed="false">
      <c r="A4457" s="10" t="s">
        <v>6329</v>
      </c>
      <c r="B4457" s="10" t="s">
        <v>1586</v>
      </c>
      <c r="C4457" s="11" t="n">
        <v>46081</v>
      </c>
      <c r="D4457" s="12" t="n">
        <v>63.12</v>
      </c>
    </row>
    <row r="4458" customFormat="false" ht="15" hidden="false" customHeight="false" outlineLevel="0" collapsed="false">
      <c r="A4458" s="10" t="s">
        <v>6330</v>
      </c>
      <c r="B4458" s="10" t="s">
        <v>5346</v>
      </c>
      <c r="C4458" s="11" t="n">
        <v>46081</v>
      </c>
      <c r="D4458" s="12" t="n">
        <v>31.53</v>
      </c>
    </row>
    <row r="4459" customFormat="false" ht="15" hidden="false" customHeight="false" outlineLevel="0" collapsed="false">
      <c r="A4459" s="10" t="s">
        <v>6331</v>
      </c>
      <c r="B4459" s="10" t="s">
        <v>6332</v>
      </c>
      <c r="C4459" s="11" t="n">
        <v>46081</v>
      </c>
      <c r="D4459" s="12" t="n">
        <v>32.79</v>
      </c>
    </row>
    <row r="4460" customFormat="false" ht="15" hidden="false" customHeight="false" outlineLevel="0" collapsed="false">
      <c r="A4460" s="10" t="s">
        <v>6333</v>
      </c>
      <c r="B4460" s="10" t="s">
        <v>1448</v>
      </c>
      <c r="C4460" s="11" t="n">
        <v>46081</v>
      </c>
      <c r="D4460" s="12" t="n">
        <v>44.32</v>
      </c>
    </row>
    <row r="4461" customFormat="false" ht="15" hidden="false" customHeight="false" outlineLevel="0" collapsed="false">
      <c r="A4461" s="10" t="s">
        <v>6334</v>
      </c>
      <c r="B4461" s="10" t="s">
        <v>6335</v>
      </c>
      <c r="C4461" s="11" t="n">
        <v>46081</v>
      </c>
      <c r="D4461" s="12" t="n">
        <v>65.7</v>
      </c>
    </row>
    <row r="4462" customFormat="false" ht="15" hidden="false" customHeight="false" outlineLevel="0" collapsed="false">
      <c r="A4462" s="10" t="s">
        <v>6336</v>
      </c>
      <c r="B4462" s="10" t="s">
        <v>3443</v>
      </c>
      <c r="C4462" s="11" t="n">
        <v>46081</v>
      </c>
      <c r="D4462" s="12" t="n">
        <v>42.47</v>
      </c>
    </row>
    <row r="4463" customFormat="false" ht="15" hidden="false" customHeight="false" outlineLevel="0" collapsed="false">
      <c r="A4463" s="10" t="s">
        <v>6337</v>
      </c>
      <c r="B4463" s="10" t="s">
        <v>3582</v>
      </c>
      <c r="C4463" s="11" t="n">
        <v>46081</v>
      </c>
      <c r="D4463" s="12" t="n">
        <v>59.65</v>
      </c>
    </row>
    <row r="4464" customFormat="false" ht="15" hidden="false" customHeight="false" outlineLevel="0" collapsed="false">
      <c r="A4464" s="10" t="s">
        <v>6338</v>
      </c>
      <c r="B4464" s="10" t="s">
        <v>3959</v>
      </c>
      <c r="C4464" s="11" t="n">
        <v>46082</v>
      </c>
      <c r="D4464" s="12" t="n">
        <v>58.94</v>
      </c>
    </row>
    <row r="4465" customFormat="false" ht="15" hidden="false" customHeight="false" outlineLevel="0" collapsed="false">
      <c r="A4465" s="10" t="s">
        <v>6339</v>
      </c>
      <c r="B4465" s="10" t="s">
        <v>6340</v>
      </c>
      <c r="C4465" s="11" t="n">
        <v>46082</v>
      </c>
      <c r="D4465" s="12" t="n">
        <v>31</v>
      </c>
    </row>
    <row r="4466" customFormat="false" ht="15" hidden="false" customHeight="false" outlineLevel="0" collapsed="false">
      <c r="A4466" s="10" t="s">
        <v>6341</v>
      </c>
      <c r="B4466" s="10" t="s">
        <v>4523</v>
      </c>
      <c r="C4466" s="11" t="n">
        <v>46082</v>
      </c>
      <c r="D4466" s="12" t="n">
        <v>47.64</v>
      </c>
    </row>
    <row r="4467" customFormat="false" ht="15" hidden="false" customHeight="false" outlineLevel="0" collapsed="false">
      <c r="A4467" s="10" t="s">
        <v>6342</v>
      </c>
      <c r="B4467" s="10" t="s">
        <v>6343</v>
      </c>
      <c r="C4467" s="11" t="n">
        <v>46082</v>
      </c>
      <c r="D4467" s="12" t="n">
        <v>43.9</v>
      </c>
    </row>
    <row r="4468" customFormat="false" ht="15" hidden="false" customHeight="false" outlineLevel="0" collapsed="false">
      <c r="A4468" s="10" t="s">
        <v>6344</v>
      </c>
      <c r="B4468" s="10" t="s">
        <v>5397</v>
      </c>
      <c r="C4468" s="11" t="n">
        <v>46082</v>
      </c>
      <c r="D4468" s="12" t="n">
        <v>43.7</v>
      </c>
    </row>
    <row r="4469" customFormat="false" ht="15" hidden="false" customHeight="false" outlineLevel="0" collapsed="false">
      <c r="A4469" s="10" t="s">
        <v>6345</v>
      </c>
      <c r="B4469" s="10" t="s">
        <v>3935</v>
      </c>
      <c r="C4469" s="11" t="n">
        <v>46082</v>
      </c>
      <c r="D4469" s="12" t="n">
        <v>33.83</v>
      </c>
    </row>
    <row r="4470" customFormat="false" ht="15" hidden="false" customHeight="false" outlineLevel="0" collapsed="false">
      <c r="A4470" s="10" t="s">
        <v>6346</v>
      </c>
      <c r="B4470" s="10" t="s">
        <v>3208</v>
      </c>
      <c r="C4470" s="11" t="n">
        <v>46082</v>
      </c>
      <c r="D4470" s="12" t="n">
        <v>39.95</v>
      </c>
    </row>
    <row r="4471" customFormat="false" ht="15" hidden="false" customHeight="false" outlineLevel="0" collapsed="false">
      <c r="A4471" s="10" t="s">
        <v>6347</v>
      </c>
      <c r="B4471" s="10" t="s">
        <v>6348</v>
      </c>
      <c r="C4471" s="11" t="n">
        <v>46082</v>
      </c>
      <c r="D4471" s="12" t="n">
        <v>22.98</v>
      </c>
    </row>
    <row r="4472" customFormat="false" ht="15" hidden="false" customHeight="false" outlineLevel="0" collapsed="false">
      <c r="A4472" s="10" t="s">
        <v>6349</v>
      </c>
      <c r="B4472" s="10" t="s">
        <v>6350</v>
      </c>
      <c r="C4472" s="11" t="n">
        <v>46082</v>
      </c>
      <c r="D4472" s="12" t="n">
        <v>54.72</v>
      </c>
    </row>
    <row r="4473" customFormat="false" ht="15" hidden="false" customHeight="false" outlineLevel="0" collapsed="false">
      <c r="A4473" s="10" t="s">
        <v>6351</v>
      </c>
      <c r="B4473" s="10" t="s">
        <v>3805</v>
      </c>
      <c r="C4473" s="11" t="n">
        <v>46082</v>
      </c>
      <c r="D4473" s="12" t="n">
        <v>75.63</v>
      </c>
    </row>
    <row r="4474" customFormat="false" ht="15" hidden="false" customHeight="false" outlineLevel="0" collapsed="false">
      <c r="A4474" s="10" t="s">
        <v>6352</v>
      </c>
      <c r="B4474" s="10" t="s">
        <v>6353</v>
      </c>
      <c r="C4474" s="11" t="n">
        <v>46082</v>
      </c>
      <c r="D4474" s="12" t="n">
        <v>36.48</v>
      </c>
    </row>
    <row r="4475" customFormat="false" ht="15" hidden="false" customHeight="false" outlineLevel="0" collapsed="false">
      <c r="A4475" s="10" t="s">
        <v>6354</v>
      </c>
      <c r="B4475" s="10" t="s">
        <v>2535</v>
      </c>
      <c r="C4475" s="11" t="n">
        <v>46082</v>
      </c>
      <c r="D4475" s="12" t="n">
        <v>55.5</v>
      </c>
    </row>
    <row r="4476" customFormat="false" ht="15" hidden="false" customHeight="false" outlineLevel="0" collapsed="false">
      <c r="A4476" s="10" t="s">
        <v>6355</v>
      </c>
      <c r="B4476" s="10" t="s">
        <v>4456</v>
      </c>
      <c r="C4476" s="11" t="n">
        <v>46082</v>
      </c>
      <c r="D4476" s="12" t="n">
        <v>42.86</v>
      </c>
    </row>
    <row r="4477" customFormat="false" ht="15" hidden="false" customHeight="false" outlineLevel="0" collapsed="false">
      <c r="A4477" s="10" t="s">
        <v>6356</v>
      </c>
      <c r="B4477" s="10" t="s">
        <v>5694</v>
      </c>
      <c r="C4477" s="11" t="n">
        <v>46083</v>
      </c>
      <c r="D4477" s="12" t="n">
        <v>51.5</v>
      </c>
    </row>
    <row r="4478" customFormat="false" ht="15" hidden="false" customHeight="false" outlineLevel="0" collapsed="false">
      <c r="A4478" s="10" t="s">
        <v>6357</v>
      </c>
      <c r="B4478" s="10" t="s">
        <v>2994</v>
      </c>
      <c r="C4478" s="11" t="n">
        <v>46083</v>
      </c>
      <c r="D4478" s="12" t="n">
        <v>39.97</v>
      </c>
    </row>
    <row r="4479" customFormat="false" ht="15" hidden="false" customHeight="false" outlineLevel="0" collapsed="false">
      <c r="A4479" s="10" t="s">
        <v>6358</v>
      </c>
      <c r="B4479" s="10" t="s">
        <v>5764</v>
      </c>
      <c r="C4479" s="11" t="n">
        <v>46083</v>
      </c>
      <c r="D4479" s="12" t="n">
        <v>40.13</v>
      </c>
    </row>
    <row r="4480" customFormat="false" ht="15" hidden="false" customHeight="false" outlineLevel="0" collapsed="false">
      <c r="A4480" s="10" t="s">
        <v>6359</v>
      </c>
      <c r="B4480" s="10" t="s">
        <v>3168</v>
      </c>
      <c r="C4480" s="11" t="n">
        <v>46083</v>
      </c>
      <c r="D4480" s="12" t="n">
        <v>18.95</v>
      </c>
    </row>
    <row r="4481" customFormat="false" ht="15" hidden="false" customHeight="false" outlineLevel="0" collapsed="false">
      <c r="A4481" s="10" t="s">
        <v>6360</v>
      </c>
      <c r="B4481" s="10" t="s">
        <v>2230</v>
      </c>
      <c r="C4481" s="11" t="n">
        <v>46083</v>
      </c>
      <c r="D4481" s="12" t="n">
        <v>37.87</v>
      </c>
    </row>
    <row r="4482" customFormat="false" ht="15" hidden="false" customHeight="false" outlineLevel="0" collapsed="false">
      <c r="A4482" s="10" t="s">
        <v>6361</v>
      </c>
      <c r="B4482" s="10" t="s">
        <v>2401</v>
      </c>
      <c r="C4482" s="11" t="n">
        <v>46083</v>
      </c>
      <c r="D4482" s="12" t="n">
        <v>35.17</v>
      </c>
    </row>
    <row r="4483" customFormat="false" ht="15" hidden="false" customHeight="false" outlineLevel="0" collapsed="false">
      <c r="A4483" s="10" t="s">
        <v>6362</v>
      </c>
      <c r="B4483" s="10" t="s">
        <v>6363</v>
      </c>
      <c r="C4483" s="11" t="n">
        <v>46083</v>
      </c>
      <c r="D4483" s="12" t="n">
        <v>56.6</v>
      </c>
    </row>
    <row r="4484" customFormat="false" ht="15" hidden="false" customHeight="false" outlineLevel="0" collapsed="false">
      <c r="A4484" s="10" t="s">
        <v>6364</v>
      </c>
      <c r="B4484" s="10" t="s">
        <v>1671</v>
      </c>
      <c r="C4484" s="11" t="n">
        <v>46083</v>
      </c>
      <c r="D4484" s="12" t="n">
        <v>49.31</v>
      </c>
    </row>
    <row r="4485" customFormat="false" ht="15" hidden="false" customHeight="false" outlineLevel="0" collapsed="false">
      <c r="A4485" s="10" t="s">
        <v>6365</v>
      </c>
      <c r="B4485" s="10" t="s">
        <v>179</v>
      </c>
      <c r="C4485" s="11" t="n">
        <v>46083</v>
      </c>
      <c r="D4485" s="12" t="n">
        <v>27.41</v>
      </c>
    </row>
    <row r="4486" customFormat="false" ht="15" hidden="false" customHeight="false" outlineLevel="0" collapsed="false">
      <c r="A4486" s="10" t="s">
        <v>6366</v>
      </c>
      <c r="B4486" s="10" t="s">
        <v>3365</v>
      </c>
      <c r="C4486" s="11" t="n">
        <v>46083</v>
      </c>
      <c r="D4486" s="12" t="n">
        <v>19.7</v>
      </c>
    </row>
    <row r="4487" customFormat="false" ht="15" hidden="false" customHeight="false" outlineLevel="0" collapsed="false">
      <c r="A4487" s="10" t="s">
        <v>6367</v>
      </c>
      <c r="B4487" s="10" t="s">
        <v>6368</v>
      </c>
      <c r="C4487" s="11" t="n">
        <v>46083</v>
      </c>
      <c r="D4487" s="12" t="n">
        <v>53.68</v>
      </c>
    </row>
    <row r="4488" customFormat="false" ht="15" hidden="false" customHeight="false" outlineLevel="0" collapsed="false">
      <c r="A4488" s="10" t="s">
        <v>6369</v>
      </c>
      <c r="B4488" s="10" t="s">
        <v>844</v>
      </c>
      <c r="C4488" s="11" t="n">
        <v>46084</v>
      </c>
      <c r="D4488" s="12" t="n">
        <v>38.39</v>
      </c>
    </row>
    <row r="4489" customFormat="false" ht="15" hidden="false" customHeight="false" outlineLevel="0" collapsed="false">
      <c r="A4489" s="10" t="s">
        <v>6370</v>
      </c>
      <c r="B4489" s="10" t="s">
        <v>4488</v>
      </c>
      <c r="C4489" s="11" t="n">
        <v>46084</v>
      </c>
      <c r="D4489" s="12" t="n">
        <v>35.04</v>
      </c>
    </row>
    <row r="4490" customFormat="false" ht="15" hidden="false" customHeight="false" outlineLevel="0" collapsed="false">
      <c r="A4490" s="10" t="s">
        <v>6371</v>
      </c>
      <c r="B4490" s="10" t="s">
        <v>5948</v>
      </c>
      <c r="C4490" s="11" t="n">
        <v>46084</v>
      </c>
      <c r="D4490" s="12" t="n">
        <v>63.04</v>
      </c>
    </row>
    <row r="4491" customFormat="false" ht="15" hidden="false" customHeight="false" outlineLevel="0" collapsed="false">
      <c r="A4491" s="10" t="s">
        <v>6372</v>
      </c>
      <c r="B4491" s="10" t="s">
        <v>961</v>
      </c>
      <c r="C4491" s="11" t="n">
        <v>46084</v>
      </c>
      <c r="D4491" s="12" t="n">
        <v>50.21</v>
      </c>
    </row>
    <row r="4492" customFormat="false" ht="15" hidden="false" customHeight="false" outlineLevel="0" collapsed="false">
      <c r="A4492" s="10" t="s">
        <v>6373</v>
      </c>
      <c r="B4492" s="10" t="s">
        <v>3823</v>
      </c>
      <c r="C4492" s="11" t="n">
        <v>46084</v>
      </c>
      <c r="D4492" s="12" t="n">
        <v>40.57</v>
      </c>
    </row>
    <row r="4493" customFormat="false" ht="15" hidden="false" customHeight="false" outlineLevel="0" collapsed="false">
      <c r="A4493" s="10" t="s">
        <v>6374</v>
      </c>
      <c r="B4493" s="10" t="s">
        <v>2771</v>
      </c>
      <c r="C4493" s="11" t="n">
        <v>46084</v>
      </c>
      <c r="D4493" s="12" t="n">
        <v>34.52</v>
      </c>
    </row>
    <row r="4494" customFormat="false" ht="15" hidden="false" customHeight="false" outlineLevel="0" collapsed="false">
      <c r="A4494" s="10" t="s">
        <v>6375</v>
      </c>
      <c r="B4494" s="10" t="s">
        <v>6376</v>
      </c>
      <c r="C4494" s="11" t="n">
        <v>46084</v>
      </c>
      <c r="D4494" s="12" t="n">
        <v>28.01</v>
      </c>
    </row>
    <row r="4495" customFormat="false" ht="15" hidden="false" customHeight="false" outlineLevel="0" collapsed="false">
      <c r="A4495" s="10" t="s">
        <v>6377</v>
      </c>
      <c r="B4495" s="10" t="s">
        <v>6378</v>
      </c>
      <c r="C4495" s="11" t="n">
        <v>46084</v>
      </c>
      <c r="D4495" s="12" t="n">
        <v>20.36</v>
      </c>
    </row>
    <row r="4496" customFormat="false" ht="15" hidden="false" customHeight="false" outlineLevel="0" collapsed="false">
      <c r="A4496" s="10" t="s">
        <v>6379</v>
      </c>
      <c r="B4496" s="10" t="s">
        <v>3404</v>
      </c>
      <c r="C4496" s="11" t="n">
        <v>46084</v>
      </c>
      <c r="D4496" s="12" t="n">
        <v>18.1</v>
      </c>
    </row>
    <row r="4497" customFormat="false" ht="15" hidden="false" customHeight="false" outlineLevel="0" collapsed="false">
      <c r="A4497" s="10" t="s">
        <v>6380</v>
      </c>
      <c r="B4497" s="10" t="s">
        <v>3584</v>
      </c>
      <c r="C4497" s="11" t="n">
        <v>46084</v>
      </c>
      <c r="D4497" s="12" t="n">
        <v>36.61</v>
      </c>
    </row>
    <row r="4498" customFormat="false" ht="15" hidden="false" customHeight="false" outlineLevel="0" collapsed="false">
      <c r="A4498" s="10" t="s">
        <v>6381</v>
      </c>
      <c r="B4498" s="10" t="s">
        <v>3409</v>
      </c>
      <c r="C4498" s="11" t="n">
        <v>46085</v>
      </c>
      <c r="D4498" s="12" t="n">
        <v>30.01</v>
      </c>
    </row>
    <row r="4499" customFormat="false" ht="15" hidden="false" customHeight="false" outlineLevel="0" collapsed="false">
      <c r="A4499" s="10" t="s">
        <v>6382</v>
      </c>
      <c r="B4499" s="10" t="s">
        <v>4258</v>
      </c>
      <c r="C4499" s="11" t="n">
        <v>46085</v>
      </c>
      <c r="D4499" s="12" t="n">
        <v>40.31</v>
      </c>
    </row>
    <row r="4500" customFormat="false" ht="15" hidden="false" customHeight="false" outlineLevel="0" collapsed="false">
      <c r="A4500" s="10" t="s">
        <v>6383</v>
      </c>
      <c r="B4500" s="10" t="s">
        <v>2032</v>
      </c>
      <c r="C4500" s="11" t="n">
        <v>46085</v>
      </c>
      <c r="D4500" s="12" t="n">
        <v>37.64</v>
      </c>
    </row>
    <row r="4501" customFormat="false" ht="15" hidden="false" customHeight="false" outlineLevel="0" collapsed="false">
      <c r="A4501" s="10" t="s">
        <v>6384</v>
      </c>
      <c r="B4501" s="10" t="s">
        <v>2949</v>
      </c>
      <c r="C4501" s="11" t="n">
        <v>46085</v>
      </c>
      <c r="D4501" s="12" t="n">
        <v>44.19</v>
      </c>
    </row>
    <row r="4502" customFormat="false" ht="15" hidden="false" customHeight="false" outlineLevel="0" collapsed="false">
      <c r="A4502" s="10" t="s">
        <v>6385</v>
      </c>
      <c r="B4502" s="10" t="s">
        <v>1588</v>
      </c>
      <c r="C4502" s="11" t="n">
        <v>46085</v>
      </c>
      <c r="D4502" s="12" t="n">
        <v>33.7</v>
      </c>
    </row>
    <row r="4503" customFormat="false" ht="15" hidden="false" customHeight="false" outlineLevel="0" collapsed="false">
      <c r="A4503" s="10" t="s">
        <v>6386</v>
      </c>
      <c r="B4503" s="10" t="s">
        <v>6387</v>
      </c>
      <c r="C4503" s="11" t="n">
        <v>46085</v>
      </c>
      <c r="D4503" s="12" t="n">
        <v>45.57</v>
      </c>
    </row>
    <row r="4504" customFormat="false" ht="15" hidden="false" customHeight="false" outlineLevel="0" collapsed="false">
      <c r="A4504" s="10" t="s">
        <v>6388</v>
      </c>
      <c r="B4504" s="10" t="s">
        <v>5705</v>
      </c>
      <c r="C4504" s="11" t="n">
        <v>46085</v>
      </c>
      <c r="D4504" s="12" t="n">
        <v>39.11</v>
      </c>
    </row>
    <row r="4505" customFormat="false" ht="15" hidden="false" customHeight="false" outlineLevel="0" collapsed="false">
      <c r="A4505" s="10" t="s">
        <v>6389</v>
      </c>
      <c r="B4505" s="10" t="s">
        <v>5018</v>
      </c>
      <c r="C4505" s="11" t="n">
        <v>46085</v>
      </c>
      <c r="D4505" s="12" t="n">
        <v>36.24</v>
      </c>
    </row>
    <row r="4506" customFormat="false" ht="15" hidden="false" customHeight="false" outlineLevel="0" collapsed="false">
      <c r="A4506" s="10" t="s">
        <v>6390</v>
      </c>
      <c r="B4506" s="10" t="s">
        <v>4192</v>
      </c>
      <c r="C4506" s="11" t="n">
        <v>46086</v>
      </c>
      <c r="D4506" s="12" t="n">
        <v>29.05</v>
      </c>
    </row>
    <row r="4507" customFormat="false" ht="15" hidden="false" customHeight="false" outlineLevel="0" collapsed="false">
      <c r="A4507" s="10" t="s">
        <v>6391</v>
      </c>
      <c r="B4507" s="10" t="s">
        <v>6392</v>
      </c>
      <c r="C4507" s="11" t="n">
        <v>46086</v>
      </c>
      <c r="D4507" s="12" t="n">
        <v>25.95</v>
      </c>
    </row>
    <row r="4508" customFormat="false" ht="15" hidden="false" customHeight="false" outlineLevel="0" collapsed="false">
      <c r="A4508" s="10" t="s">
        <v>6393</v>
      </c>
      <c r="B4508" s="10" t="s">
        <v>6394</v>
      </c>
      <c r="C4508" s="11" t="n">
        <v>46086</v>
      </c>
      <c r="D4508" s="12" t="n">
        <v>40.63</v>
      </c>
    </row>
    <row r="4509" customFormat="false" ht="15" hidden="false" customHeight="false" outlineLevel="0" collapsed="false">
      <c r="A4509" s="10" t="s">
        <v>6395</v>
      </c>
      <c r="B4509" s="10" t="s">
        <v>5563</v>
      </c>
      <c r="C4509" s="11" t="n">
        <v>46086</v>
      </c>
      <c r="D4509" s="12" t="n">
        <v>42.06</v>
      </c>
    </row>
    <row r="4510" customFormat="false" ht="15" hidden="false" customHeight="false" outlineLevel="0" collapsed="false">
      <c r="A4510" s="10" t="s">
        <v>6396</v>
      </c>
      <c r="B4510" s="10" t="s">
        <v>5179</v>
      </c>
      <c r="C4510" s="11" t="n">
        <v>46086</v>
      </c>
      <c r="D4510" s="12" t="n">
        <v>107.35</v>
      </c>
    </row>
    <row r="4511" customFormat="false" ht="15" hidden="false" customHeight="false" outlineLevel="0" collapsed="false">
      <c r="A4511" s="10" t="s">
        <v>6397</v>
      </c>
      <c r="B4511" s="10" t="s">
        <v>673</v>
      </c>
      <c r="C4511" s="11" t="n">
        <v>46086</v>
      </c>
      <c r="D4511" s="12" t="n">
        <v>63.26</v>
      </c>
    </row>
    <row r="4512" customFormat="false" ht="15" hidden="false" customHeight="false" outlineLevel="0" collapsed="false">
      <c r="A4512" s="10" t="s">
        <v>6398</v>
      </c>
      <c r="B4512" s="10" t="s">
        <v>4263</v>
      </c>
      <c r="C4512" s="11" t="n">
        <v>46086</v>
      </c>
      <c r="D4512" s="12" t="n">
        <v>48.35</v>
      </c>
    </row>
    <row r="4513" customFormat="false" ht="15" hidden="false" customHeight="false" outlineLevel="0" collapsed="false">
      <c r="A4513" s="10" t="s">
        <v>6399</v>
      </c>
      <c r="B4513" s="10" t="s">
        <v>3474</v>
      </c>
      <c r="C4513" s="11" t="n">
        <v>46086</v>
      </c>
      <c r="D4513" s="12" t="n">
        <v>17.53</v>
      </c>
    </row>
    <row r="4514" customFormat="false" ht="15" hidden="false" customHeight="false" outlineLevel="0" collapsed="false">
      <c r="A4514" s="10" t="s">
        <v>6400</v>
      </c>
      <c r="B4514" s="10" t="s">
        <v>1833</v>
      </c>
      <c r="C4514" s="11" t="n">
        <v>46086</v>
      </c>
      <c r="D4514" s="12" t="n">
        <v>23.15</v>
      </c>
    </row>
    <row r="4515" customFormat="false" ht="15" hidden="false" customHeight="false" outlineLevel="0" collapsed="false">
      <c r="A4515" s="10" t="s">
        <v>6401</v>
      </c>
      <c r="B4515" s="10" t="s">
        <v>6402</v>
      </c>
      <c r="C4515" s="11" t="n">
        <v>46086</v>
      </c>
      <c r="D4515" s="12" t="n">
        <v>44.18</v>
      </c>
    </row>
    <row r="4516" customFormat="false" ht="15" hidden="false" customHeight="false" outlineLevel="0" collapsed="false">
      <c r="A4516" s="10" t="s">
        <v>6403</v>
      </c>
      <c r="B4516" s="10" t="s">
        <v>5550</v>
      </c>
      <c r="C4516" s="11" t="n">
        <v>46086</v>
      </c>
      <c r="D4516" s="12" t="n">
        <v>24.52</v>
      </c>
    </row>
    <row r="4517" customFormat="false" ht="15" hidden="false" customHeight="false" outlineLevel="0" collapsed="false">
      <c r="A4517" s="10" t="s">
        <v>6404</v>
      </c>
      <c r="B4517" s="10" t="s">
        <v>5207</v>
      </c>
      <c r="C4517" s="11" t="n">
        <v>46086</v>
      </c>
      <c r="D4517" s="12" t="n">
        <v>48.2</v>
      </c>
    </row>
    <row r="4518" customFormat="false" ht="15" hidden="false" customHeight="false" outlineLevel="0" collapsed="false">
      <c r="A4518" s="10" t="s">
        <v>6405</v>
      </c>
      <c r="B4518" s="10" t="s">
        <v>6406</v>
      </c>
      <c r="C4518" s="11" t="n">
        <v>46086</v>
      </c>
      <c r="D4518" s="12" t="n">
        <v>20.69</v>
      </c>
    </row>
    <row r="4519" customFormat="false" ht="15" hidden="false" customHeight="false" outlineLevel="0" collapsed="false">
      <c r="A4519" s="10" t="s">
        <v>6407</v>
      </c>
      <c r="B4519" s="10" t="s">
        <v>5895</v>
      </c>
      <c r="C4519" s="11" t="n">
        <v>46086</v>
      </c>
      <c r="D4519" s="12" t="n">
        <v>51.11</v>
      </c>
    </row>
    <row r="4520" customFormat="false" ht="15" hidden="false" customHeight="false" outlineLevel="0" collapsed="false">
      <c r="A4520" s="10" t="s">
        <v>6408</v>
      </c>
      <c r="B4520" s="10" t="s">
        <v>6409</v>
      </c>
      <c r="C4520" s="11" t="n">
        <v>46086</v>
      </c>
      <c r="D4520" s="12" t="n">
        <v>19.63</v>
      </c>
    </row>
    <row r="4521" customFormat="false" ht="15" hidden="false" customHeight="false" outlineLevel="0" collapsed="false">
      <c r="A4521" s="10" t="s">
        <v>6410</v>
      </c>
      <c r="B4521" s="10" t="s">
        <v>3097</v>
      </c>
      <c r="C4521" s="11" t="n">
        <v>46087</v>
      </c>
      <c r="D4521" s="12" t="n">
        <v>82.31</v>
      </c>
    </row>
    <row r="4522" customFormat="false" ht="15" hidden="false" customHeight="false" outlineLevel="0" collapsed="false">
      <c r="A4522" s="10" t="s">
        <v>6411</v>
      </c>
      <c r="B4522" s="10" t="s">
        <v>6412</v>
      </c>
      <c r="C4522" s="11" t="n">
        <v>46087</v>
      </c>
      <c r="D4522" s="12" t="n">
        <v>55.31</v>
      </c>
    </row>
    <row r="4523" customFormat="false" ht="15" hidden="false" customHeight="false" outlineLevel="0" collapsed="false">
      <c r="A4523" s="10" t="s">
        <v>6413</v>
      </c>
      <c r="B4523" s="10" t="s">
        <v>3543</v>
      </c>
      <c r="C4523" s="11" t="n">
        <v>46087</v>
      </c>
      <c r="D4523" s="12" t="n">
        <v>44.9</v>
      </c>
    </row>
    <row r="4524" customFormat="false" ht="15" hidden="false" customHeight="false" outlineLevel="0" collapsed="false">
      <c r="A4524" s="10" t="s">
        <v>6414</v>
      </c>
      <c r="B4524" s="10" t="s">
        <v>3832</v>
      </c>
      <c r="C4524" s="11" t="n">
        <v>46087</v>
      </c>
      <c r="D4524" s="12" t="n">
        <v>21.19</v>
      </c>
    </row>
    <row r="4525" customFormat="false" ht="15" hidden="false" customHeight="false" outlineLevel="0" collapsed="false">
      <c r="A4525" s="10" t="s">
        <v>6415</v>
      </c>
      <c r="B4525" s="10" t="s">
        <v>6416</v>
      </c>
      <c r="C4525" s="11" t="n">
        <v>46087</v>
      </c>
      <c r="D4525" s="12" t="n">
        <v>34.05</v>
      </c>
    </row>
    <row r="4526" customFormat="false" ht="15" hidden="false" customHeight="false" outlineLevel="0" collapsed="false">
      <c r="A4526" s="10" t="s">
        <v>6417</v>
      </c>
      <c r="B4526" s="10" t="s">
        <v>6418</v>
      </c>
      <c r="C4526" s="11" t="n">
        <v>46087</v>
      </c>
      <c r="D4526" s="12" t="n">
        <v>41.36</v>
      </c>
    </row>
    <row r="4527" customFormat="false" ht="15" hidden="false" customHeight="false" outlineLevel="0" collapsed="false">
      <c r="A4527" s="10" t="s">
        <v>6419</v>
      </c>
      <c r="B4527" s="10" t="s">
        <v>2188</v>
      </c>
      <c r="C4527" s="11" t="n">
        <v>46087</v>
      </c>
      <c r="D4527" s="12" t="n">
        <v>28.29</v>
      </c>
    </row>
    <row r="4528" customFormat="false" ht="15" hidden="false" customHeight="false" outlineLevel="0" collapsed="false">
      <c r="A4528" s="10" t="s">
        <v>6420</v>
      </c>
      <c r="B4528" s="10" t="s">
        <v>4235</v>
      </c>
      <c r="C4528" s="11" t="n">
        <v>46087</v>
      </c>
      <c r="D4528" s="12" t="n">
        <v>42.17</v>
      </c>
    </row>
    <row r="4529" customFormat="false" ht="15" hidden="false" customHeight="false" outlineLevel="0" collapsed="false">
      <c r="A4529" s="10" t="s">
        <v>6421</v>
      </c>
      <c r="B4529" s="10" t="s">
        <v>2037</v>
      </c>
      <c r="C4529" s="11" t="n">
        <v>46087</v>
      </c>
      <c r="D4529" s="12" t="n">
        <v>23.24</v>
      </c>
    </row>
    <row r="4530" customFormat="false" ht="15" hidden="false" customHeight="false" outlineLevel="0" collapsed="false">
      <c r="A4530" s="10" t="s">
        <v>6422</v>
      </c>
      <c r="B4530" s="10" t="s">
        <v>5333</v>
      </c>
      <c r="C4530" s="11" t="n">
        <v>46087</v>
      </c>
      <c r="D4530" s="12" t="n">
        <v>30.67</v>
      </c>
    </row>
    <row r="4531" customFormat="false" ht="15" hidden="false" customHeight="false" outlineLevel="0" collapsed="false">
      <c r="A4531" s="10" t="s">
        <v>6423</v>
      </c>
      <c r="B4531" s="10" t="s">
        <v>609</v>
      </c>
      <c r="C4531" s="11" t="n">
        <v>46087</v>
      </c>
      <c r="D4531" s="12" t="n">
        <v>72.8</v>
      </c>
    </row>
    <row r="4532" customFormat="false" ht="15" hidden="false" customHeight="false" outlineLevel="0" collapsed="false">
      <c r="A4532" s="10" t="s">
        <v>6424</v>
      </c>
      <c r="B4532" s="10" t="s">
        <v>3939</v>
      </c>
      <c r="C4532" s="11" t="n">
        <v>46087</v>
      </c>
      <c r="D4532" s="12" t="n">
        <v>45.55</v>
      </c>
    </row>
    <row r="4533" customFormat="false" ht="15" hidden="false" customHeight="false" outlineLevel="0" collapsed="false">
      <c r="A4533" s="10" t="s">
        <v>6425</v>
      </c>
      <c r="B4533" s="10" t="s">
        <v>5984</v>
      </c>
      <c r="C4533" s="11" t="n">
        <v>46087</v>
      </c>
      <c r="D4533" s="12" t="n">
        <v>35.77</v>
      </c>
    </row>
    <row r="4534" customFormat="false" ht="15" hidden="false" customHeight="false" outlineLevel="0" collapsed="false">
      <c r="A4534" s="10" t="s">
        <v>6426</v>
      </c>
      <c r="B4534" s="10" t="s">
        <v>2635</v>
      </c>
      <c r="C4534" s="11" t="n">
        <v>46087</v>
      </c>
      <c r="D4534" s="12" t="n">
        <v>44.35</v>
      </c>
    </row>
    <row r="4535" customFormat="false" ht="15" hidden="false" customHeight="false" outlineLevel="0" collapsed="false">
      <c r="A4535" s="10" t="s">
        <v>6427</v>
      </c>
      <c r="B4535" s="10" t="s">
        <v>2762</v>
      </c>
      <c r="C4535" s="11" t="n">
        <v>46088</v>
      </c>
      <c r="D4535" s="12" t="n">
        <v>21.23</v>
      </c>
    </row>
    <row r="4536" customFormat="false" ht="15" hidden="false" customHeight="false" outlineLevel="0" collapsed="false">
      <c r="A4536" s="10" t="s">
        <v>6428</v>
      </c>
      <c r="B4536" s="10" t="s">
        <v>3306</v>
      </c>
      <c r="C4536" s="11" t="n">
        <v>46088</v>
      </c>
      <c r="D4536" s="12" t="n">
        <v>45.78</v>
      </c>
    </row>
    <row r="4537" customFormat="false" ht="15" hidden="false" customHeight="false" outlineLevel="0" collapsed="false">
      <c r="A4537" s="10" t="s">
        <v>6429</v>
      </c>
      <c r="B4537" s="10" t="s">
        <v>6430</v>
      </c>
      <c r="C4537" s="11" t="n">
        <v>46088</v>
      </c>
      <c r="D4537" s="12" t="n">
        <v>42.91</v>
      </c>
    </row>
    <row r="4538" customFormat="false" ht="15" hidden="false" customHeight="false" outlineLevel="0" collapsed="false">
      <c r="A4538" s="10" t="s">
        <v>6431</v>
      </c>
      <c r="B4538" s="10" t="s">
        <v>6432</v>
      </c>
      <c r="C4538" s="11" t="n">
        <v>46088</v>
      </c>
      <c r="D4538" s="12" t="n">
        <v>26.33</v>
      </c>
    </row>
    <row r="4539" customFormat="false" ht="15" hidden="false" customHeight="false" outlineLevel="0" collapsed="false">
      <c r="A4539" s="10" t="s">
        <v>6433</v>
      </c>
      <c r="B4539" s="10" t="s">
        <v>4045</v>
      </c>
      <c r="C4539" s="11" t="n">
        <v>46088</v>
      </c>
      <c r="D4539" s="12" t="n">
        <v>11.62</v>
      </c>
    </row>
    <row r="4540" customFormat="false" ht="15" hidden="false" customHeight="false" outlineLevel="0" collapsed="false">
      <c r="A4540" s="10" t="s">
        <v>6434</v>
      </c>
      <c r="B4540" s="10" t="s">
        <v>4362</v>
      </c>
      <c r="C4540" s="11" t="n">
        <v>46088</v>
      </c>
      <c r="D4540" s="12" t="n">
        <v>47.18</v>
      </c>
    </row>
    <row r="4541" customFormat="false" ht="15" hidden="false" customHeight="false" outlineLevel="0" collapsed="false">
      <c r="A4541" s="10" t="s">
        <v>6435</v>
      </c>
      <c r="B4541" s="10" t="s">
        <v>5453</v>
      </c>
      <c r="C4541" s="11" t="n">
        <v>46088</v>
      </c>
      <c r="D4541" s="12" t="n">
        <v>53.75</v>
      </c>
    </row>
    <row r="4542" customFormat="false" ht="15" hidden="false" customHeight="false" outlineLevel="0" collapsed="false">
      <c r="A4542" s="10" t="s">
        <v>6436</v>
      </c>
      <c r="B4542" s="10" t="s">
        <v>6437</v>
      </c>
      <c r="C4542" s="11" t="n">
        <v>46089</v>
      </c>
      <c r="D4542" s="12" t="n">
        <v>34.47</v>
      </c>
    </row>
    <row r="4543" customFormat="false" ht="15" hidden="false" customHeight="false" outlineLevel="0" collapsed="false">
      <c r="A4543" s="10" t="s">
        <v>6438</v>
      </c>
      <c r="B4543" s="10" t="s">
        <v>6439</v>
      </c>
      <c r="C4543" s="11" t="n">
        <v>46089</v>
      </c>
      <c r="D4543" s="12" t="n">
        <v>26.01</v>
      </c>
    </row>
    <row r="4544" customFormat="false" ht="15" hidden="false" customHeight="false" outlineLevel="0" collapsed="false">
      <c r="A4544" s="10" t="s">
        <v>6440</v>
      </c>
      <c r="B4544" s="10" t="s">
        <v>3550</v>
      </c>
      <c r="C4544" s="11" t="n">
        <v>46089</v>
      </c>
      <c r="D4544" s="12" t="n">
        <v>38.63</v>
      </c>
    </row>
    <row r="4545" customFormat="false" ht="15" hidden="false" customHeight="false" outlineLevel="0" collapsed="false">
      <c r="A4545" s="10" t="s">
        <v>6441</v>
      </c>
      <c r="B4545" s="10" t="s">
        <v>815</v>
      </c>
      <c r="C4545" s="11" t="n">
        <v>46089</v>
      </c>
      <c r="D4545" s="12" t="n">
        <v>64.78</v>
      </c>
    </row>
    <row r="4546" customFormat="false" ht="15" hidden="false" customHeight="false" outlineLevel="0" collapsed="false">
      <c r="A4546" s="10" t="s">
        <v>6442</v>
      </c>
      <c r="B4546" s="10" t="s">
        <v>6443</v>
      </c>
      <c r="C4546" s="11" t="n">
        <v>46089</v>
      </c>
      <c r="D4546" s="12" t="n">
        <v>29.56</v>
      </c>
    </row>
    <row r="4547" customFormat="false" ht="15" hidden="false" customHeight="false" outlineLevel="0" collapsed="false">
      <c r="A4547" s="10" t="s">
        <v>6444</v>
      </c>
      <c r="B4547" s="10" t="s">
        <v>6445</v>
      </c>
      <c r="C4547" s="11" t="n">
        <v>46089</v>
      </c>
      <c r="D4547" s="12" t="n">
        <v>64.73</v>
      </c>
    </row>
    <row r="4548" customFormat="false" ht="15" hidden="false" customHeight="false" outlineLevel="0" collapsed="false">
      <c r="A4548" s="10" t="s">
        <v>6446</v>
      </c>
      <c r="B4548" s="10" t="s">
        <v>6447</v>
      </c>
      <c r="C4548" s="11" t="n">
        <v>46089</v>
      </c>
      <c r="D4548" s="12" t="n">
        <v>22.76</v>
      </c>
    </row>
    <row r="4549" customFormat="false" ht="15" hidden="false" customHeight="false" outlineLevel="0" collapsed="false">
      <c r="A4549" s="10" t="s">
        <v>6448</v>
      </c>
      <c r="B4549" s="10" t="s">
        <v>5757</v>
      </c>
      <c r="C4549" s="11" t="n">
        <v>46089</v>
      </c>
      <c r="D4549" s="12" t="n">
        <v>44.91</v>
      </c>
    </row>
    <row r="4550" customFormat="false" ht="15" hidden="false" customHeight="false" outlineLevel="0" collapsed="false">
      <c r="A4550" s="10" t="s">
        <v>6449</v>
      </c>
      <c r="B4550" s="10" t="s">
        <v>6450</v>
      </c>
      <c r="C4550" s="11" t="n">
        <v>46089</v>
      </c>
      <c r="D4550" s="12" t="n">
        <v>57.24</v>
      </c>
    </row>
    <row r="4551" customFormat="false" ht="15" hidden="false" customHeight="false" outlineLevel="0" collapsed="false">
      <c r="A4551" s="10" t="s">
        <v>6451</v>
      </c>
      <c r="B4551" s="10" t="s">
        <v>473</v>
      </c>
      <c r="C4551" s="11" t="n">
        <v>46089</v>
      </c>
      <c r="D4551" s="12" t="n">
        <v>44.7</v>
      </c>
    </row>
    <row r="4552" customFormat="false" ht="15" hidden="false" customHeight="false" outlineLevel="0" collapsed="false">
      <c r="A4552" s="10" t="s">
        <v>6452</v>
      </c>
      <c r="B4552" s="10" t="s">
        <v>6453</v>
      </c>
      <c r="C4552" s="11" t="n">
        <v>46090</v>
      </c>
      <c r="D4552" s="12" t="n">
        <v>31.17</v>
      </c>
    </row>
    <row r="4553" customFormat="false" ht="15" hidden="false" customHeight="false" outlineLevel="0" collapsed="false">
      <c r="A4553" s="10" t="s">
        <v>6454</v>
      </c>
      <c r="B4553" s="10" t="s">
        <v>3964</v>
      </c>
      <c r="C4553" s="11" t="n">
        <v>46090</v>
      </c>
      <c r="D4553" s="12" t="n">
        <v>88.11</v>
      </c>
    </row>
    <row r="4554" customFormat="false" ht="15" hidden="false" customHeight="false" outlineLevel="0" collapsed="false">
      <c r="A4554" s="10" t="s">
        <v>6455</v>
      </c>
      <c r="B4554" s="10" t="s">
        <v>6456</v>
      </c>
      <c r="C4554" s="11" t="n">
        <v>46090</v>
      </c>
      <c r="D4554" s="12" t="n">
        <v>37.2</v>
      </c>
    </row>
    <row r="4555" customFormat="false" ht="15" hidden="false" customHeight="false" outlineLevel="0" collapsed="false">
      <c r="A4555" s="10" t="s">
        <v>6457</v>
      </c>
      <c r="B4555" s="10" t="s">
        <v>3111</v>
      </c>
      <c r="C4555" s="11" t="n">
        <v>46090</v>
      </c>
      <c r="D4555" s="12" t="n">
        <v>42.18</v>
      </c>
    </row>
    <row r="4556" customFormat="false" ht="15" hidden="false" customHeight="false" outlineLevel="0" collapsed="false">
      <c r="A4556" s="10" t="s">
        <v>6458</v>
      </c>
      <c r="B4556" s="10" t="s">
        <v>6459</v>
      </c>
      <c r="C4556" s="11" t="n">
        <v>46090</v>
      </c>
      <c r="D4556" s="12" t="n">
        <v>33.21</v>
      </c>
    </row>
    <row r="4557" customFormat="false" ht="15" hidden="false" customHeight="false" outlineLevel="0" collapsed="false">
      <c r="A4557" s="10" t="s">
        <v>6460</v>
      </c>
      <c r="B4557" s="10" t="s">
        <v>4204</v>
      </c>
      <c r="C4557" s="11" t="n">
        <v>46090</v>
      </c>
      <c r="D4557" s="12" t="n">
        <v>21.38</v>
      </c>
    </row>
    <row r="4558" customFormat="false" ht="15" hidden="false" customHeight="false" outlineLevel="0" collapsed="false">
      <c r="A4558" s="10" t="s">
        <v>6461</v>
      </c>
      <c r="B4558" s="10" t="s">
        <v>4956</v>
      </c>
      <c r="C4558" s="11" t="n">
        <v>46090</v>
      </c>
      <c r="D4558" s="12" t="n">
        <v>29.63</v>
      </c>
    </row>
    <row r="4559" customFormat="false" ht="15" hidden="false" customHeight="false" outlineLevel="0" collapsed="false">
      <c r="A4559" s="10" t="s">
        <v>6462</v>
      </c>
      <c r="B4559" s="10" t="s">
        <v>3441</v>
      </c>
      <c r="C4559" s="11" t="n">
        <v>46090</v>
      </c>
      <c r="D4559" s="12" t="n">
        <v>40.74</v>
      </c>
    </row>
    <row r="4560" customFormat="false" ht="15" hidden="false" customHeight="false" outlineLevel="0" collapsed="false">
      <c r="A4560" s="10" t="s">
        <v>6463</v>
      </c>
      <c r="B4560" s="10" t="s">
        <v>6464</v>
      </c>
      <c r="C4560" s="11" t="n">
        <v>46090</v>
      </c>
      <c r="D4560" s="12" t="n">
        <v>36.42</v>
      </c>
    </row>
    <row r="4561" customFormat="false" ht="15" hidden="false" customHeight="false" outlineLevel="0" collapsed="false">
      <c r="A4561" s="10" t="s">
        <v>6465</v>
      </c>
      <c r="B4561" s="10" t="s">
        <v>4380</v>
      </c>
      <c r="C4561" s="11" t="n">
        <v>46090</v>
      </c>
      <c r="D4561" s="12" t="n">
        <v>47.81</v>
      </c>
    </row>
    <row r="4562" customFormat="false" ht="15" hidden="false" customHeight="false" outlineLevel="0" collapsed="false">
      <c r="A4562" s="10" t="s">
        <v>6466</v>
      </c>
      <c r="B4562" s="10" t="s">
        <v>5620</v>
      </c>
      <c r="C4562" s="11" t="n">
        <v>46090</v>
      </c>
      <c r="D4562" s="12" t="n">
        <v>50.06</v>
      </c>
    </row>
    <row r="4563" customFormat="false" ht="15" hidden="false" customHeight="false" outlineLevel="0" collapsed="false">
      <c r="A4563" s="10" t="s">
        <v>6467</v>
      </c>
      <c r="B4563" s="10" t="s">
        <v>4716</v>
      </c>
      <c r="C4563" s="11" t="n">
        <v>46091</v>
      </c>
      <c r="D4563" s="12" t="n">
        <v>15.44</v>
      </c>
    </row>
    <row r="4564" customFormat="false" ht="15" hidden="false" customHeight="false" outlineLevel="0" collapsed="false">
      <c r="A4564" s="10" t="s">
        <v>6468</v>
      </c>
      <c r="B4564" s="10" t="s">
        <v>2278</v>
      </c>
      <c r="C4564" s="11" t="n">
        <v>46091</v>
      </c>
      <c r="D4564" s="12" t="n">
        <v>22.63</v>
      </c>
    </row>
    <row r="4565" customFormat="false" ht="15" hidden="false" customHeight="false" outlineLevel="0" collapsed="false">
      <c r="A4565" s="10" t="s">
        <v>6469</v>
      </c>
      <c r="B4565" s="10" t="s">
        <v>6470</v>
      </c>
      <c r="C4565" s="11" t="n">
        <v>46091</v>
      </c>
      <c r="D4565" s="12" t="n">
        <v>18.77</v>
      </c>
    </row>
    <row r="4566" customFormat="false" ht="15" hidden="false" customHeight="false" outlineLevel="0" collapsed="false">
      <c r="A4566" s="10" t="s">
        <v>6471</v>
      </c>
      <c r="B4566" s="10" t="s">
        <v>3290</v>
      </c>
      <c r="C4566" s="11" t="n">
        <v>46091</v>
      </c>
      <c r="D4566" s="12" t="n">
        <v>41.76</v>
      </c>
    </row>
    <row r="4567" customFormat="false" ht="15" hidden="false" customHeight="false" outlineLevel="0" collapsed="false">
      <c r="A4567" s="10" t="s">
        <v>6472</v>
      </c>
      <c r="B4567" s="10" t="s">
        <v>6473</v>
      </c>
      <c r="C4567" s="11" t="n">
        <v>46091</v>
      </c>
      <c r="D4567" s="12" t="n">
        <v>20.29</v>
      </c>
    </row>
    <row r="4568" customFormat="false" ht="15" hidden="false" customHeight="false" outlineLevel="0" collapsed="false">
      <c r="A4568" s="10" t="s">
        <v>6474</v>
      </c>
      <c r="B4568" s="10" t="s">
        <v>6171</v>
      </c>
      <c r="C4568" s="11" t="n">
        <v>46092</v>
      </c>
      <c r="D4568" s="12" t="n">
        <v>40.13</v>
      </c>
    </row>
    <row r="4569" customFormat="false" ht="15" hidden="false" customHeight="false" outlineLevel="0" collapsed="false">
      <c r="A4569" s="10" t="s">
        <v>6475</v>
      </c>
      <c r="B4569" s="10" t="s">
        <v>6476</v>
      </c>
      <c r="C4569" s="11" t="n">
        <v>46092</v>
      </c>
      <c r="D4569" s="12" t="n">
        <v>47.16</v>
      </c>
    </row>
    <row r="4570" customFormat="false" ht="15" hidden="false" customHeight="false" outlineLevel="0" collapsed="false">
      <c r="A4570" s="10" t="s">
        <v>6477</v>
      </c>
      <c r="B4570" s="10" t="s">
        <v>2190</v>
      </c>
      <c r="C4570" s="11" t="n">
        <v>46092</v>
      </c>
      <c r="D4570" s="12" t="n">
        <v>25.68</v>
      </c>
    </row>
    <row r="4571" customFormat="false" ht="15" hidden="false" customHeight="false" outlineLevel="0" collapsed="false">
      <c r="A4571" s="10" t="s">
        <v>6478</v>
      </c>
      <c r="B4571" s="10" t="s">
        <v>5117</v>
      </c>
      <c r="C4571" s="11" t="n">
        <v>46092</v>
      </c>
      <c r="D4571" s="12" t="n">
        <v>19.26</v>
      </c>
    </row>
    <row r="4572" customFormat="false" ht="15" hidden="false" customHeight="false" outlineLevel="0" collapsed="false">
      <c r="A4572" s="10" t="s">
        <v>6479</v>
      </c>
      <c r="B4572" s="10" t="s">
        <v>1107</v>
      </c>
      <c r="C4572" s="11" t="n">
        <v>46092</v>
      </c>
      <c r="D4572" s="12" t="n">
        <v>26.15</v>
      </c>
    </row>
    <row r="4573" customFormat="false" ht="15" hidden="false" customHeight="false" outlineLevel="0" collapsed="false">
      <c r="A4573" s="10" t="s">
        <v>6480</v>
      </c>
      <c r="B4573" s="10" t="s">
        <v>3606</v>
      </c>
      <c r="C4573" s="11" t="n">
        <v>46092</v>
      </c>
      <c r="D4573" s="12" t="n">
        <v>21.6</v>
      </c>
    </row>
    <row r="4574" customFormat="false" ht="15" hidden="false" customHeight="false" outlineLevel="0" collapsed="false">
      <c r="A4574" s="10" t="s">
        <v>6481</v>
      </c>
      <c r="B4574" s="10" t="s">
        <v>915</v>
      </c>
      <c r="C4574" s="11" t="n">
        <v>46092</v>
      </c>
      <c r="D4574" s="12" t="n">
        <v>29.1</v>
      </c>
    </row>
    <row r="4575" customFormat="false" ht="15" hidden="false" customHeight="false" outlineLevel="0" collapsed="false">
      <c r="A4575" s="10" t="s">
        <v>6482</v>
      </c>
      <c r="B4575" s="10" t="s">
        <v>3625</v>
      </c>
      <c r="C4575" s="11" t="n">
        <v>46093</v>
      </c>
      <c r="D4575" s="12" t="n">
        <v>71.78</v>
      </c>
    </row>
    <row r="4576" customFormat="false" ht="15" hidden="false" customHeight="false" outlineLevel="0" collapsed="false">
      <c r="A4576" s="10" t="s">
        <v>6483</v>
      </c>
      <c r="B4576" s="10" t="s">
        <v>6484</v>
      </c>
      <c r="C4576" s="11" t="n">
        <v>46093</v>
      </c>
      <c r="D4576" s="12" t="n">
        <v>36.99</v>
      </c>
    </row>
    <row r="4577" customFormat="false" ht="15" hidden="false" customHeight="false" outlineLevel="0" collapsed="false">
      <c r="A4577" s="10" t="s">
        <v>6485</v>
      </c>
      <c r="B4577" s="10" t="s">
        <v>1636</v>
      </c>
      <c r="C4577" s="11" t="n">
        <v>46093</v>
      </c>
      <c r="D4577" s="12" t="n">
        <v>38.21</v>
      </c>
    </row>
    <row r="4578" customFormat="false" ht="15" hidden="false" customHeight="false" outlineLevel="0" collapsed="false">
      <c r="A4578" s="10" t="s">
        <v>6486</v>
      </c>
      <c r="B4578" s="10" t="s">
        <v>3769</v>
      </c>
      <c r="C4578" s="11" t="n">
        <v>46093</v>
      </c>
      <c r="D4578" s="12" t="n">
        <v>32.95</v>
      </c>
    </row>
    <row r="4579" customFormat="false" ht="15" hidden="false" customHeight="false" outlineLevel="0" collapsed="false">
      <c r="A4579" s="10" t="s">
        <v>6487</v>
      </c>
      <c r="B4579" s="10" t="s">
        <v>5467</v>
      </c>
      <c r="C4579" s="11" t="n">
        <v>46093</v>
      </c>
      <c r="D4579" s="12" t="n">
        <v>47.06</v>
      </c>
    </row>
    <row r="4580" customFormat="false" ht="15" hidden="false" customHeight="false" outlineLevel="0" collapsed="false">
      <c r="A4580" s="10" t="s">
        <v>6488</v>
      </c>
      <c r="B4580" s="10" t="s">
        <v>545</v>
      </c>
      <c r="C4580" s="11" t="n">
        <v>46094</v>
      </c>
      <c r="D4580" s="12" t="n">
        <v>17.63</v>
      </c>
    </row>
    <row r="4581" customFormat="false" ht="15" hidden="false" customHeight="false" outlineLevel="0" collapsed="false">
      <c r="A4581" s="10" t="s">
        <v>6489</v>
      </c>
      <c r="B4581" s="10" t="s">
        <v>2206</v>
      </c>
      <c r="C4581" s="11" t="n">
        <v>46094</v>
      </c>
      <c r="D4581" s="12" t="n">
        <v>62.47</v>
      </c>
    </row>
    <row r="4582" customFormat="false" ht="15" hidden="false" customHeight="false" outlineLevel="0" collapsed="false">
      <c r="A4582" s="10" t="s">
        <v>6490</v>
      </c>
      <c r="B4582" s="10" t="s">
        <v>3432</v>
      </c>
      <c r="C4582" s="11" t="n">
        <v>46094</v>
      </c>
      <c r="D4582" s="12" t="n">
        <v>27.69</v>
      </c>
    </row>
    <row r="4583" customFormat="false" ht="15" hidden="false" customHeight="false" outlineLevel="0" collapsed="false">
      <c r="A4583" s="10" t="s">
        <v>6491</v>
      </c>
      <c r="B4583" s="10" t="s">
        <v>3392</v>
      </c>
      <c r="C4583" s="11" t="n">
        <v>46094</v>
      </c>
      <c r="D4583" s="12" t="n">
        <v>52.66</v>
      </c>
    </row>
    <row r="4584" customFormat="false" ht="15" hidden="false" customHeight="false" outlineLevel="0" collapsed="false">
      <c r="A4584" s="10" t="s">
        <v>6492</v>
      </c>
      <c r="B4584" s="10" t="s">
        <v>6493</v>
      </c>
      <c r="C4584" s="11" t="n">
        <v>46094</v>
      </c>
      <c r="D4584" s="12" t="n">
        <v>57.36</v>
      </c>
    </row>
    <row r="4585" customFormat="false" ht="15" hidden="false" customHeight="false" outlineLevel="0" collapsed="false">
      <c r="A4585" s="10" t="s">
        <v>6494</v>
      </c>
      <c r="B4585" s="10" t="s">
        <v>6495</v>
      </c>
      <c r="C4585" s="11" t="n">
        <v>46095</v>
      </c>
      <c r="D4585" s="12" t="n">
        <v>32.71</v>
      </c>
    </row>
    <row r="4586" customFormat="false" ht="15" hidden="false" customHeight="false" outlineLevel="0" collapsed="false">
      <c r="A4586" s="10" t="s">
        <v>6496</v>
      </c>
      <c r="B4586" s="10" t="s">
        <v>1761</v>
      </c>
      <c r="C4586" s="11" t="n">
        <v>46095</v>
      </c>
      <c r="D4586" s="12" t="n">
        <v>87.21</v>
      </c>
    </row>
    <row r="4587" customFormat="false" ht="15" hidden="false" customHeight="false" outlineLevel="0" collapsed="false">
      <c r="A4587" s="10" t="s">
        <v>6497</v>
      </c>
      <c r="B4587" s="10" t="s">
        <v>6498</v>
      </c>
      <c r="C4587" s="11" t="n">
        <v>46095</v>
      </c>
      <c r="D4587" s="12" t="n">
        <v>26.53</v>
      </c>
    </row>
    <row r="4588" customFormat="false" ht="15" hidden="false" customHeight="false" outlineLevel="0" collapsed="false">
      <c r="A4588" s="10" t="s">
        <v>6499</v>
      </c>
      <c r="B4588" s="10" t="s">
        <v>6500</v>
      </c>
      <c r="C4588" s="11" t="n">
        <v>46095</v>
      </c>
      <c r="D4588" s="12" t="n">
        <v>22.61</v>
      </c>
    </row>
    <row r="4589" customFormat="false" ht="15" hidden="false" customHeight="false" outlineLevel="0" collapsed="false">
      <c r="A4589" s="10" t="s">
        <v>6501</v>
      </c>
      <c r="B4589" s="10" t="s">
        <v>6502</v>
      </c>
      <c r="C4589" s="11" t="n">
        <v>46095</v>
      </c>
      <c r="D4589" s="12" t="n">
        <v>24.9</v>
      </c>
    </row>
    <row r="4590" customFormat="false" ht="15" hidden="false" customHeight="false" outlineLevel="0" collapsed="false">
      <c r="A4590" s="10" t="s">
        <v>6503</v>
      </c>
      <c r="B4590" s="10" t="s">
        <v>6504</v>
      </c>
      <c r="C4590" s="11" t="n">
        <v>46095</v>
      </c>
      <c r="D4590" s="12" t="n">
        <v>41.77</v>
      </c>
    </row>
    <row r="4591" customFormat="false" ht="15" hidden="false" customHeight="false" outlineLevel="0" collapsed="false">
      <c r="A4591" s="10" t="s">
        <v>6505</v>
      </c>
      <c r="B4591" s="10" t="s">
        <v>2537</v>
      </c>
      <c r="C4591" s="11" t="n">
        <v>46095</v>
      </c>
      <c r="D4591" s="12" t="n">
        <v>55.11</v>
      </c>
    </row>
    <row r="4592" customFormat="false" ht="15" hidden="false" customHeight="false" outlineLevel="0" collapsed="false">
      <c r="A4592" s="10" t="s">
        <v>6506</v>
      </c>
      <c r="B4592" s="10" t="s">
        <v>43</v>
      </c>
      <c r="C4592" s="11" t="n">
        <v>46095</v>
      </c>
      <c r="D4592" s="12" t="n">
        <v>74.74</v>
      </c>
    </row>
    <row r="4593" customFormat="false" ht="15" hidden="false" customHeight="false" outlineLevel="0" collapsed="false">
      <c r="A4593" s="10" t="s">
        <v>6507</v>
      </c>
      <c r="B4593" s="10" t="s">
        <v>913</v>
      </c>
      <c r="C4593" s="11" t="n">
        <v>46095</v>
      </c>
      <c r="D4593" s="12" t="n">
        <v>39.42</v>
      </c>
    </row>
    <row r="4594" customFormat="false" ht="15" hidden="false" customHeight="false" outlineLevel="0" collapsed="false">
      <c r="A4594" s="10" t="s">
        <v>6508</v>
      </c>
      <c r="B4594" s="10" t="s">
        <v>3898</v>
      </c>
      <c r="C4594" s="11" t="n">
        <v>46095</v>
      </c>
      <c r="D4594" s="12" t="n">
        <v>16.92</v>
      </c>
    </row>
    <row r="4595" customFormat="false" ht="15" hidden="false" customHeight="false" outlineLevel="0" collapsed="false">
      <c r="A4595" s="10" t="s">
        <v>6509</v>
      </c>
      <c r="B4595" s="10" t="s">
        <v>4335</v>
      </c>
      <c r="C4595" s="11" t="n">
        <v>46096</v>
      </c>
      <c r="D4595" s="12" t="n">
        <v>39.98</v>
      </c>
    </row>
    <row r="4596" customFormat="false" ht="15" hidden="false" customHeight="false" outlineLevel="0" collapsed="false">
      <c r="A4596" s="10" t="s">
        <v>6510</v>
      </c>
      <c r="B4596" s="10" t="s">
        <v>4260</v>
      </c>
      <c r="C4596" s="11" t="n">
        <v>46096</v>
      </c>
      <c r="D4596" s="12" t="n">
        <v>64.7</v>
      </c>
    </row>
    <row r="4597" customFormat="false" ht="15" hidden="false" customHeight="false" outlineLevel="0" collapsed="false">
      <c r="A4597" s="10" t="s">
        <v>6511</v>
      </c>
      <c r="B4597" s="10" t="s">
        <v>3070</v>
      </c>
      <c r="C4597" s="11" t="n">
        <v>46096</v>
      </c>
      <c r="D4597" s="12" t="n">
        <v>36.88</v>
      </c>
    </row>
    <row r="4598" customFormat="false" ht="15" hidden="false" customHeight="false" outlineLevel="0" collapsed="false">
      <c r="A4598" s="10" t="s">
        <v>6512</v>
      </c>
      <c r="B4598" s="10" t="s">
        <v>210</v>
      </c>
      <c r="C4598" s="11" t="n">
        <v>46096</v>
      </c>
      <c r="D4598" s="12" t="n">
        <v>32.63</v>
      </c>
    </row>
    <row r="4599" customFormat="false" ht="15" hidden="false" customHeight="false" outlineLevel="0" collapsed="false">
      <c r="A4599" s="10" t="s">
        <v>6513</v>
      </c>
      <c r="B4599" s="10" t="s">
        <v>1303</v>
      </c>
      <c r="C4599" s="11" t="n">
        <v>46096</v>
      </c>
      <c r="D4599" s="12" t="n">
        <v>55</v>
      </c>
    </row>
    <row r="4600" customFormat="false" ht="15" hidden="false" customHeight="false" outlineLevel="0" collapsed="false">
      <c r="A4600" s="10" t="s">
        <v>6514</v>
      </c>
      <c r="B4600" s="10" t="s">
        <v>6218</v>
      </c>
      <c r="C4600" s="11" t="n">
        <v>46096</v>
      </c>
      <c r="D4600" s="12" t="n">
        <v>49.82</v>
      </c>
    </row>
    <row r="4601" customFormat="false" ht="15" hidden="false" customHeight="false" outlineLevel="0" collapsed="false">
      <c r="A4601" s="10" t="s">
        <v>6515</v>
      </c>
      <c r="B4601" s="10" t="s">
        <v>2777</v>
      </c>
      <c r="C4601" s="11" t="n">
        <v>46096</v>
      </c>
      <c r="D4601" s="12" t="n">
        <v>37.34</v>
      </c>
    </row>
    <row r="4602" customFormat="false" ht="15" hidden="false" customHeight="false" outlineLevel="0" collapsed="false">
      <c r="A4602" s="10" t="s">
        <v>6516</v>
      </c>
      <c r="B4602" s="10" t="s">
        <v>6517</v>
      </c>
      <c r="C4602" s="11" t="n">
        <v>46097</v>
      </c>
      <c r="D4602" s="12" t="n">
        <v>47.91</v>
      </c>
    </row>
    <row r="4603" customFormat="false" ht="15" hidden="false" customHeight="false" outlineLevel="0" collapsed="false">
      <c r="A4603" s="10" t="s">
        <v>6518</v>
      </c>
      <c r="B4603" s="10" t="s">
        <v>6519</v>
      </c>
      <c r="C4603" s="11" t="n">
        <v>46097</v>
      </c>
      <c r="D4603" s="12" t="n">
        <v>45.73</v>
      </c>
    </row>
    <row r="4604" customFormat="false" ht="15" hidden="false" customHeight="false" outlineLevel="0" collapsed="false">
      <c r="A4604" s="10" t="s">
        <v>6520</v>
      </c>
      <c r="B4604" s="10" t="s">
        <v>4523</v>
      </c>
      <c r="C4604" s="11" t="n">
        <v>46097</v>
      </c>
      <c r="D4604" s="12" t="n">
        <v>55.34</v>
      </c>
    </row>
    <row r="4605" customFormat="false" ht="15" hidden="false" customHeight="false" outlineLevel="0" collapsed="false">
      <c r="A4605" s="10" t="s">
        <v>6521</v>
      </c>
      <c r="B4605" s="10" t="s">
        <v>6522</v>
      </c>
      <c r="C4605" s="11" t="n">
        <v>46097</v>
      </c>
      <c r="D4605" s="12" t="n">
        <v>31.9</v>
      </c>
    </row>
    <row r="4606" customFormat="false" ht="15" hidden="false" customHeight="false" outlineLevel="0" collapsed="false">
      <c r="A4606" s="10" t="s">
        <v>6523</v>
      </c>
      <c r="B4606" s="10" t="s">
        <v>3990</v>
      </c>
      <c r="C4606" s="11" t="n">
        <v>46097</v>
      </c>
      <c r="D4606" s="12" t="n">
        <v>70.67</v>
      </c>
    </row>
    <row r="4607" customFormat="false" ht="15" hidden="false" customHeight="false" outlineLevel="0" collapsed="false">
      <c r="A4607" s="10" t="s">
        <v>6524</v>
      </c>
      <c r="B4607" s="10" t="s">
        <v>5402</v>
      </c>
      <c r="C4607" s="11" t="n">
        <v>46097</v>
      </c>
      <c r="D4607" s="12" t="n">
        <v>67.87</v>
      </c>
    </row>
    <row r="4608" customFormat="false" ht="15" hidden="false" customHeight="false" outlineLevel="0" collapsed="false">
      <c r="A4608" s="10" t="s">
        <v>6525</v>
      </c>
      <c r="B4608" s="10" t="s">
        <v>3652</v>
      </c>
      <c r="C4608" s="11" t="n">
        <v>46097</v>
      </c>
      <c r="D4608" s="12" t="n">
        <v>84.83</v>
      </c>
    </row>
    <row r="4609" customFormat="false" ht="15" hidden="false" customHeight="false" outlineLevel="0" collapsed="false">
      <c r="A4609" s="10" t="s">
        <v>6526</v>
      </c>
      <c r="B4609" s="10" t="s">
        <v>4752</v>
      </c>
      <c r="C4609" s="11" t="n">
        <v>46097</v>
      </c>
      <c r="D4609" s="12" t="n">
        <v>42.86</v>
      </c>
    </row>
    <row r="4610" customFormat="false" ht="15" hidden="false" customHeight="false" outlineLevel="0" collapsed="false">
      <c r="A4610" s="10" t="s">
        <v>6527</v>
      </c>
      <c r="B4610" s="10" t="s">
        <v>6528</v>
      </c>
      <c r="C4610" s="11" t="n">
        <v>46097</v>
      </c>
      <c r="D4610" s="12" t="n">
        <v>19.72</v>
      </c>
    </row>
    <row r="4611" customFormat="false" ht="15" hidden="false" customHeight="false" outlineLevel="0" collapsed="false">
      <c r="A4611" s="10" t="s">
        <v>6529</v>
      </c>
      <c r="B4611" s="10" t="s">
        <v>5057</v>
      </c>
      <c r="C4611" s="11" t="n">
        <v>46097</v>
      </c>
      <c r="D4611" s="12" t="n">
        <v>29.45</v>
      </c>
    </row>
    <row r="4612" customFormat="false" ht="15" hidden="false" customHeight="false" outlineLevel="0" collapsed="false">
      <c r="A4612" s="10" t="s">
        <v>6530</v>
      </c>
      <c r="B4612" s="10" t="s">
        <v>2355</v>
      </c>
      <c r="C4612" s="11" t="n">
        <v>46098</v>
      </c>
      <c r="D4612" s="12" t="n">
        <v>19.91</v>
      </c>
    </row>
    <row r="4613" customFormat="false" ht="15" hidden="false" customHeight="false" outlineLevel="0" collapsed="false">
      <c r="A4613" s="10" t="s">
        <v>6531</v>
      </c>
      <c r="B4613" s="10" t="s">
        <v>4549</v>
      </c>
      <c r="C4613" s="11" t="n">
        <v>46098</v>
      </c>
      <c r="D4613" s="12" t="n">
        <v>56.18</v>
      </c>
    </row>
    <row r="4614" customFormat="false" ht="15" hidden="false" customHeight="false" outlineLevel="0" collapsed="false">
      <c r="A4614" s="10" t="s">
        <v>6532</v>
      </c>
      <c r="B4614" s="10" t="s">
        <v>3586</v>
      </c>
      <c r="C4614" s="11" t="n">
        <v>46098</v>
      </c>
      <c r="D4614" s="12" t="n">
        <v>32.9</v>
      </c>
    </row>
    <row r="4615" customFormat="false" ht="15" hidden="false" customHeight="false" outlineLevel="0" collapsed="false">
      <c r="A4615" s="10" t="s">
        <v>6533</v>
      </c>
      <c r="B4615" s="10" t="s">
        <v>2648</v>
      </c>
      <c r="C4615" s="11" t="n">
        <v>46098</v>
      </c>
      <c r="D4615" s="12" t="n">
        <v>25.88</v>
      </c>
    </row>
    <row r="4616" customFormat="false" ht="15" hidden="false" customHeight="false" outlineLevel="0" collapsed="false">
      <c r="A4616" s="10" t="s">
        <v>6534</v>
      </c>
      <c r="B4616" s="10" t="s">
        <v>6535</v>
      </c>
      <c r="C4616" s="11" t="n">
        <v>46098</v>
      </c>
      <c r="D4616" s="12" t="n">
        <v>75.27</v>
      </c>
    </row>
    <row r="4617" customFormat="false" ht="15" hidden="false" customHeight="false" outlineLevel="0" collapsed="false">
      <c r="A4617" s="10" t="s">
        <v>6536</v>
      </c>
      <c r="B4617" s="10" t="s">
        <v>620</v>
      </c>
      <c r="C4617" s="11" t="n">
        <v>46098</v>
      </c>
      <c r="D4617" s="12" t="n">
        <v>21.25</v>
      </c>
    </row>
    <row r="4618" customFormat="false" ht="15" hidden="false" customHeight="false" outlineLevel="0" collapsed="false">
      <c r="A4618" s="10" t="s">
        <v>6537</v>
      </c>
      <c r="B4618" s="10" t="s">
        <v>3109</v>
      </c>
      <c r="C4618" s="11" t="n">
        <v>46098</v>
      </c>
      <c r="D4618" s="12" t="n">
        <v>44.41</v>
      </c>
    </row>
    <row r="4619" customFormat="false" ht="15" hidden="false" customHeight="false" outlineLevel="0" collapsed="false">
      <c r="A4619" s="10" t="s">
        <v>6538</v>
      </c>
      <c r="B4619" s="10" t="s">
        <v>6539</v>
      </c>
      <c r="C4619" s="11" t="n">
        <v>46098</v>
      </c>
      <c r="D4619" s="12" t="n">
        <v>22.28</v>
      </c>
    </row>
    <row r="4620" customFormat="false" ht="15" hidden="false" customHeight="false" outlineLevel="0" collapsed="false">
      <c r="A4620" s="10" t="s">
        <v>6540</v>
      </c>
      <c r="B4620" s="10" t="s">
        <v>5192</v>
      </c>
      <c r="C4620" s="11" t="n">
        <v>46098</v>
      </c>
      <c r="D4620" s="12" t="n">
        <v>45.22</v>
      </c>
    </row>
    <row r="4621" customFormat="false" ht="15" hidden="false" customHeight="false" outlineLevel="0" collapsed="false">
      <c r="A4621" s="10" t="s">
        <v>6541</v>
      </c>
      <c r="B4621" s="10" t="s">
        <v>2039</v>
      </c>
      <c r="C4621" s="11" t="n">
        <v>46098</v>
      </c>
      <c r="D4621" s="12" t="n">
        <v>25.45</v>
      </c>
    </row>
    <row r="4622" customFormat="false" ht="15" hidden="false" customHeight="false" outlineLevel="0" collapsed="false">
      <c r="A4622" s="10" t="s">
        <v>6542</v>
      </c>
      <c r="B4622" s="10" t="s">
        <v>6543</v>
      </c>
      <c r="C4622" s="11" t="n">
        <v>46098</v>
      </c>
      <c r="D4622" s="12" t="n">
        <v>27.87</v>
      </c>
    </row>
    <row r="4623" customFormat="false" ht="15" hidden="false" customHeight="false" outlineLevel="0" collapsed="false">
      <c r="A4623" s="10" t="s">
        <v>6544</v>
      </c>
      <c r="B4623" s="10" t="s">
        <v>6545</v>
      </c>
      <c r="C4623" s="11" t="n">
        <v>46098</v>
      </c>
      <c r="D4623" s="12" t="n">
        <v>41.28</v>
      </c>
    </row>
    <row r="4624" customFormat="false" ht="15" hidden="false" customHeight="false" outlineLevel="0" collapsed="false">
      <c r="A4624" s="10" t="s">
        <v>6546</v>
      </c>
      <c r="B4624" s="10" t="s">
        <v>893</v>
      </c>
      <c r="C4624" s="11" t="n">
        <v>46098</v>
      </c>
      <c r="D4624" s="12" t="n">
        <v>33.29</v>
      </c>
    </row>
    <row r="4625" customFormat="false" ht="15" hidden="false" customHeight="false" outlineLevel="0" collapsed="false">
      <c r="A4625" s="10" t="s">
        <v>6547</v>
      </c>
      <c r="B4625" s="10" t="s">
        <v>6548</v>
      </c>
      <c r="C4625" s="11" t="n">
        <v>46098</v>
      </c>
      <c r="D4625" s="12" t="n">
        <v>30.45</v>
      </c>
    </row>
    <row r="4626" customFormat="false" ht="15" hidden="false" customHeight="false" outlineLevel="0" collapsed="false">
      <c r="A4626" s="10" t="s">
        <v>6549</v>
      </c>
      <c r="B4626" s="10" t="s">
        <v>6550</v>
      </c>
      <c r="C4626" s="11" t="n">
        <v>46098</v>
      </c>
      <c r="D4626" s="12" t="n">
        <v>41.46</v>
      </c>
    </row>
    <row r="4627" customFormat="false" ht="15" hidden="false" customHeight="false" outlineLevel="0" collapsed="false">
      <c r="A4627" s="10" t="s">
        <v>6551</v>
      </c>
      <c r="B4627" s="10" t="s">
        <v>2596</v>
      </c>
      <c r="C4627" s="11" t="n">
        <v>46099</v>
      </c>
      <c r="D4627" s="12" t="n">
        <v>56.85</v>
      </c>
    </row>
    <row r="4628" customFormat="false" ht="15" hidden="false" customHeight="false" outlineLevel="0" collapsed="false">
      <c r="A4628" s="10" t="s">
        <v>6552</v>
      </c>
      <c r="B4628" s="10" t="s">
        <v>2469</v>
      </c>
      <c r="C4628" s="11" t="n">
        <v>46099</v>
      </c>
      <c r="D4628" s="12" t="n">
        <v>46.3</v>
      </c>
    </row>
    <row r="4629" customFormat="false" ht="15" hidden="false" customHeight="false" outlineLevel="0" collapsed="false">
      <c r="A4629" s="10" t="s">
        <v>6553</v>
      </c>
      <c r="B4629" s="10" t="s">
        <v>3523</v>
      </c>
      <c r="C4629" s="11" t="n">
        <v>46099</v>
      </c>
      <c r="D4629" s="12" t="n">
        <v>74.17</v>
      </c>
    </row>
    <row r="4630" customFormat="false" ht="15" hidden="false" customHeight="false" outlineLevel="0" collapsed="false">
      <c r="A4630" s="10" t="s">
        <v>6554</v>
      </c>
      <c r="B4630" s="10" t="s">
        <v>2974</v>
      </c>
      <c r="C4630" s="11" t="n">
        <v>46099</v>
      </c>
      <c r="D4630" s="12" t="n">
        <v>21.73</v>
      </c>
    </row>
    <row r="4631" customFormat="false" ht="15" hidden="false" customHeight="false" outlineLevel="0" collapsed="false">
      <c r="A4631" s="10" t="s">
        <v>6555</v>
      </c>
      <c r="B4631" s="10" t="s">
        <v>3068</v>
      </c>
      <c r="C4631" s="11" t="n">
        <v>46099</v>
      </c>
      <c r="D4631" s="12" t="n">
        <v>101.16</v>
      </c>
    </row>
    <row r="4632" customFormat="false" ht="15" hidden="false" customHeight="false" outlineLevel="0" collapsed="false">
      <c r="A4632" s="10" t="s">
        <v>6556</v>
      </c>
      <c r="B4632" s="10" t="s">
        <v>5578</v>
      </c>
      <c r="C4632" s="11" t="n">
        <v>46099</v>
      </c>
      <c r="D4632" s="12" t="n">
        <v>61.94</v>
      </c>
    </row>
    <row r="4633" customFormat="false" ht="15" hidden="false" customHeight="false" outlineLevel="0" collapsed="false">
      <c r="A4633" s="10" t="s">
        <v>6557</v>
      </c>
      <c r="B4633" s="10" t="s">
        <v>1470</v>
      </c>
      <c r="C4633" s="11" t="n">
        <v>46099</v>
      </c>
      <c r="D4633" s="12" t="n">
        <v>49.14</v>
      </c>
    </row>
    <row r="4634" customFormat="false" ht="15" hidden="false" customHeight="false" outlineLevel="0" collapsed="false">
      <c r="A4634" s="10" t="s">
        <v>6558</v>
      </c>
      <c r="B4634" s="10" t="s">
        <v>2871</v>
      </c>
      <c r="C4634" s="11" t="n">
        <v>46099</v>
      </c>
      <c r="D4634" s="12" t="n">
        <v>47.56</v>
      </c>
    </row>
    <row r="4635" customFormat="false" ht="15" hidden="false" customHeight="false" outlineLevel="0" collapsed="false">
      <c r="A4635" s="10" t="s">
        <v>6559</v>
      </c>
      <c r="B4635" s="10" t="s">
        <v>4844</v>
      </c>
      <c r="C4635" s="11" t="n">
        <v>46099</v>
      </c>
      <c r="D4635" s="12" t="n">
        <v>32.22</v>
      </c>
    </row>
    <row r="4636" customFormat="false" ht="15" hidden="false" customHeight="false" outlineLevel="0" collapsed="false">
      <c r="A4636" s="10" t="s">
        <v>6560</v>
      </c>
      <c r="B4636" s="10" t="s">
        <v>4702</v>
      </c>
      <c r="C4636" s="11" t="n">
        <v>46100</v>
      </c>
      <c r="D4636" s="12" t="n">
        <v>33.82</v>
      </c>
    </row>
    <row r="4637" customFormat="false" ht="15" hidden="false" customHeight="false" outlineLevel="0" collapsed="false">
      <c r="A4637" s="10" t="s">
        <v>6561</v>
      </c>
      <c r="B4637" s="10" t="s">
        <v>3436</v>
      </c>
      <c r="C4637" s="11" t="n">
        <v>46100</v>
      </c>
      <c r="D4637" s="12" t="n">
        <v>32.74</v>
      </c>
    </row>
    <row r="4638" customFormat="false" ht="15" hidden="false" customHeight="false" outlineLevel="0" collapsed="false">
      <c r="A4638" s="10" t="s">
        <v>6562</v>
      </c>
      <c r="B4638" s="10" t="s">
        <v>6563</v>
      </c>
      <c r="C4638" s="11" t="n">
        <v>46100</v>
      </c>
      <c r="D4638" s="12" t="n">
        <v>31.58</v>
      </c>
    </row>
    <row r="4639" customFormat="false" ht="15" hidden="false" customHeight="false" outlineLevel="0" collapsed="false">
      <c r="A4639" s="10" t="s">
        <v>6564</v>
      </c>
      <c r="B4639" s="10" t="s">
        <v>214</v>
      </c>
      <c r="C4639" s="11" t="n">
        <v>46100</v>
      </c>
      <c r="D4639" s="12" t="n">
        <v>42.64</v>
      </c>
    </row>
    <row r="4640" customFormat="false" ht="15" hidden="false" customHeight="false" outlineLevel="0" collapsed="false">
      <c r="A4640" s="10" t="s">
        <v>6565</v>
      </c>
      <c r="B4640" s="10" t="s">
        <v>391</v>
      </c>
      <c r="C4640" s="11" t="n">
        <v>46100</v>
      </c>
      <c r="D4640" s="12" t="n">
        <v>51.77</v>
      </c>
    </row>
    <row r="4641" customFormat="false" ht="15" hidden="false" customHeight="false" outlineLevel="0" collapsed="false">
      <c r="A4641" s="10" t="s">
        <v>6566</v>
      </c>
      <c r="B4641" s="10" t="s">
        <v>6567</v>
      </c>
      <c r="C4641" s="11" t="n">
        <v>46100</v>
      </c>
      <c r="D4641" s="12" t="n">
        <v>18.78</v>
      </c>
    </row>
    <row r="4642" customFormat="false" ht="15" hidden="false" customHeight="false" outlineLevel="0" collapsed="false">
      <c r="A4642" s="10" t="s">
        <v>6568</v>
      </c>
      <c r="B4642" s="10" t="s">
        <v>4165</v>
      </c>
      <c r="C4642" s="11" t="n">
        <v>46100</v>
      </c>
      <c r="D4642" s="12" t="n">
        <v>58.84</v>
      </c>
    </row>
    <row r="4643" customFormat="false" ht="15" hidden="false" customHeight="false" outlineLevel="0" collapsed="false">
      <c r="A4643" s="10" t="s">
        <v>6569</v>
      </c>
      <c r="B4643" s="10" t="s">
        <v>3477</v>
      </c>
      <c r="C4643" s="11" t="n">
        <v>46100</v>
      </c>
      <c r="D4643" s="12" t="n">
        <v>93.91</v>
      </c>
    </row>
    <row r="4644" customFormat="false" ht="15" hidden="false" customHeight="false" outlineLevel="0" collapsed="false">
      <c r="A4644" s="10" t="s">
        <v>6570</v>
      </c>
      <c r="B4644" s="10" t="s">
        <v>3803</v>
      </c>
      <c r="C4644" s="11" t="n">
        <v>46100</v>
      </c>
      <c r="D4644" s="12" t="n">
        <v>33.32</v>
      </c>
    </row>
    <row r="4645" customFormat="false" ht="15" hidden="false" customHeight="false" outlineLevel="0" collapsed="false">
      <c r="A4645" s="10" t="s">
        <v>6571</v>
      </c>
      <c r="B4645" s="10" t="s">
        <v>1607</v>
      </c>
      <c r="C4645" s="11" t="n">
        <v>46100</v>
      </c>
      <c r="D4645" s="12" t="n">
        <v>37.78</v>
      </c>
    </row>
    <row r="4646" customFormat="false" ht="15" hidden="false" customHeight="false" outlineLevel="0" collapsed="false">
      <c r="A4646" s="10" t="s">
        <v>6572</v>
      </c>
      <c r="B4646" s="10" t="s">
        <v>1082</v>
      </c>
      <c r="C4646" s="11" t="n">
        <v>46100</v>
      </c>
      <c r="D4646" s="12" t="n">
        <v>13.97</v>
      </c>
    </row>
    <row r="4647" customFormat="false" ht="15" hidden="false" customHeight="false" outlineLevel="0" collapsed="false">
      <c r="A4647" s="10" t="s">
        <v>6573</v>
      </c>
      <c r="B4647" s="10" t="s">
        <v>5074</v>
      </c>
      <c r="C4647" s="11" t="n">
        <v>46100</v>
      </c>
      <c r="D4647" s="12" t="n">
        <v>56.1</v>
      </c>
    </row>
    <row r="4648" customFormat="false" ht="15" hidden="false" customHeight="false" outlineLevel="0" collapsed="false">
      <c r="A4648" s="10" t="s">
        <v>6574</v>
      </c>
      <c r="B4648" s="10" t="s">
        <v>3181</v>
      </c>
      <c r="C4648" s="11" t="n">
        <v>46100</v>
      </c>
      <c r="D4648" s="12" t="n">
        <v>49.65</v>
      </c>
    </row>
    <row r="4649" customFormat="false" ht="15" hidden="false" customHeight="false" outlineLevel="0" collapsed="false">
      <c r="A4649" s="10" t="s">
        <v>6575</v>
      </c>
      <c r="B4649" s="10" t="s">
        <v>1833</v>
      </c>
      <c r="C4649" s="11" t="n">
        <v>46101</v>
      </c>
      <c r="D4649" s="12" t="n">
        <v>42.17</v>
      </c>
    </row>
    <row r="4650" customFormat="false" ht="15" hidden="false" customHeight="false" outlineLevel="0" collapsed="false">
      <c r="A4650" s="10" t="s">
        <v>6576</v>
      </c>
      <c r="B4650" s="10" t="s">
        <v>2930</v>
      </c>
      <c r="C4650" s="11" t="n">
        <v>46101</v>
      </c>
      <c r="D4650" s="12" t="n">
        <v>43.15</v>
      </c>
    </row>
    <row r="4651" customFormat="false" ht="15" hidden="false" customHeight="false" outlineLevel="0" collapsed="false">
      <c r="A4651" s="10" t="s">
        <v>6577</v>
      </c>
      <c r="B4651" s="10" t="s">
        <v>6578</v>
      </c>
      <c r="C4651" s="11" t="n">
        <v>46101</v>
      </c>
      <c r="D4651" s="12" t="n">
        <v>28.39</v>
      </c>
    </row>
    <row r="4652" customFormat="false" ht="15" hidden="false" customHeight="false" outlineLevel="0" collapsed="false">
      <c r="A4652" s="10" t="s">
        <v>6579</v>
      </c>
      <c r="B4652" s="10" t="s">
        <v>1845</v>
      </c>
      <c r="C4652" s="11" t="n">
        <v>46101</v>
      </c>
      <c r="D4652" s="12" t="n">
        <v>39.86</v>
      </c>
    </row>
    <row r="4653" customFormat="false" ht="15" hidden="false" customHeight="false" outlineLevel="0" collapsed="false">
      <c r="A4653" s="10" t="s">
        <v>6580</v>
      </c>
      <c r="B4653" s="10" t="s">
        <v>6581</v>
      </c>
      <c r="C4653" s="11" t="n">
        <v>46101</v>
      </c>
      <c r="D4653" s="12" t="n">
        <v>54.01</v>
      </c>
    </row>
    <row r="4654" customFormat="false" ht="15" hidden="false" customHeight="false" outlineLevel="0" collapsed="false">
      <c r="A4654" s="10" t="s">
        <v>6582</v>
      </c>
      <c r="B4654" s="10" t="s">
        <v>419</v>
      </c>
      <c r="C4654" s="11" t="n">
        <v>46101</v>
      </c>
      <c r="D4654" s="12" t="n">
        <v>56.04</v>
      </c>
    </row>
    <row r="4655" customFormat="false" ht="15" hidden="false" customHeight="false" outlineLevel="0" collapsed="false">
      <c r="A4655" s="10" t="s">
        <v>6583</v>
      </c>
      <c r="B4655" s="10" t="s">
        <v>510</v>
      </c>
      <c r="C4655" s="11" t="n">
        <v>46101</v>
      </c>
      <c r="D4655" s="12" t="n">
        <v>38.28</v>
      </c>
    </row>
    <row r="4656" customFormat="false" ht="15" hidden="false" customHeight="false" outlineLevel="0" collapsed="false">
      <c r="A4656" s="10" t="s">
        <v>6584</v>
      </c>
      <c r="B4656" s="10" t="s">
        <v>5681</v>
      </c>
      <c r="C4656" s="11" t="n">
        <v>46101</v>
      </c>
      <c r="D4656" s="12" t="n">
        <v>42.33</v>
      </c>
    </row>
    <row r="4657" customFormat="false" ht="15" hidden="false" customHeight="false" outlineLevel="0" collapsed="false">
      <c r="A4657" s="10" t="s">
        <v>6585</v>
      </c>
      <c r="B4657" s="10" t="s">
        <v>6586</v>
      </c>
      <c r="C4657" s="11" t="n">
        <v>46101</v>
      </c>
      <c r="D4657" s="12" t="n">
        <v>33.53</v>
      </c>
    </row>
    <row r="4658" customFormat="false" ht="15" hidden="false" customHeight="false" outlineLevel="0" collapsed="false">
      <c r="A4658" s="10" t="s">
        <v>6587</v>
      </c>
      <c r="B4658" s="10" t="s">
        <v>6588</v>
      </c>
      <c r="C4658" s="11" t="n">
        <v>46101</v>
      </c>
      <c r="D4658" s="12" t="n">
        <v>24.52</v>
      </c>
    </row>
    <row r="4659" customFormat="false" ht="15" hidden="false" customHeight="false" outlineLevel="0" collapsed="false">
      <c r="A4659" s="10" t="s">
        <v>6589</v>
      </c>
      <c r="B4659" s="10" t="s">
        <v>1217</v>
      </c>
      <c r="C4659" s="11" t="n">
        <v>46101</v>
      </c>
      <c r="D4659" s="12" t="n">
        <v>45.23</v>
      </c>
    </row>
    <row r="4660" customFormat="false" ht="15" hidden="false" customHeight="false" outlineLevel="0" collapsed="false">
      <c r="A4660" s="10" t="s">
        <v>6590</v>
      </c>
      <c r="B4660" s="10" t="s">
        <v>5786</v>
      </c>
      <c r="C4660" s="11" t="n">
        <v>46102</v>
      </c>
      <c r="D4660" s="12" t="n">
        <v>48.43</v>
      </c>
    </row>
    <row r="4661" customFormat="false" ht="15" hidden="false" customHeight="false" outlineLevel="0" collapsed="false">
      <c r="A4661" s="10" t="s">
        <v>6591</v>
      </c>
      <c r="B4661" s="10" t="s">
        <v>6175</v>
      </c>
      <c r="C4661" s="11" t="n">
        <v>46102</v>
      </c>
      <c r="D4661" s="12" t="n">
        <v>32.93</v>
      </c>
    </row>
    <row r="4662" customFormat="false" ht="15" hidden="false" customHeight="false" outlineLevel="0" collapsed="false">
      <c r="A4662" s="10" t="s">
        <v>6592</v>
      </c>
      <c r="B4662" s="10" t="s">
        <v>3723</v>
      </c>
      <c r="C4662" s="11" t="n">
        <v>46102</v>
      </c>
      <c r="D4662" s="12" t="n">
        <v>47.98</v>
      </c>
    </row>
    <row r="4663" customFormat="false" ht="15" hidden="false" customHeight="false" outlineLevel="0" collapsed="false">
      <c r="A4663" s="10" t="s">
        <v>6593</v>
      </c>
      <c r="B4663" s="10" t="s">
        <v>5182</v>
      </c>
      <c r="C4663" s="11" t="n">
        <v>46102</v>
      </c>
      <c r="D4663" s="12" t="n">
        <v>36.62</v>
      </c>
    </row>
    <row r="4664" customFormat="false" ht="15" hidden="false" customHeight="false" outlineLevel="0" collapsed="false">
      <c r="A4664" s="10" t="s">
        <v>6594</v>
      </c>
      <c r="B4664" s="10" t="s">
        <v>2401</v>
      </c>
      <c r="C4664" s="11" t="n">
        <v>46102</v>
      </c>
      <c r="D4664" s="12" t="n">
        <v>20.86</v>
      </c>
    </row>
    <row r="4665" customFormat="false" ht="15" hidden="false" customHeight="false" outlineLevel="0" collapsed="false">
      <c r="A4665" s="10" t="s">
        <v>6595</v>
      </c>
      <c r="B4665" s="10" t="s">
        <v>1586</v>
      </c>
      <c r="C4665" s="11" t="n">
        <v>46102</v>
      </c>
      <c r="D4665" s="12" t="n">
        <v>31.11</v>
      </c>
    </row>
    <row r="4666" customFormat="false" ht="15" hidden="false" customHeight="false" outlineLevel="0" collapsed="false">
      <c r="A4666" s="10" t="s">
        <v>6596</v>
      </c>
      <c r="B4666" s="10" t="s">
        <v>5292</v>
      </c>
      <c r="C4666" s="11" t="n">
        <v>46102</v>
      </c>
      <c r="D4666" s="12" t="n">
        <v>37.15</v>
      </c>
    </row>
    <row r="4667" customFormat="false" ht="15" hidden="false" customHeight="false" outlineLevel="0" collapsed="false">
      <c r="A4667" s="10" t="s">
        <v>6597</v>
      </c>
      <c r="B4667" s="10" t="s">
        <v>6598</v>
      </c>
      <c r="C4667" s="11" t="n">
        <v>46102</v>
      </c>
      <c r="D4667" s="12" t="n">
        <v>46.71</v>
      </c>
    </row>
    <row r="4668" customFormat="false" ht="15" hidden="false" customHeight="false" outlineLevel="0" collapsed="false">
      <c r="A4668" s="10" t="s">
        <v>6599</v>
      </c>
      <c r="B4668" s="10" t="s">
        <v>3752</v>
      </c>
      <c r="C4668" s="11" t="n">
        <v>46102</v>
      </c>
      <c r="D4668" s="12" t="n">
        <v>40.47</v>
      </c>
    </row>
    <row r="4669" customFormat="false" ht="15" hidden="false" customHeight="false" outlineLevel="0" collapsed="false">
      <c r="A4669" s="10" t="s">
        <v>6600</v>
      </c>
      <c r="B4669" s="10" t="s">
        <v>6601</v>
      </c>
      <c r="C4669" s="11" t="n">
        <v>46102</v>
      </c>
      <c r="D4669" s="12" t="n">
        <v>39.59</v>
      </c>
    </row>
    <row r="4670" customFormat="false" ht="15" hidden="false" customHeight="false" outlineLevel="0" collapsed="false">
      <c r="A4670" s="10" t="s">
        <v>6602</v>
      </c>
      <c r="B4670" s="10" t="s">
        <v>6603</v>
      </c>
      <c r="C4670" s="11" t="n">
        <v>46102</v>
      </c>
      <c r="D4670" s="12" t="n">
        <v>32.42</v>
      </c>
    </row>
    <row r="4671" customFormat="false" ht="15" hidden="false" customHeight="false" outlineLevel="0" collapsed="false">
      <c r="A4671" s="10" t="s">
        <v>6604</v>
      </c>
      <c r="B4671" s="10" t="s">
        <v>1978</v>
      </c>
      <c r="C4671" s="11" t="n">
        <v>46103</v>
      </c>
      <c r="D4671" s="12" t="n">
        <v>64.94</v>
      </c>
    </row>
    <row r="4672" customFormat="false" ht="15" hidden="false" customHeight="false" outlineLevel="0" collapsed="false">
      <c r="A4672" s="10" t="s">
        <v>6605</v>
      </c>
      <c r="B4672" s="10" t="s">
        <v>4178</v>
      </c>
      <c r="C4672" s="11" t="n">
        <v>46103</v>
      </c>
      <c r="D4672" s="12" t="n">
        <v>31.02</v>
      </c>
    </row>
    <row r="4673" customFormat="false" ht="15" hidden="false" customHeight="false" outlineLevel="0" collapsed="false">
      <c r="A4673" s="10" t="s">
        <v>6606</v>
      </c>
      <c r="B4673" s="10" t="s">
        <v>6607</v>
      </c>
      <c r="C4673" s="11" t="n">
        <v>46103</v>
      </c>
      <c r="D4673" s="12" t="n">
        <v>43.33</v>
      </c>
    </row>
    <row r="4674" customFormat="false" ht="15" hidden="false" customHeight="false" outlineLevel="0" collapsed="false">
      <c r="A4674" s="10" t="s">
        <v>6608</v>
      </c>
      <c r="B4674" s="10" t="s">
        <v>4734</v>
      </c>
      <c r="C4674" s="11" t="n">
        <v>46103</v>
      </c>
      <c r="D4674" s="12" t="n">
        <v>60.55</v>
      </c>
    </row>
    <row r="4675" customFormat="false" ht="15" hidden="false" customHeight="false" outlineLevel="0" collapsed="false">
      <c r="A4675" s="10" t="s">
        <v>6609</v>
      </c>
      <c r="B4675" s="10" t="s">
        <v>3979</v>
      </c>
      <c r="C4675" s="11" t="n">
        <v>46103</v>
      </c>
      <c r="D4675" s="12" t="n">
        <v>48.88</v>
      </c>
    </row>
    <row r="4676" customFormat="false" ht="15" hidden="false" customHeight="false" outlineLevel="0" collapsed="false">
      <c r="A4676" s="10" t="s">
        <v>6610</v>
      </c>
      <c r="B4676" s="10" t="s">
        <v>4237</v>
      </c>
      <c r="C4676" s="11" t="n">
        <v>46103</v>
      </c>
      <c r="D4676" s="12" t="n">
        <v>26.68</v>
      </c>
    </row>
    <row r="4677" customFormat="false" ht="15" hidden="false" customHeight="false" outlineLevel="0" collapsed="false">
      <c r="A4677" s="10" t="s">
        <v>6611</v>
      </c>
      <c r="B4677" s="10" t="s">
        <v>6612</v>
      </c>
      <c r="C4677" s="11" t="n">
        <v>46103</v>
      </c>
      <c r="D4677" s="12" t="n">
        <v>29.77</v>
      </c>
    </row>
    <row r="4678" customFormat="false" ht="15" hidden="false" customHeight="false" outlineLevel="0" collapsed="false">
      <c r="A4678" s="10" t="s">
        <v>6613</v>
      </c>
      <c r="B4678" s="10" t="s">
        <v>609</v>
      </c>
      <c r="C4678" s="11" t="n">
        <v>46103</v>
      </c>
      <c r="D4678" s="12" t="n">
        <v>21.33</v>
      </c>
    </row>
    <row r="4679" customFormat="false" ht="15" hidden="false" customHeight="false" outlineLevel="0" collapsed="false">
      <c r="A4679" s="10" t="s">
        <v>6614</v>
      </c>
      <c r="B4679" s="10" t="s">
        <v>471</v>
      </c>
      <c r="C4679" s="11" t="n">
        <v>46103</v>
      </c>
      <c r="D4679" s="12" t="n">
        <v>55.39</v>
      </c>
    </row>
    <row r="4680" customFormat="false" ht="15" hidden="false" customHeight="false" outlineLevel="0" collapsed="false">
      <c r="A4680" s="10" t="s">
        <v>6615</v>
      </c>
      <c r="B4680" s="10" t="s">
        <v>5256</v>
      </c>
      <c r="C4680" s="11" t="n">
        <v>46103</v>
      </c>
      <c r="D4680" s="12" t="n">
        <v>26.75</v>
      </c>
    </row>
    <row r="4681" customFormat="false" ht="15" hidden="false" customHeight="false" outlineLevel="0" collapsed="false">
      <c r="A4681" s="10" t="s">
        <v>6616</v>
      </c>
      <c r="B4681" s="10" t="s">
        <v>6617</v>
      </c>
      <c r="C4681" s="11" t="n">
        <v>46103</v>
      </c>
      <c r="D4681" s="12" t="n">
        <v>35.12</v>
      </c>
    </row>
    <row r="4682" customFormat="false" ht="15" hidden="false" customHeight="false" outlineLevel="0" collapsed="false">
      <c r="A4682" s="10" t="s">
        <v>6618</v>
      </c>
      <c r="B4682" s="10" t="s">
        <v>2280</v>
      </c>
      <c r="C4682" s="11" t="n">
        <v>46103</v>
      </c>
      <c r="D4682" s="12" t="n">
        <v>46.17</v>
      </c>
    </row>
    <row r="4683" customFormat="false" ht="15" hidden="false" customHeight="false" outlineLevel="0" collapsed="false">
      <c r="A4683" s="10" t="s">
        <v>6619</v>
      </c>
      <c r="B4683" s="10" t="s">
        <v>2181</v>
      </c>
      <c r="C4683" s="11" t="n">
        <v>46103</v>
      </c>
      <c r="D4683" s="12" t="n">
        <v>84.91</v>
      </c>
    </row>
    <row r="4684" customFormat="false" ht="15" hidden="false" customHeight="false" outlineLevel="0" collapsed="false">
      <c r="A4684" s="10" t="s">
        <v>6620</v>
      </c>
      <c r="B4684" s="10" t="s">
        <v>3290</v>
      </c>
      <c r="C4684" s="11" t="n">
        <v>46103</v>
      </c>
      <c r="D4684" s="12" t="n">
        <v>22.77</v>
      </c>
    </row>
    <row r="4685" customFormat="false" ht="15" hidden="false" customHeight="false" outlineLevel="0" collapsed="false">
      <c r="A4685" s="10" t="s">
        <v>6621</v>
      </c>
      <c r="B4685" s="10" t="s">
        <v>6622</v>
      </c>
      <c r="C4685" s="11" t="n">
        <v>46103</v>
      </c>
      <c r="D4685" s="12" t="n">
        <v>28.89</v>
      </c>
    </row>
    <row r="4686" customFormat="false" ht="15" hidden="false" customHeight="false" outlineLevel="0" collapsed="false">
      <c r="A4686" s="10" t="s">
        <v>6623</v>
      </c>
      <c r="B4686" s="10" t="s">
        <v>6624</v>
      </c>
      <c r="C4686" s="11" t="n">
        <v>46104</v>
      </c>
      <c r="D4686" s="12" t="n">
        <v>24.94</v>
      </c>
    </row>
    <row r="4687" customFormat="false" ht="15" hidden="false" customHeight="false" outlineLevel="0" collapsed="false">
      <c r="A4687" s="10" t="s">
        <v>6625</v>
      </c>
      <c r="B4687" s="10" t="s">
        <v>5742</v>
      </c>
      <c r="C4687" s="11" t="n">
        <v>46104</v>
      </c>
      <c r="D4687" s="12" t="n">
        <v>43.15</v>
      </c>
    </row>
    <row r="4688" customFormat="false" ht="15" hidden="false" customHeight="false" outlineLevel="0" collapsed="false">
      <c r="A4688" s="10" t="s">
        <v>6626</v>
      </c>
      <c r="B4688" s="10" t="s">
        <v>6627</v>
      </c>
      <c r="C4688" s="11" t="n">
        <v>46104</v>
      </c>
      <c r="D4688" s="12" t="n">
        <v>36.22</v>
      </c>
    </row>
    <row r="4689" customFormat="false" ht="15" hidden="false" customHeight="false" outlineLevel="0" collapsed="false">
      <c r="A4689" s="10" t="s">
        <v>6628</v>
      </c>
      <c r="B4689" s="10" t="s">
        <v>6629</v>
      </c>
      <c r="C4689" s="11" t="n">
        <v>46104</v>
      </c>
      <c r="D4689" s="12" t="n">
        <v>41.03</v>
      </c>
    </row>
    <row r="4690" customFormat="false" ht="15" hidden="false" customHeight="false" outlineLevel="0" collapsed="false">
      <c r="A4690" s="10" t="s">
        <v>6630</v>
      </c>
      <c r="B4690" s="10" t="s">
        <v>1431</v>
      </c>
      <c r="C4690" s="11" t="n">
        <v>46104</v>
      </c>
      <c r="D4690" s="12" t="n">
        <v>43</v>
      </c>
    </row>
    <row r="4691" customFormat="false" ht="15" hidden="false" customHeight="false" outlineLevel="0" collapsed="false">
      <c r="A4691" s="10" t="s">
        <v>6631</v>
      </c>
      <c r="B4691" s="10" t="s">
        <v>2773</v>
      </c>
      <c r="C4691" s="11" t="n">
        <v>46104</v>
      </c>
      <c r="D4691" s="12" t="n">
        <v>45.14</v>
      </c>
    </row>
    <row r="4692" customFormat="false" ht="15" hidden="false" customHeight="false" outlineLevel="0" collapsed="false">
      <c r="A4692" s="10" t="s">
        <v>6632</v>
      </c>
      <c r="B4692" s="10" t="s">
        <v>2050</v>
      </c>
      <c r="C4692" s="11" t="n">
        <v>46104</v>
      </c>
      <c r="D4692" s="12" t="n">
        <v>73.06</v>
      </c>
    </row>
    <row r="4693" customFormat="false" ht="15" hidden="false" customHeight="false" outlineLevel="0" collapsed="false">
      <c r="A4693" s="10" t="s">
        <v>6633</v>
      </c>
      <c r="B4693" s="10" t="s">
        <v>6634</v>
      </c>
      <c r="C4693" s="11" t="n">
        <v>46104</v>
      </c>
      <c r="D4693" s="12" t="n">
        <v>18.92</v>
      </c>
    </row>
    <row r="4694" customFormat="false" ht="15" hidden="false" customHeight="false" outlineLevel="0" collapsed="false">
      <c r="A4694" s="10" t="s">
        <v>6635</v>
      </c>
      <c r="B4694" s="10" t="s">
        <v>5442</v>
      </c>
      <c r="C4694" s="11" t="n">
        <v>46104</v>
      </c>
      <c r="D4694" s="12" t="n">
        <v>35.23</v>
      </c>
    </row>
    <row r="4695" customFormat="false" ht="15" hidden="false" customHeight="false" outlineLevel="0" collapsed="false">
      <c r="A4695" s="10" t="s">
        <v>6636</v>
      </c>
      <c r="B4695" s="10" t="s">
        <v>355</v>
      </c>
      <c r="C4695" s="11" t="n">
        <v>46104</v>
      </c>
      <c r="D4695" s="12" t="n">
        <v>33.71</v>
      </c>
    </row>
    <row r="4696" customFormat="false" ht="15" hidden="false" customHeight="false" outlineLevel="0" collapsed="false">
      <c r="A4696" s="10" t="s">
        <v>6637</v>
      </c>
      <c r="B4696" s="10" t="s">
        <v>5696</v>
      </c>
      <c r="C4696" s="11" t="n">
        <v>46105</v>
      </c>
      <c r="D4696" s="12" t="n">
        <v>35.15</v>
      </c>
    </row>
    <row r="4697" customFormat="false" ht="15" hidden="false" customHeight="false" outlineLevel="0" collapsed="false">
      <c r="A4697" s="10" t="s">
        <v>6638</v>
      </c>
      <c r="B4697" s="10" t="s">
        <v>5993</v>
      </c>
      <c r="C4697" s="11" t="n">
        <v>46105</v>
      </c>
      <c r="D4697" s="12" t="n">
        <v>48.22</v>
      </c>
    </row>
    <row r="4698" customFormat="false" ht="15" hidden="false" customHeight="false" outlineLevel="0" collapsed="false">
      <c r="A4698" s="10" t="s">
        <v>6639</v>
      </c>
      <c r="B4698" s="10" t="s">
        <v>3120</v>
      </c>
      <c r="C4698" s="11" t="n">
        <v>46105</v>
      </c>
      <c r="D4698" s="12" t="n">
        <v>53.39</v>
      </c>
    </row>
    <row r="4699" customFormat="false" ht="15" hidden="false" customHeight="false" outlineLevel="0" collapsed="false">
      <c r="A4699" s="10" t="s">
        <v>6640</v>
      </c>
      <c r="B4699" s="10" t="s">
        <v>6641</v>
      </c>
      <c r="C4699" s="11" t="n">
        <v>46105</v>
      </c>
      <c r="D4699" s="12" t="n">
        <v>64.23</v>
      </c>
    </row>
    <row r="4700" customFormat="false" ht="15" hidden="false" customHeight="false" outlineLevel="0" collapsed="false">
      <c r="A4700" s="10" t="s">
        <v>6642</v>
      </c>
      <c r="B4700" s="10" t="s">
        <v>6643</v>
      </c>
      <c r="C4700" s="11" t="n">
        <v>46105</v>
      </c>
      <c r="D4700" s="12" t="n">
        <v>14.82</v>
      </c>
    </row>
    <row r="4701" customFormat="false" ht="15" hidden="false" customHeight="false" outlineLevel="0" collapsed="false">
      <c r="A4701" s="10" t="s">
        <v>6644</v>
      </c>
      <c r="B4701" s="10" t="s">
        <v>1073</v>
      </c>
      <c r="C4701" s="11" t="n">
        <v>46105</v>
      </c>
      <c r="D4701" s="12" t="n">
        <v>22.37</v>
      </c>
    </row>
    <row r="4702" customFormat="false" ht="15" hidden="false" customHeight="false" outlineLevel="0" collapsed="false">
      <c r="A4702" s="10" t="s">
        <v>6645</v>
      </c>
      <c r="B4702" s="10" t="s">
        <v>5205</v>
      </c>
      <c r="C4702" s="11" t="n">
        <v>46105</v>
      </c>
      <c r="D4702" s="12" t="n">
        <v>33.46</v>
      </c>
    </row>
    <row r="4703" customFormat="false" ht="15" hidden="false" customHeight="false" outlineLevel="0" collapsed="false">
      <c r="A4703" s="10" t="s">
        <v>6646</v>
      </c>
      <c r="B4703" s="10" t="s">
        <v>6647</v>
      </c>
      <c r="C4703" s="11" t="n">
        <v>46105</v>
      </c>
      <c r="D4703" s="12" t="n">
        <v>45.39</v>
      </c>
    </row>
    <row r="4704" customFormat="false" ht="15" hidden="false" customHeight="false" outlineLevel="0" collapsed="false">
      <c r="A4704" s="10" t="s">
        <v>6648</v>
      </c>
      <c r="B4704" s="10" t="s">
        <v>1530</v>
      </c>
      <c r="C4704" s="11" t="n">
        <v>46105</v>
      </c>
      <c r="D4704" s="12" t="n">
        <v>33.77</v>
      </c>
    </row>
    <row r="4705" customFormat="false" ht="15" hidden="false" customHeight="false" outlineLevel="0" collapsed="false">
      <c r="A4705" s="10" t="s">
        <v>6649</v>
      </c>
      <c r="B4705" s="10" t="s">
        <v>6412</v>
      </c>
      <c r="C4705" s="11" t="n">
        <v>46106</v>
      </c>
      <c r="D4705" s="12" t="n">
        <v>35.68</v>
      </c>
    </row>
    <row r="4706" customFormat="false" ht="15" hidden="false" customHeight="false" outlineLevel="0" collapsed="false">
      <c r="A4706" s="10" t="s">
        <v>6650</v>
      </c>
      <c r="B4706" s="10" t="s">
        <v>2994</v>
      </c>
      <c r="C4706" s="11" t="n">
        <v>46106</v>
      </c>
      <c r="D4706" s="12" t="n">
        <v>29.59</v>
      </c>
    </row>
    <row r="4707" customFormat="false" ht="15" hidden="false" customHeight="false" outlineLevel="0" collapsed="false">
      <c r="A4707" s="10" t="s">
        <v>6651</v>
      </c>
      <c r="B4707" s="10" t="s">
        <v>6652</v>
      </c>
      <c r="C4707" s="11" t="n">
        <v>46106</v>
      </c>
      <c r="D4707" s="12" t="n">
        <v>58.74</v>
      </c>
    </row>
    <row r="4708" customFormat="false" ht="15" hidden="false" customHeight="false" outlineLevel="0" collapsed="false">
      <c r="A4708" s="10" t="s">
        <v>6653</v>
      </c>
      <c r="B4708" s="10" t="s">
        <v>6654</v>
      </c>
      <c r="C4708" s="11" t="n">
        <v>46106</v>
      </c>
      <c r="D4708" s="12" t="n">
        <v>40.59</v>
      </c>
    </row>
    <row r="4709" customFormat="false" ht="15" hidden="false" customHeight="false" outlineLevel="0" collapsed="false">
      <c r="A4709" s="10" t="s">
        <v>6655</v>
      </c>
      <c r="B4709" s="10" t="s">
        <v>6088</v>
      </c>
      <c r="C4709" s="11" t="n">
        <v>46106</v>
      </c>
      <c r="D4709" s="12" t="n">
        <v>22.21</v>
      </c>
    </row>
    <row r="4710" customFormat="false" ht="15" hidden="false" customHeight="false" outlineLevel="0" collapsed="false">
      <c r="A4710" s="10" t="s">
        <v>6656</v>
      </c>
      <c r="B4710" s="10" t="s">
        <v>6657</v>
      </c>
      <c r="C4710" s="11" t="n">
        <v>46106</v>
      </c>
      <c r="D4710" s="12" t="n">
        <v>40.83</v>
      </c>
    </row>
    <row r="4711" customFormat="false" ht="15" hidden="false" customHeight="false" outlineLevel="0" collapsed="false">
      <c r="A4711" s="10" t="s">
        <v>6658</v>
      </c>
      <c r="B4711" s="10" t="s">
        <v>6659</v>
      </c>
      <c r="C4711" s="11" t="n">
        <v>46106</v>
      </c>
      <c r="D4711" s="12" t="n">
        <v>31.14</v>
      </c>
    </row>
    <row r="4712" customFormat="false" ht="15" hidden="false" customHeight="false" outlineLevel="0" collapsed="false">
      <c r="A4712" s="10" t="s">
        <v>6660</v>
      </c>
      <c r="B4712" s="10" t="s">
        <v>6661</v>
      </c>
      <c r="C4712" s="11" t="n">
        <v>46106</v>
      </c>
      <c r="D4712" s="12" t="n">
        <v>61.47</v>
      </c>
    </row>
    <row r="4713" customFormat="false" ht="15" hidden="false" customHeight="false" outlineLevel="0" collapsed="false">
      <c r="A4713" s="10" t="s">
        <v>6662</v>
      </c>
      <c r="B4713" s="10" t="s">
        <v>3382</v>
      </c>
      <c r="C4713" s="11" t="n">
        <v>46106</v>
      </c>
      <c r="D4713" s="12" t="n">
        <v>38.99</v>
      </c>
    </row>
    <row r="4714" customFormat="false" ht="15" hidden="false" customHeight="false" outlineLevel="0" collapsed="false">
      <c r="A4714" s="10" t="s">
        <v>6663</v>
      </c>
      <c r="B4714" s="10" t="s">
        <v>556</v>
      </c>
      <c r="C4714" s="11" t="n">
        <v>46106</v>
      </c>
      <c r="D4714" s="12" t="n">
        <v>52.92</v>
      </c>
    </row>
    <row r="4715" customFormat="false" ht="15" hidden="false" customHeight="false" outlineLevel="0" collapsed="false">
      <c r="A4715" s="10" t="s">
        <v>6664</v>
      </c>
      <c r="B4715" s="10" t="s">
        <v>1032</v>
      </c>
      <c r="C4715" s="11" t="n">
        <v>46106</v>
      </c>
      <c r="D4715" s="12" t="n">
        <v>36.15</v>
      </c>
    </row>
    <row r="4716" customFormat="false" ht="15" hidden="false" customHeight="false" outlineLevel="0" collapsed="false">
      <c r="A4716" s="10" t="s">
        <v>6665</v>
      </c>
      <c r="B4716" s="10" t="s">
        <v>3757</v>
      </c>
      <c r="C4716" s="11" t="n">
        <v>46107</v>
      </c>
      <c r="D4716" s="12" t="n">
        <v>31.53</v>
      </c>
    </row>
    <row r="4717" customFormat="false" ht="15" hidden="false" customHeight="false" outlineLevel="0" collapsed="false">
      <c r="A4717" s="10" t="s">
        <v>6666</v>
      </c>
      <c r="B4717" s="10" t="s">
        <v>6667</v>
      </c>
      <c r="C4717" s="11" t="n">
        <v>46107</v>
      </c>
      <c r="D4717" s="12" t="n">
        <v>59.78</v>
      </c>
    </row>
    <row r="4718" customFormat="false" ht="15" hidden="false" customHeight="false" outlineLevel="0" collapsed="false">
      <c r="A4718" s="10" t="s">
        <v>6668</v>
      </c>
      <c r="B4718" s="10" t="s">
        <v>6669</v>
      </c>
      <c r="C4718" s="11" t="n">
        <v>46107</v>
      </c>
      <c r="D4718" s="12" t="n">
        <v>77.34</v>
      </c>
    </row>
    <row r="4719" customFormat="false" ht="15" hidden="false" customHeight="false" outlineLevel="0" collapsed="false">
      <c r="A4719" s="10" t="s">
        <v>6670</v>
      </c>
      <c r="B4719" s="10" t="s">
        <v>534</v>
      </c>
      <c r="C4719" s="11" t="n">
        <v>46107</v>
      </c>
      <c r="D4719" s="12" t="n">
        <v>26.48</v>
      </c>
    </row>
    <row r="4720" customFormat="false" ht="15" hidden="false" customHeight="false" outlineLevel="0" collapsed="false">
      <c r="A4720" s="10" t="s">
        <v>6671</v>
      </c>
      <c r="B4720" s="10" t="s">
        <v>721</v>
      </c>
      <c r="C4720" s="11" t="n">
        <v>46107</v>
      </c>
      <c r="D4720" s="12" t="n">
        <v>38.54</v>
      </c>
    </row>
    <row r="4721" customFormat="false" ht="15" hidden="false" customHeight="false" outlineLevel="0" collapsed="false">
      <c r="A4721" s="10" t="s">
        <v>6672</v>
      </c>
      <c r="B4721" s="10" t="s">
        <v>3001</v>
      </c>
      <c r="C4721" s="11" t="n">
        <v>46107</v>
      </c>
      <c r="D4721" s="12" t="n">
        <v>25.45</v>
      </c>
    </row>
    <row r="4722" customFormat="false" ht="15" hidden="false" customHeight="false" outlineLevel="0" collapsed="false">
      <c r="A4722" s="10" t="s">
        <v>6673</v>
      </c>
      <c r="B4722" s="10" t="s">
        <v>6674</v>
      </c>
      <c r="C4722" s="11" t="n">
        <v>46107</v>
      </c>
      <c r="D4722" s="12" t="n">
        <v>63.01</v>
      </c>
    </row>
    <row r="4723" customFormat="false" ht="15" hidden="false" customHeight="false" outlineLevel="0" collapsed="false">
      <c r="A4723" s="10" t="s">
        <v>6675</v>
      </c>
      <c r="B4723" s="10" t="s">
        <v>5246</v>
      </c>
      <c r="C4723" s="11" t="n">
        <v>46108</v>
      </c>
      <c r="D4723" s="12" t="n">
        <v>19.73</v>
      </c>
    </row>
    <row r="4724" customFormat="false" ht="15" hidden="false" customHeight="false" outlineLevel="0" collapsed="false">
      <c r="A4724" s="10" t="s">
        <v>6676</v>
      </c>
      <c r="B4724" s="10" t="s">
        <v>1929</v>
      </c>
      <c r="C4724" s="11" t="n">
        <v>46108</v>
      </c>
      <c r="D4724" s="12" t="n">
        <v>48.06</v>
      </c>
    </row>
    <row r="4725" customFormat="false" ht="15" hidden="false" customHeight="false" outlineLevel="0" collapsed="false">
      <c r="A4725" s="10" t="s">
        <v>6677</v>
      </c>
      <c r="B4725" s="10" t="s">
        <v>6678</v>
      </c>
      <c r="C4725" s="11" t="n">
        <v>46108</v>
      </c>
      <c r="D4725" s="12" t="n">
        <v>12.38</v>
      </c>
    </row>
    <row r="4726" customFormat="false" ht="15" hidden="false" customHeight="false" outlineLevel="0" collapsed="false">
      <c r="A4726" s="10" t="s">
        <v>6679</v>
      </c>
      <c r="B4726" s="10" t="s">
        <v>6680</v>
      </c>
      <c r="C4726" s="11" t="n">
        <v>46108</v>
      </c>
      <c r="D4726" s="12" t="n">
        <v>24.35</v>
      </c>
    </row>
    <row r="4727" customFormat="false" ht="15" hidden="false" customHeight="false" outlineLevel="0" collapsed="false">
      <c r="A4727" s="10" t="s">
        <v>6681</v>
      </c>
      <c r="B4727" s="10" t="s">
        <v>2149</v>
      </c>
      <c r="C4727" s="11" t="n">
        <v>46108</v>
      </c>
      <c r="D4727" s="12" t="n">
        <v>34.43</v>
      </c>
    </row>
    <row r="4728" customFormat="false" ht="15" hidden="false" customHeight="false" outlineLevel="0" collapsed="false">
      <c r="A4728" s="10" t="s">
        <v>6682</v>
      </c>
      <c r="B4728" s="10" t="s">
        <v>6683</v>
      </c>
      <c r="C4728" s="11" t="n">
        <v>46108</v>
      </c>
      <c r="D4728" s="12" t="n">
        <v>23.72</v>
      </c>
    </row>
    <row r="4729" customFormat="false" ht="15" hidden="false" customHeight="false" outlineLevel="0" collapsed="false">
      <c r="A4729" s="10" t="s">
        <v>6684</v>
      </c>
      <c r="B4729" s="10" t="s">
        <v>6685</v>
      </c>
      <c r="C4729" s="11" t="n">
        <v>46108</v>
      </c>
      <c r="D4729" s="12" t="n">
        <v>42.36</v>
      </c>
    </row>
    <row r="4730" customFormat="false" ht="15" hidden="false" customHeight="false" outlineLevel="0" collapsed="false">
      <c r="A4730" s="10" t="s">
        <v>6686</v>
      </c>
      <c r="B4730" s="10" t="s">
        <v>5584</v>
      </c>
      <c r="C4730" s="11" t="n">
        <v>46108</v>
      </c>
      <c r="D4730" s="12" t="n">
        <v>46.37</v>
      </c>
    </row>
    <row r="4731" customFormat="false" ht="15" hidden="false" customHeight="false" outlineLevel="0" collapsed="false">
      <c r="A4731" s="10" t="s">
        <v>6687</v>
      </c>
      <c r="B4731" s="10" t="s">
        <v>6688</v>
      </c>
      <c r="C4731" s="11" t="n">
        <v>46108</v>
      </c>
      <c r="D4731" s="12" t="n">
        <v>55.62</v>
      </c>
    </row>
    <row r="4732" customFormat="false" ht="15" hidden="false" customHeight="false" outlineLevel="0" collapsed="false">
      <c r="A4732" s="10" t="s">
        <v>6689</v>
      </c>
      <c r="B4732" s="10" t="s">
        <v>1871</v>
      </c>
      <c r="C4732" s="11" t="n">
        <v>46109</v>
      </c>
      <c r="D4732" s="12" t="n">
        <v>34.3</v>
      </c>
    </row>
    <row r="4733" customFormat="false" ht="15" hidden="false" customHeight="false" outlineLevel="0" collapsed="false">
      <c r="A4733" s="10" t="s">
        <v>6690</v>
      </c>
      <c r="B4733" s="10" t="s">
        <v>6691</v>
      </c>
      <c r="C4733" s="11" t="n">
        <v>46109</v>
      </c>
      <c r="D4733" s="12" t="n">
        <v>24.94</v>
      </c>
    </row>
    <row r="4734" customFormat="false" ht="15" hidden="false" customHeight="false" outlineLevel="0" collapsed="false">
      <c r="A4734" s="10" t="s">
        <v>6692</v>
      </c>
      <c r="B4734" s="10" t="s">
        <v>809</v>
      </c>
      <c r="C4734" s="11" t="n">
        <v>46109</v>
      </c>
      <c r="D4734" s="12" t="n">
        <v>34.16</v>
      </c>
    </row>
    <row r="4735" customFormat="false" ht="15" hidden="false" customHeight="false" outlineLevel="0" collapsed="false">
      <c r="A4735" s="10" t="s">
        <v>6693</v>
      </c>
      <c r="B4735" s="10" t="s">
        <v>4781</v>
      </c>
      <c r="C4735" s="11" t="n">
        <v>46109</v>
      </c>
      <c r="D4735" s="12" t="n">
        <v>32.19</v>
      </c>
    </row>
    <row r="4736" customFormat="false" ht="15" hidden="false" customHeight="false" outlineLevel="0" collapsed="false">
      <c r="A4736" s="10" t="s">
        <v>6694</v>
      </c>
      <c r="B4736" s="10" t="s">
        <v>6695</v>
      </c>
      <c r="C4736" s="11" t="n">
        <v>46109</v>
      </c>
      <c r="D4736" s="12" t="n">
        <v>33.21</v>
      </c>
    </row>
    <row r="4737" customFormat="false" ht="15" hidden="false" customHeight="false" outlineLevel="0" collapsed="false">
      <c r="A4737" s="10" t="s">
        <v>6696</v>
      </c>
      <c r="B4737" s="10" t="s">
        <v>2403</v>
      </c>
      <c r="C4737" s="11" t="n">
        <v>46109</v>
      </c>
      <c r="D4737" s="12" t="n">
        <v>41.5</v>
      </c>
    </row>
    <row r="4738" customFormat="false" ht="15" hidden="false" customHeight="false" outlineLevel="0" collapsed="false">
      <c r="A4738" s="10" t="s">
        <v>6697</v>
      </c>
      <c r="B4738" s="10" t="s">
        <v>4969</v>
      </c>
      <c r="C4738" s="11" t="n">
        <v>46109</v>
      </c>
      <c r="D4738" s="12" t="n">
        <v>38.98</v>
      </c>
    </row>
    <row r="4739" customFormat="false" ht="15" hidden="false" customHeight="false" outlineLevel="0" collapsed="false">
      <c r="A4739" s="10" t="s">
        <v>6698</v>
      </c>
      <c r="B4739" s="10" t="s">
        <v>3535</v>
      </c>
      <c r="C4739" s="11" t="n">
        <v>46109</v>
      </c>
      <c r="D4739" s="12" t="n">
        <v>59.99</v>
      </c>
    </row>
    <row r="4740" customFormat="false" ht="15" hidden="false" customHeight="false" outlineLevel="0" collapsed="false">
      <c r="A4740" s="10" t="s">
        <v>6699</v>
      </c>
      <c r="B4740" s="10" t="s">
        <v>2619</v>
      </c>
      <c r="C4740" s="11" t="n">
        <v>46109</v>
      </c>
      <c r="D4740" s="12" t="n">
        <v>44.92</v>
      </c>
    </row>
    <row r="4741" customFormat="false" ht="15" hidden="false" customHeight="false" outlineLevel="0" collapsed="false">
      <c r="A4741" s="10" t="s">
        <v>6700</v>
      </c>
      <c r="B4741" s="10" t="s">
        <v>6701</v>
      </c>
      <c r="C4741" s="11" t="n">
        <v>46110</v>
      </c>
      <c r="D4741" s="12" t="n">
        <v>22.3</v>
      </c>
    </row>
    <row r="4742" customFormat="false" ht="15" hidden="false" customHeight="false" outlineLevel="0" collapsed="false">
      <c r="A4742" s="10" t="s">
        <v>6702</v>
      </c>
      <c r="B4742" s="10" t="s">
        <v>815</v>
      </c>
      <c r="C4742" s="11" t="n">
        <v>46110</v>
      </c>
      <c r="D4742" s="12" t="n">
        <v>42.51</v>
      </c>
    </row>
    <row r="4743" customFormat="false" ht="15" hidden="false" customHeight="false" outlineLevel="0" collapsed="false">
      <c r="A4743" s="10" t="s">
        <v>6703</v>
      </c>
      <c r="B4743" s="10" t="s">
        <v>3012</v>
      </c>
      <c r="C4743" s="11" t="n">
        <v>46110</v>
      </c>
      <c r="D4743" s="12" t="n">
        <v>37.83</v>
      </c>
    </row>
    <row r="4744" customFormat="false" ht="15" hidden="false" customHeight="false" outlineLevel="0" collapsed="false">
      <c r="A4744" s="10" t="s">
        <v>6704</v>
      </c>
      <c r="B4744" s="10" t="s">
        <v>5009</v>
      </c>
      <c r="C4744" s="11" t="n">
        <v>46110</v>
      </c>
      <c r="D4744" s="12" t="n">
        <v>44.08</v>
      </c>
    </row>
    <row r="4745" customFormat="false" ht="15" hidden="false" customHeight="false" outlineLevel="0" collapsed="false">
      <c r="A4745" s="10" t="s">
        <v>6705</v>
      </c>
      <c r="B4745" s="10" t="s">
        <v>6418</v>
      </c>
      <c r="C4745" s="11" t="n">
        <v>46110</v>
      </c>
      <c r="D4745" s="12" t="n">
        <v>32.28</v>
      </c>
    </row>
    <row r="4746" customFormat="false" ht="15" hidden="false" customHeight="false" outlineLevel="0" collapsed="false">
      <c r="A4746" s="10" t="s">
        <v>6706</v>
      </c>
      <c r="B4746" s="10" t="s">
        <v>3649</v>
      </c>
      <c r="C4746" s="11" t="n">
        <v>46110</v>
      </c>
      <c r="D4746" s="12" t="n">
        <v>19.31</v>
      </c>
    </row>
    <row r="4747" customFormat="false" ht="15" hidden="false" customHeight="false" outlineLevel="0" collapsed="false">
      <c r="A4747" s="10" t="s">
        <v>6707</v>
      </c>
      <c r="B4747" s="10" t="s">
        <v>2126</v>
      </c>
      <c r="C4747" s="11" t="n">
        <v>46110</v>
      </c>
      <c r="D4747" s="12" t="n">
        <v>40.16</v>
      </c>
    </row>
    <row r="4748" customFormat="false" ht="15" hidden="false" customHeight="false" outlineLevel="0" collapsed="false">
      <c r="A4748" s="10" t="s">
        <v>6708</v>
      </c>
      <c r="B4748" s="10" t="s">
        <v>6709</v>
      </c>
      <c r="C4748" s="11" t="n">
        <v>46110</v>
      </c>
      <c r="D4748" s="12" t="n">
        <v>37.15</v>
      </c>
    </row>
    <row r="4749" customFormat="false" ht="15" hidden="false" customHeight="false" outlineLevel="0" collapsed="false">
      <c r="A4749" s="10" t="s">
        <v>6710</v>
      </c>
      <c r="B4749" s="10" t="s">
        <v>5057</v>
      </c>
      <c r="C4749" s="11" t="n">
        <v>46110</v>
      </c>
      <c r="D4749" s="12" t="n">
        <v>64.37</v>
      </c>
    </row>
    <row r="4750" customFormat="false" ht="15" hidden="false" customHeight="false" outlineLevel="0" collapsed="false">
      <c r="A4750" s="10" t="s">
        <v>6711</v>
      </c>
      <c r="B4750" s="10" t="s">
        <v>6712</v>
      </c>
      <c r="C4750" s="11" t="n">
        <v>46111</v>
      </c>
      <c r="D4750" s="12" t="n">
        <v>52.78</v>
      </c>
    </row>
    <row r="4751" customFormat="false" ht="15" hidden="false" customHeight="false" outlineLevel="0" collapsed="false">
      <c r="A4751" s="10" t="s">
        <v>6713</v>
      </c>
      <c r="B4751" s="10" t="s">
        <v>6714</v>
      </c>
      <c r="C4751" s="11" t="n">
        <v>46111</v>
      </c>
      <c r="D4751" s="12" t="n">
        <v>33.53</v>
      </c>
    </row>
    <row r="4752" customFormat="false" ht="15" hidden="false" customHeight="false" outlineLevel="0" collapsed="false">
      <c r="A4752" s="10" t="s">
        <v>6715</v>
      </c>
      <c r="B4752" s="10" t="s">
        <v>493</v>
      </c>
      <c r="C4752" s="11" t="n">
        <v>46111</v>
      </c>
      <c r="D4752" s="12" t="n">
        <v>33.12</v>
      </c>
    </row>
    <row r="4753" customFormat="false" ht="15" hidden="false" customHeight="false" outlineLevel="0" collapsed="false">
      <c r="A4753" s="10" t="s">
        <v>6716</v>
      </c>
      <c r="B4753" s="10" t="s">
        <v>3863</v>
      </c>
      <c r="C4753" s="11" t="n">
        <v>46111</v>
      </c>
      <c r="D4753" s="12" t="n">
        <v>19.52</v>
      </c>
    </row>
    <row r="4754" customFormat="false" ht="15" hidden="false" customHeight="false" outlineLevel="0" collapsed="false">
      <c r="A4754" s="10" t="s">
        <v>6717</v>
      </c>
      <c r="B4754" s="10" t="s">
        <v>6718</v>
      </c>
      <c r="C4754" s="11" t="n">
        <v>46111</v>
      </c>
      <c r="D4754" s="12" t="n">
        <v>27.54</v>
      </c>
    </row>
    <row r="4755" customFormat="false" ht="15" hidden="false" customHeight="false" outlineLevel="0" collapsed="false">
      <c r="A4755" s="10" t="s">
        <v>6719</v>
      </c>
      <c r="B4755" s="10" t="s">
        <v>6720</v>
      </c>
      <c r="C4755" s="11" t="n">
        <v>46111</v>
      </c>
      <c r="D4755" s="12" t="n">
        <v>31.08</v>
      </c>
    </row>
    <row r="4756" customFormat="false" ht="15" hidden="false" customHeight="false" outlineLevel="0" collapsed="false">
      <c r="A4756" s="10" t="s">
        <v>6721</v>
      </c>
      <c r="B4756" s="10" t="s">
        <v>5895</v>
      </c>
      <c r="C4756" s="11" t="n">
        <v>46111</v>
      </c>
      <c r="D4756" s="12" t="n">
        <v>39.45</v>
      </c>
    </row>
    <row r="4757" customFormat="false" ht="15" hidden="false" customHeight="false" outlineLevel="0" collapsed="false">
      <c r="A4757" s="10" t="s">
        <v>6722</v>
      </c>
      <c r="B4757" s="10" t="s">
        <v>6723</v>
      </c>
      <c r="C4757" s="11" t="n">
        <v>46111</v>
      </c>
      <c r="D4757" s="12" t="n">
        <v>26.43</v>
      </c>
    </row>
    <row r="4758" customFormat="false" ht="15" hidden="false" customHeight="false" outlineLevel="0" collapsed="false">
      <c r="A4758" s="10" t="s">
        <v>6724</v>
      </c>
      <c r="B4758" s="10" t="s">
        <v>6725</v>
      </c>
      <c r="C4758" s="11" t="n">
        <v>46111</v>
      </c>
      <c r="D4758" s="12" t="n">
        <v>34.59</v>
      </c>
    </row>
    <row r="4759" customFormat="false" ht="15" hidden="false" customHeight="false" outlineLevel="0" collapsed="false">
      <c r="A4759" s="10" t="s">
        <v>6726</v>
      </c>
      <c r="B4759" s="10" t="s">
        <v>4258</v>
      </c>
      <c r="C4759" s="11" t="n">
        <v>46112</v>
      </c>
      <c r="D4759" s="12" t="n">
        <v>41.18</v>
      </c>
    </row>
    <row r="4760" customFormat="false" ht="15" hidden="false" customHeight="false" outlineLevel="0" collapsed="false">
      <c r="A4760" s="10" t="s">
        <v>6727</v>
      </c>
      <c r="B4760" s="10" t="s">
        <v>649</v>
      </c>
      <c r="C4760" s="11" t="n">
        <v>46112</v>
      </c>
      <c r="D4760" s="12" t="n">
        <v>33.66</v>
      </c>
    </row>
    <row r="4761" customFormat="false" ht="15" hidden="false" customHeight="false" outlineLevel="0" collapsed="false">
      <c r="A4761" s="10" t="s">
        <v>6728</v>
      </c>
      <c r="B4761" s="10" t="s">
        <v>3908</v>
      </c>
      <c r="C4761" s="11" t="n">
        <v>46112</v>
      </c>
      <c r="D4761" s="12" t="n">
        <v>63.42</v>
      </c>
    </row>
    <row r="4762" customFormat="false" ht="15" hidden="false" customHeight="false" outlineLevel="0" collapsed="false">
      <c r="A4762" s="10" t="s">
        <v>6729</v>
      </c>
      <c r="B4762" s="10" t="s">
        <v>4321</v>
      </c>
      <c r="C4762" s="11" t="n">
        <v>46112</v>
      </c>
      <c r="D4762" s="12" t="n">
        <v>48.02</v>
      </c>
    </row>
    <row r="4763" customFormat="false" ht="15" hidden="false" customHeight="false" outlineLevel="0" collapsed="false">
      <c r="A4763" s="10" t="s">
        <v>6730</v>
      </c>
      <c r="B4763" s="10" t="s">
        <v>6236</v>
      </c>
      <c r="C4763" s="11" t="n">
        <v>46112</v>
      </c>
      <c r="D4763" s="12" t="n">
        <v>30.31</v>
      </c>
    </row>
    <row r="4764" customFormat="false" ht="15" hidden="false" customHeight="false" outlineLevel="0" collapsed="false">
      <c r="A4764" s="10" t="s">
        <v>6731</v>
      </c>
      <c r="B4764" s="10" t="s">
        <v>688</v>
      </c>
      <c r="C4764" s="11" t="n">
        <v>46112</v>
      </c>
      <c r="D4764" s="12" t="n">
        <v>36.32</v>
      </c>
    </row>
    <row r="4765" customFormat="false" ht="15" hidden="false" customHeight="false" outlineLevel="0" collapsed="false">
      <c r="A4765" s="10" t="s">
        <v>6732</v>
      </c>
      <c r="B4765" s="10" t="s">
        <v>5104</v>
      </c>
      <c r="C4765" s="11" t="n">
        <v>46112</v>
      </c>
      <c r="D4765" s="12" t="n">
        <v>41.37</v>
      </c>
    </row>
    <row r="4766" customFormat="false" ht="15" hidden="false" customHeight="false" outlineLevel="0" collapsed="false">
      <c r="A4766" s="10" t="s">
        <v>6733</v>
      </c>
      <c r="B4766" s="10" t="s">
        <v>6445</v>
      </c>
      <c r="C4766" s="11" t="n">
        <v>46112</v>
      </c>
      <c r="D4766" s="12" t="n">
        <v>38.55</v>
      </c>
    </row>
    <row r="4767" customFormat="false" ht="15" hidden="false" customHeight="false" outlineLevel="0" collapsed="false">
      <c r="A4767" s="10" t="s">
        <v>6734</v>
      </c>
      <c r="B4767" s="10" t="s">
        <v>5713</v>
      </c>
      <c r="C4767" s="11" t="n">
        <v>46112</v>
      </c>
      <c r="D4767" s="12" t="n">
        <v>29.88</v>
      </c>
    </row>
    <row r="4768" customFormat="false" ht="15" hidden="false" customHeight="false" outlineLevel="0" collapsed="false">
      <c r="A4768" s="10" t="s">
        <v>6735</v>
      </c>
      <c r="B4768" s="10" t="s">
        <v>1077</v>
      </c>
      <c r="C4768" s="11" t="n">
        <v>46112</v>
      </c>
      <c r="D4768" s="12" t="n">
        <v>26.86</v>
      </c>
    </row>
    <row r="4769" customFormat="false" ht="15" hidden="false" customHeight="false" outlineLevel="0" collapsed="false">
      <c r="A4769" s="10" t="s">
        <v>6736</v>
      </c>
      <c r="B4769" s="10" t="s">
        <v>5451</v>
      </c>
      <c r="C4769" s="11" t="n">
        <v>46112</v>
      </c>
      <c r="D4769" s="12" t="n">
        <v>26.84</v>
      </c>
    </row>
    <row r="4770" customFormat="false" ht="15" hidden="false" customHeight="false" outlineLevel="0" collapsed="false">
      <c r="A4770" s="10" t="s">
        <v>6737</v>
      </c>
      <c r="B4770" s="10" t="s">
        <v>5904</v>
      </c>
      <c r="C4770" s="11" t="n">
        <v>46112</v>
      </c>
      <c r="D4770" s="12" t="n">
        <v>20.73</v>
      </c>
    </row>
    <row r="4771" customFormat="false" ht="15" hidden="false" customHeight="false" outlineLevel="0" collapsed="false">
      <c r="A4771" s="10" t="s">
        <v>6738</v>
      </c>
      <c r="B4771" s="10" t="s">
        <v>6739</v>
      </c>
      <c r="C4771" s="11" t="n">
        <v>46112</v>
      </c>
      <c r="D4771" s="12" t="n">
        <v>31.8</v>
      </c>
    </row>
    <row r="4772" customFormat="false" ht="15" hidden="false" customHeight="false" outlineLevel="0" collapsed="false">
      <c r="A4772" s="10" t="s">
        <v>6740</v>
      </c>
      <c r="B4772" s="10" t="s">
        <v>1417</v>
      </c>
      <c r="C4772" s="11" t="n">
        <v>46112</v>
      </c>
      <c r="D4772" s="12" t="n">
        <v>49.57</v>
      </c>
    </row>
    <row r="4773" customFormat="false" ht="15" hidden="false" customHeight="false" outlineLevel="0" collapsed="false">
      <c r="A4773" s="10" t="s">
        <v>6741</v>
      </c>
      <c r="B4773" s="10" t="s">
        <v>6742</v>
      </c>
      <c r="C4773" s="11" t="n">
        <v>46112</v>
      </c>
      <c r="D4773" s="12" t="n">
        <v>33.9</v>
      </c>
    </row>
    <row r="4774" customFormat="false" ht="15" hidden="false" customHeight="false" outlineLevel="0" collapsed="false">
      <c r="A4774" s="10" t="s">
        <v>6743</v>
      </c>
      <c r="B4774" s="10" t="s">
        <v>3898</v>
      </c>
      <c r="C4774" s="11" t="n">
        <v>46112</v>
      </c>
      <c r="D4774" s="12" t="n">
        <v>24.9</v>
      </c>
    </row>
    <row r="4775" customFormat="false" ht="15" hidden="false" customHeight="false" outlineLevel="0" collapsed="false">
      <c r="A4775" s="10" t="s">
        <v>6744</v>
      </c>
      <c r="B4775" s="10" t="s">
        <v>3181</v>
      </c>
      <c r="C4775" s="11" t="n">
        <v>46112</v>
      </c>
      <c r="D4775" s="12" t="n">
        <v>57.69</v>
      </c>
    </row>
    <row r="4776" customFormat="false" ht="15" hidden="false" customHeight="false" outlineLevel="0" collapsed="false">
      <c r="A4776" s="10" t="s">
        <v>6745</v>
      </c>
      <c r="B4776" s="10" t="s">
        <v>6746</v>
      </c>
      <c r="C4776" s="11" t="n">
        <v>46112</v>
      </c>
      <c r="D4776" s="12" t="n">
        <v>21.89</v>
      </c>
    </row>
    <row r="4777" customFormat="false" ht="15" hidden="false" customHeight="false" outlineLevel="0" collapsed="false">
      <c r="A4777" s="10" t="s">
        <v>6747</v>
      </c>
      <c r="B4777" s="10" t="s">
        <v>189</v>
      </c>
      <c r="C4777" s="11" t="n">
        <v>46113</v>
      </c>
      <c r="D4777" s="12" t="n">
        <v>54.87</v>
      </c>
    </row>
    <row r="4778" customFormat="false" ht="15" hidden="false" customHeight="false" outlineLevel="0" collapsed="false">
      <c r="A4778" s="10" t="s">
        <v>6748</v>
      </c>
      <c r="B4778" s="10" t="s">
        <v>2890</v>
      </c>
      <c r="C4778" s="11" t="n">
        <v>46113</v>
      </c>
      <c r="D4778" s="12" t="n">
        <v>35.62</v>
      </c>
    </row>
    <row r="4779" customFormat="false" ht="15" hidden="false" customHeight="false" outlineLevel="0" collapsed="false">
      <c r="A4779" s="10" t="s">
        <v>6749</v>
      </c>
      <c r="B4779" s="10" t="s">
        <v>117</v>
      </c>
      <c r="C4779" s="11" t="n">
        <v>46113</v>
      </c>
      <c r="D4779" s="12" t="n">
        <v>51.22</v>
      </c>
    </row>
    <row r="4780" customFormat="false" ht="15" hidden="false" customHeight="false" outlineLevel="0" collapsed="false">
      <c r="A4780" s="10" t="s">
        <v>6750</v>
      </c>
      <c r="B4780" s="10" t="s">
        <v>6162</v>
      </c>
      <c r="C4780" s="11" t="n">
        <v>46113</v>
      </c>
      <c r="D4780" s="12" t="n">
        <v>22.11</v>
      </c>
    </row>
    <row r="4781" customFormat="false" ht="15" hidden="false" customHeight="false" outlineLevel="0" collapsed="false">
      <c r="A4781" s="10" t="s">
        <v>6751</v>
      </c>
      <c r="B4781" s="10" t="s">
        <v>4406</v>
      </c>
      <c r="C4781" s="11" t="n">
        <v>46113</v>
      </c>
      <c r="D4781" s="12" t="n">
        <v>28.28</v>
      </c>
    </row>
    <row r="4782" customFormat="false" ht="15" hidden="false" customHeight="false" outlineLevel="0" collapsed="false">
      <c r="A4782" s="10" t="s">
        <v>6752</v>
      </c>
      <c r="B4782" s="10" t="s">
        <v>6753</v>
      </c>
      <c r="C4782" s="11" t="n">
        <v>46113</v>
      </c>
      <c r="D4782" s="12" t="n">
        <v>33.5</v>
      </c>
    </row>
    <row r="4783" customFormat="false" ht="15" hidden="false" customHeight="false" outlineLevel="0" collapsed="false">
      <c r="A4783" s="10" t="s">
        <v>6754</v>
      </c>
      <c r="B4783" s="10" t="s">
        <v>5716</v>
      </c>
      <c r="C4783" s="11" t="n">
        <v>46113</v>
      </c>
      <c r="D4783" s="12" t="n">
        <v>39.27</v>
      </c>
    </row>
    <row r="4784" customFormat="false" ht="15" hidden="false" customHeight="false" outlineLevel="0" collapsed="false">
      <c r="A4784" s="10" t="s">
        <v>6755</v>
      </c>
      <c r="B4784" s="10" t="s">
        <v>4342</v>
      </c>
      <c r="C4784" s="11" t="n">
        <v>46113</v>
      </c>
      <c r="D4784" s="12" t="n">
        <v>32.68</v>
      </c>
    </row>
    <row r="4785" customFormat="false" ht="15" hidden="false" customHeight="false" outlineLevel="0" collapsed="false">
      <c r="A4785" s="10" t="s">
        <v>6756</v>
      </c>
      <c r="B4785" s="10" t="s">
        <v>4362</v>
      </c>
      <c r="C4785" s="11" t="n">
        <v>46113</v>
      </c>
      <c r="D4785" s="12" t="n">
        <v>44.38</v>
      </c>
    </row>
    <row r="4786" customFormat="false" ht="15" hidden="false" customHeight="false" outlineLevel="0" collapsed="false">
      <c r="A4786" s="10" t="s">
        <v>6757</v>
      </c>
      <c r="B4786" s="10" t="s">
        <v>4192</v>
      </c>
      <c r="C4786" s="11" t="n">
        <v>46114</v>
      </c>
      <c r="D4786" s="12" t="n">
        <v>16.72</v>
      </c>
    </row>
    <row r="4787" customFormat="false" ht="15" hidden="false" customHeight="false" outlineLevel="0" collapsed="false">
      <c r="A4787" s="10" t="s">
        <v>6758</v>
      </c>
      <c r="B4787" s="10" t="s">
        <v>6759</v>
      </c>
      <c r="C4787" s="11" t="n">
        <v>46114</v>
      </c>
      <c r="D4787" s="12" t="n">
        <v>55.43</v>
      </c>
    </row>
    <row r="4788" customFormat="false" ht="15" hidden="false" customHeight="false" outlineLevel="0" collapsed="false">
      <c r="A4788" s="10" t="s">
        <v>6760</v>
      </c>
      <c r="B4788" s="10" t="s">
        <v>4711</v>
      </c>
      <c r="C4788" s="11" t="n">
        <v>46114</v>
      </c>
      <c r="D4788" s="12" t="n">
        <v>38.24</v>
      </c>
    </row>
    <row r="4789" customFormat="false" ht="15" hidden="false" customHeight="false" outlineLevel="0" collapsed="false">
      <c r="A4789" s="10" t="s">
        <v>6761</v>
      </c>
      <c r="B4789" s="10" t="s">
        <v>2374</v>
      </c>
      <c r="C4789" s="11" t="n">
        <v>46114</v>
      </c>
      <c r="D4789" s="12" t="n">
        <v>58.98</v>
      </c>
    </row>
    <row r="4790" customFormat="false" ht="15" hidden="false" customHeight="false" outlineLevel="0" collapsed="false">
      <c r="A4790" s="10" t="s">
        <v>6762</v>
      </c>
      <c r="B4790" s="10" t="s">
        <v>6763</v>
      </c>
      <c r="C4790" s="11" t="n">
        <v>46114</v>
      </c>
      <c r="D4790" s="12" t="n">
        <v>31.32</v>
      </c>
    </row>
    <row r="4791" customFormat="false" ht="15" hidden="false" customHeight="false" outlineLevel="0" collapsed="false">
      <c r="A4791" s="10" t="s">
        <v>6764</v>
      </c>
      <c r="B4791" s="10" t="s">
        <v>2949</v>
      </c>
      <c r="C4791" s="11" t="n">
        <v>46114</v>
      </c>
      <c r="D4791" s="12" t="n">
        <v>44.25</v>
      </c>
    </row>
    <row r="4792" customFormat="false" ht="15" hidden="false" customHeight="false" outlineLevel="0" collapsed="false">
      <c r="A4792" s="10" t="s">
        <v>6765</v>
      </c>
      <c r="B4792" s="10" t="s">
        <v>4947</v>
      </c>
      <c r="C4792" s="11" t="n">
        <v>46114</v>
      </c>
      <c r="D4792" s="12" t="n">
        <v>13.82</v>
      </c>
    </row>
    <row r="4793" customFormat="false" ht="15" hidden="false" customHeight="false" outlineLevel="0" collapsed="false">
      <c r="A4793" s="10" t="s">
        <v>6766</v>
      </c>
      <c r="B4793" s="10" t="s">
        <v>5984</v>
      </c>
      <c r="C4793" s="11" t="n">
        <v>46114</v>
      </c>
      <c r="D4793" s="12" t="n">
        <v>56.7</v>
      </c>
    </row>
    <row r="4794" customFormat="false" ht="15" hidden="false" customHeight="false" outlineLevel="0" collapsed="false">
      <c r="A4794" s="10" t="s">
        <v>6767</v>
      </c>
      <c r="B4794" s="10" t="s">
        <v>107</v>
      </c>
      <c r="C4794" s="11" t="n">
        <v>46114</v>
      </c>
      <c r="D4794" s="12" t="n">
        <v>54.4</v>
      </c>
    </row>
    <row r="4795" customFormat="false" ht="15" hidden="false" customHeight="false" outlineLevel="0" collapsed="false">
      <c r="A4795" s="10" t="s">
        <v>6768</v>
      </c>
      <c r="B4795" s="10" t="s">
        <v>6769</v>
      </c>
      <c r="C4795" s="11" t="n">
        <v>46114</v>
      </c>
      <c r="D4795" s="12" t="n">
        <v>29.78</v>
      </c>
    </row>
    <row r="4796" customFormat="false" ht="15" hidden="false" customHeight="false" outlineLevel="0" collapsed="false">
      <c r="A4796" s="10" t="s">
        <v>6770</v>
      </c>
      <c r="B4796" s="10" t="s">
        <v>1353</v>
      </c>
      <c r="C4796" s="11" t="n">
        <v>46114</v>
      </c>
      <c r="D4796" s="12" t="n">
        <v>19.89</v>
      </c>
    </row>
    <row r="4797" customFormat="false" ht="15" hidden="false" customHeight="false" outlineLevel="0" collapsed="false">
      <c r="A4797" s="10" t="s">
        <v>6771</v>
      </c>
      <c r="B4797" s="10" t="s">
        <v>1978</v>
      </c>
      <c r="C4797" s="11" t="n">
        <v>46115</v>
      </c>
      <c r="D4797" s="12" t="n">
        <v>75.72</v>
      </c>
    </row>
    <row r="4798" customFormat="false" ht="15" hidden="false" customHeight="false" outlineLevel="0" collapsed="false">
      <c r="A4798" s="10" t="s">
        <v>6772</v>
      </c>
      <c r="B4798" s="10" t="s">
        <v>6394</v>
      </c>
      <c r="C4798" s="11" t="n">
        <v>46115</v>
      </c>
      <c r="D4798" s="12" t="n">
        <v>37.28</v>
      </c>
    </row>
    <row r="4799" customFormat="false" ht="15" hidden="false" customHeight="false" outlineLevel="0" collapsed="false">
      <c r="A4799" s="10" t="s">
        <v>6773</v>
      </c>
      <c r="B4799" s="10" t="s">
        <v>4041</v>
      </c>
      <c r="C4799" s="11" t="n">
        <v>46115</v>
      </c>
      <c r="D4799" s="12" t="n">
        <v>30.16</v>
      </c>
    </row>
    <row r="4800" customFormat="false" ht="15" hidden="false" customHeight="false" outlineLevel="0" collapsed="false">
      <c r="A4800" s="10" t="s">
        <v>6774</v>
      </c>
      <c r="B4800" s="10" t="s">
        <v>165</v>
      </c>
      <c r="C4800" s="11" t="n">
        <v>46115</v>
      </c>
      <c r="D4800" s="12" t="n">
        <v>58.96</v>
      </c>
    </row>
    <row r="4801" customFormat="false" ht="15" hidden="false" customHeight="false" outlineLevel="0" collapsed="false">
      <c r="A4801" s="10" t="s">
        <v>6775</v>
      </c>
      <c r="B4801" s="10" t="s">
        <v>2477</v>
      </c>
      <c r="C4801" s="11" t="n">
        <v>46115</v>
      </c>
      <c r="D4801" s="12" t="n">
        <v>50.51</v>
      </c>
    </row>
    <row r="4802" customFormat="false" ht="15" hidden="false" customHeight="false" outlineLevel="0" collapsed="false">
      <c r="A4802" s="10" t="s">
        <v>6776</v>
      </c>
      <c r="B4802" s="10" t="s">
        <v>6777</v>
      </c>
      <c r="C4802" s="11" t="n">
        <v>46115</v>
      </c>
      <c r="D4802" s="12" t="n">
        <v>16.08</v>
      </c>
    </row>
    <row r="4803" customFormat="false" ht="15" hidden="false" customHeight="false" outlineLevel="0" collapsed="false">
      <c r="A4803" s="10" t="s">
        <v>6778</v>
      </c>
      <c r="B4803" s="10" t="s">
        <v>6779</v>
      </c>
      <c r="C4803" s="11" t="n">
        <v>46115</v>
      </c>
      <c r="D4803" s="12" t="n">
        <v>37.02</v>
      </c>
    </row>
    <row r="4804" customFormat="false" ht="15" hidden="false" customHeight="false" outlineLevel="0" collapsed="false">
      <c r="A4804" s="10" t="s">
        <v>6780</v>
      </c>
      <c r="B4804" s="10" t="s">
        <v>6781</v>
      </c>
      <c r="C4804" s="11" t="n">
        <v>46115</v>
      </c>
      <c r="D4804" s="12" t="n">
        <v>22.9</v>
      </c>
    </row>
    <row r="4805" customFormat="false" ht="15" hidden="false" customHeight="false" outlineLevel="0" collapsed="false">
      <c r="A4805" s="10" t="s">
        <v>6782</v>
      </c>
      <c r="B4805" s="10" t="s">
        <v>6783</v>
      </c>
      <c r="C4805" s="11" t="n">
        <v>46115</v>
      </c>
      <c r="D4805" s="12" t="n">
        <v>29.32</v>
      </c>
    </row>
    <row r="4806" customFormat="false" ht="15" hidden="false" customHeight="false" outlineLevel="0" collapsed="false">
      <c r="A4806" s="10" t="s">
        <v>6784</v>
      </c>
      <c r="B4806" s="10" t="s">
        <v>1718</v>
      </c>
      <c r="C4806" s="11" t="n">
        <v>46116</v>
      </c>
      <c r="D4806" s="12" t="n">
        <v>38.71</v>
      </c>
    </row>
    <row r="4807" customFormat="false" ht="15" hidden="false" customHeight="false" outlineLevel="0" collapsed="false">
      <c r="A4807" s="10" t="s">
        <v>6785</v>
      </c>
      <c r="B4807" s="10" t="s">
        <v>4176</v>
      </c>
      <c r="C4807" s="11" t="n">
        <v>46116</v>
      </c>
      <c r="D4807" s="12" t="n">
        <v>23.17</v>
      </c>
    </row>
    <row r="4808" customFormat="false" ht="15" hidden="false" customHeight="false" outlineLevel="0" collapsed="false">
      <c r="A4808" s="10" t="s">
        <v>6786</v>
      </c>
      <c r="B4808" s="10" t="s">
        <v>6787</v>
      </c>
      <c r="C4808" s="11" t="n">
        <v>46116</v>
      </c>
      <c r="D4808" s="12" t="n">
        <v>62.7</v>
      </c>
    </row>
    <row r="4809" customFormat="false" ht="15" hidden="false" customHeight="false" outlineLevel="0" collapsed="false">
      <c r="A4809" s="10" t="s">
        <v>6788</v>
      </c>
      <c r="B4809" s="10" t="s">
        <v>6789</v>
      </c>
      <c r="C4809" s="11" t="n">
        <v>46116</v>
      </c>
      <c r="D4809" s="12" t="n">
        <v>26.04</v>
      </c>
    </row>
    <row r="4810" customFormat="false" ht="15" hidden="false" customHeight="false" outlineLevel="0" collapsed="false">
      <c r="A4810" s="10" t="s">
        <v>6790</v>
      </c>
      <c r="B4810" s="10" t="s">
        <v>4761</v>
      </c>
      <c r="C4810" s="11" t="n">
        <v>46116</v>
      </c>
      <c r="D4810" s="12" t="n">
        <v>22.18</v>
      </c>
    </row>
    <row r="4811" customFormat="false" ht="15" hidden="false" customHeight="false" outlineLevel="0" collapsed="false">
      <c r="A4811" s="10" t="s">
        <v>6791</v>
      </c>
      <c r="B4811" s="10" t="s">
        <v>3111</v>
      </c>
      <c r="C4811" s="11" t="n">
        <v>46116</v>
      </c>
      <c r="D4811" s="12" t="n">
        <v>31.85</v>
      </c>
    </row>
    <row r="4812" customFormat="false" ht="15" hidden="false" customHeight="false" outlineLevel="0" collapsed="false">
      <c r="A4812" s="10" t="s">
        <v>6792</v>
      </c>
      <c r="B4812" s="10" t="s">
        <v>1145</v>
      </c>
      <c r="C4812" s="11" t="n">
        <v>46116</v>
      </c>
      <c r="D4812" s="12" t="n">
        <v>75.77</v>
      </c>
    </row>
    <row r="4813" customFormat="false" ht="15" hidden="false" customHeight="false" outlineLevel="0" collapsed="false">
      <c r="A4813" s="10" t="s">
        <v>6793</v>
      </c>
      <c r="B4813" s="10" t="s">
        <v>159</v>
      </c>
      <c r="C4813" s="11" t="n">
        <v>46116</v>
      </c>
      <c r="D4813" s="12" t="n">
        <v>28.36</v>
      </c>
    </row>
    <row r="4814" customFormat="false" ht="15" hidden="false" customHeight="false" outlineLevel="0" collapsed="false">
      <c r="A4814" s="10" t="s">
        <v>6794</v>
      </c>
      <c r="B4814" s="10" t="s">
        <v>3290</v>
      </c>
      <c r="C4814" s="11" t="n">
        <v>46116</v>
      </c>
      <c r="D4814" s="12" t="n">
        <v>47.11</v>
      </c>
    </row>
    <row r="4815" customFormat="false" ht="15" hidden="false" customHeight="false" outlineLevel="0" collapsed="false">
      <c r="A4815" s="10" t="s">
        <v>6795</v>
      </c>
      <c r="B4815" s="10" t="s">
        <v>6796</v>
      </c>
      <c r="C4815" s="11" t="n">
        <v>46117</v>
      </c>
      <c r="D4815" s="12" t="n">
        <v>51.81</v>
      </c>
    </row>
    <row r="4816" customFormat="false" ht="15" hidden="false" customHeight="false" outlineLevel="0" collapsed="false">
      <c r="A4816" s="10" t="s">
        <v>6797</v>
      </c>
      <c r="B4816" s="10" t="s">
        <v>2469</v>
      </c>
      <c r="C4816" s="11" t="n">
        <v>46117</v>
      </c>
      <c r="D4816" s="12" t="n">
        <v>54.24</v>
      </c>
    </row>
    <row r="4817" customFormat="false" ht="15" hidden="false" customHeight="false" outlineLevel="0" collapsed="false">
      <c r="A4817" s="10" t="s">
        <v>6798</v>
      </c>
      <c r="B4817" s="10" t="s">
        <v>3070</v>
      </c>
      <c r="C4817" s="11" t="n">
        <v>46117</v>
      </c>
      <c r="D4817" s="12" t="n">
        <v>53.64</v>
      </c>
    </row>
    <row r="4818" customFormat="false" ht="15" hidden="false" customHeight="false" outlineLevel="0" collapsed="false">
      <c r="A4818" s="10" t="s">
        <v>6799</v>
      </c>
      <c r="B4818" s="10" t="s">
        <v>961</v>
      </c>
      <c r="C4818" s="11" t="n">
        <v>46117</v>
      </c>
      <c r="D4818" s="12" t="n">
        <v>40.87</v>
      </c>
    </row>
    <row r="4819" customFormat="false" ht="15" hidden="false" customHeight="false" outlineLevel="0" collapsed="false">
      <c r="A4819" s="10" t="s">
        <v>6800</v>
      </c>
      <c r="B4819" s="10" t="s">
        <v>2206</v>
      </c>
      <c r="C4819" s="11" t="n">
        <v>46117</v>
      </c>
      <c r="D4819" s="12" t="n">
        <v>21.02</v>
      </c>
    </row>
    <row r="4820" customFormat="false" ht="15" hidden="false" customHeight="false" outlineLevel="0" collapsed="false">
      <c r="A4820" s="10" t="s">
        <v>6801</v>
      </c>
      <c r="B4820" s="10" t="s">
        <v>1448</v>
      </c>
      <c r="C4820" s="11" t="n">
        <v>46117</v>
      </c>
      <c r="D4820" s="12" t="n">
        <v>40.15</v>
      </c>
    </row>
    <row r="4821" customFormat="false" ht="15" hidden="false" customHeight="false" outlineLevel="0" collapsed="false">
      <c r="A4821" s="10" t="s">
        <v>6802</v>
      </c>
      <c r="B4821" s="10" t="s">
        <v>6803</v>
      </c>
      <c r="C4821" s="11" t="n">
        <v>46117</v>
      </c>
      <c r="D4821" s="12" t="n">
        <v>22.27</v>
      </c>
    </row>
    <row r="4822" customFormat="false" ht="15" hidden="false" customHeight="false" outlineLevel="0" collapsed="false">
      <c r="A4822" s="10" t="s">
        <v>6804</v>
      </c>
      <c r="B4822" s="10" t="s">
        <v>6805</v>
      </c>
      <c r="C4822" s="11" t="n">
        <v>46117</v>
      </c>
      <c r="D4822" s="12" t="n">
        <v>36.62</v>
      </c>
    </row>
    <row r="4823" customFormat="false" ht="15" hidden="false" customHeight="false" outlineLevel="0" collapsed="false">
      <c r="A4823" s="10" t="s">
        <v>6806</v>
      </c>
      <c r="B4823" s="10" t="s">
        <v>3918</v>
      </c>
      <c r="C4823" s="11" t="n">
        <v>46117</v>
      </c>
      <c r="D4823" s="12" t="n">
        <v>38.49</v>
      </c>
    </row>
    <row r="4824" customFormat="false" ht="15" hidden="false" customHeight="false" outlineLevel="0" collapsed="false">
      <c r="A4824" s="10" t="s">
        <v>6807</v>
      </c>
      <c r="B4824" s="10" t="s">
        <v>5470</v>
      </c>
      <c r="C4824" s="11" t="n">
        <v>46118</v>
      </c>
      <c r="D4824" s="12" t="n">
        <v>29.72</v>
      </c>
    </row>
    <row r="4825" customFormat="false" ht="15" hidden="false" customHeight="false" outlineLevel="0" collapsed="false">
      <c r="A4825" s="10" t="s">
        <v>6808</v>
      </c>
      <c r="B4825" s="10" t="s">
        <v>3208</v>
      </c>
      <c r="C4825" s="11" t="n">
        <v>46118</v>
      </c>
      <c r="D4825" s="12" t="n">
        <v>26.73</v>
      </c>
    </row>
    <row r="4826" customFormat="false" ht="15" hidden="false" customHeight="false" outlineLevel="0" collapsed="false">
      <c r="A4826" s="10" t="s">
        <v>6809</v>
      </c>
      <c r="B4826" s="10" t="s">
        <v>6810</v>
      </c>
      <c r="C4826" s="11" t="n">
        <v>46118</v>
      </c>
      <c r="D4826" s="12" t="n">
        <v>60.58</v>
      </c>
    </row>
    <row r="4827" customFormat="false" ht="15" hidden="false" customHeight="false" outlineLevel="0" collapsed="false">
      <c r="A4827" s="10" t="s">
        <v>6811</v>
      </c>
      <c r="B4827" s="10" t="s">
        <v>2401</v>
      </c>
      <c r="C4827" s="11" t="n">
        <v>46118</v>
      </c>
      <c r="D4827" s="12" t="n">
        <v>31.57</v>
      </c>
    </row>
    <row r="4828" customFormat="false" ht="15" hidden="false" customHeight="false" outlineLevel="0" collapsed="false">
      <c r="A4828" s="10" t="s">
        <v>6812</v>
      </c>
      <c r="B4828" s="10" t="s">
        <v>5453</v>
      </c>
      <c r="C4828" s="11" t="n">
        <v>46118</v>
      </c>
      <c r="D4828" s="12" t="n">
        <v>35.51</v>
      </c>
    </row>
    <row r="4829" customFormat="false" ht="15" hidden="false" customHeight="false" outlineLevel="0" collapsed="false">
      <c r="A4829" s="10" t="s">
        <v>6813</v>
      </c>
      <c r="B4829" s="10" t="s">
        <v>1107</v>
      </c>
      <c r="C4829" s="11" t="n">
        <v>46118</v>
      </c>
      <c r="D4829" s="12" t="n">
        <v>56.08</v>
      </c>
    </row>
    <row r="4830" customFormat="false" ht="15" hidden="false" customHeight="false" outlineLevel="0" collapsed="false">
      <c r="A4830" s="10" t="s">
        <v>6814</v>
      </c>
      <c r="B4830" s="10" t="s">
        <v>6368</v>
      </c>
      <c r="C4830" s="11" t="n">
        <v>46118</v>
      </c>
      <c r="D4830" s="12" t="n">
        <v>35.46</v>
      </c>
    </row>
    <row r="4831" customFormat="false" ht="15" hidden="false" customHeight="false" outlineLevel="0" collapsed="false">
      <c r="A4831" s="10" t="s">
        <v>6815</v>
      </c>
      <c r="B4831" s="10" t="s">
        <v>6816</v>
      </c>
      <c r="C4831" s="11" t="n">
        <v>46119</v>
      </c>
      <c r="D4831" s="12" t="n">
        <v>32.42</v>
      </c>
    </row>
    <row r="4832" customFormat="false" ht="15" hidden="false" customHeight="false" outlineLevel="0" collapsed="false">
      <c r="A4832" s="10" t="s">
        <v>6817</v>
      </c>
      <c r="B4832" s="10" t="s">
        <v>6818</v>
      </c>
      <c r="C4832" s="11" t="n">
        <v>46119</v>
      </c>
      <c r="D4832" s="12" t="n">
        <v>25.12</v>
      </c>
    </row>
    <row r="4833" customFormat="false" ht="15" hidden="false" customHeight="false" outlineLevel="0" collapsed="false">
      <c r="A4833" s="10" t="s">
        <v>6819</v>
      </c>
      <c r="B4833" s="10" t="s">
        <v>5179</v>
      </c>
      <c r="C4833" s="11" t="n">
        <v>46119</v>
      </c>
      <c r="D4833" s="12" t="n">
        <v>53.02</v>
      </c>
    </row>
    <row r="4834" customFormat="false" ht="15" hidden="false" customHeight="false" outlineLevel="0" collapsed="false">
      <c r="A4834" s="10" t="s">
        <v>6820</v>
      </c>
      <c r="B4834" s="10" t="s">
        <v>1833</v>
      </c>
      <c r="C4834" s="11" t="n">
        <v>46119</v>
      </c>
      <c r="D4834" s="12" t="n">
        <v>52.85</v>
      </c>
    </row>
    <row r="4835" customFormat="false" ht="15" hidden="false" customHeight="false" outlineLevel="0" collapsed="false">
      <c r="A4835" s="10" t="s">
        <v>6821</v>
      </c>
      <c r="B4835" s="10" t="s">
        <v>6822</v>
      </c>
      <c r="C4835" s="11" t="n">
        <v>46119</v>
      </c>
      <c r="D4835" s="12" t="n">
        <v>49.38</v>
      </c>
    </row>
    <row r="4836" customFormat="false" ht="15" hidden="false" customHeight="false" outlineLevel="0" collapsed="false">
      <c r="A4836" s="10" t="s">
        <v>6823</v>
      </c>
      <c r="B4836" s="10" t="s">
        <v>6144</v>
      </c>
      <c r="C4836" s="11" t="n">
        <v>46119</v>
      </c>
      <c r="D4836" s="12" t="n">
        <v>36.83</v>
      </c>
    </row>
    <row r="4837" customFormat="false" ht="15" hidden="false" customHeight="false" outlineLevel="0" collapsed="false">
      <c r="A4837" s="10" t="s">
        <v>6824</v>
      </c>
      <c r="B4837" s="10" t="s">
        <v>1018</v>
      </c>
      <c r="C4837" s="11" t="n">
        <v>46119</v>
      </c>
      <c r="D4837" s="12" t="n">
        <v>43.67</v>
      </c>
    </row>
    <row r="4838" customFormat="false" ht="15" hidden="false" customHeight="false" outlineLevel="0" collapsed="false">
      <c r="A4838" s="10" t="s">
        <v>6825</v>
      </c>
      <c r="B4838" s="10" t="s">
        <v>4028</v>
      </c>
      <c r="C4838" s="11" t="n">
        <v>46119</v>
      </c>
      <c r="D4838" s="12" t="n">
        <v>50.76</v>
      </c>
    </row>
    <row r="4839" customFormat="false" ht="15" hidden="false" customHeight="false" outlineLevel="0" collapsed="false">
      <c r="A4839" s="10" t="s">
        <v>6826</v>
      </c>
      <c r="B4839" s="10" t="s">
        <v>6827</v>
      </c>
      <c r="C4839" s="11" t="n">
        <v>46119</v>
      </c>
      <c r="D4839" s="12" t="n">
        <v>17.7</v>
      </c>
    </row>
    <row r="4840" customFormat="false" ht="15" hidden="false" customHeight="false" outlineLevel="0" collapsed="false">
      <c r="A4840" s="10" t="s">
        <v>6828</v>
      </c>
      <c r="B4840" s="10" t="s">
        <v>6829</v>
      </c>
      <c r="C4840" s="11" t="n">
        <v>46119</v>
      </c>
      <c r="D4840" s="12" t="n">
        <v>19.95</v>
      </c>
    </row>
    <row r="4841" customFormat="false" ht="15" hidden="false" customHeight="false" outlineLevel="0" collapsed="false">
      <c r="A4841" s="10" t="s">
        <v>6830</v>
      </c>
      <c r="B4841" s="10" t="s">
        <v>4093</v>
      </c>
      <c r="C4841" s="11" t="n">
        <v>46119</v>
      </c>
      <c r="D4841" s="12" t="n">
        <v>27.89</v>
      </c>
    </row>
    <row r="4842" customFormat="false" ht="15" hidden="false" customHeight="false" outlineLevel="0" collapsed="false">
      <c r="A4842" s="10" t="s">
        <v>6831</v>
      </c>
      <c r="B4842" s="10" t="s">
        <v>6832</v>
      </c>
      <c r="C4842" s="11" t="n">
        <v>46120</v>
      </c>
      <c r="D4842" s="12" t="n">
        <v>41.36</v>
      </c>
    </row>
    <row r="4843" customFormat="false" ht="15" hidden="false" customHeight="false" outlineLevel="0" collapsed="false">
      <c r="A4843" s="10" t="s">
        <v>6833</v>
      </c>
      <c r="B4843" s="10" t="s">
        <v>1123</v>
      </c>
      <c r="C4843" s="11" t="n">
        <v>46120</v>
      </c>
      <c r="D4843" s="12" t="n">
        <v>45.62</v>
      </c>
    </row>
    <row r="4844" customFormat="false" ht="15" hidden="false" customHeight="false" outlineLevel="0" collapsed="false">
      <c r="A4844" s="10" t="s">
        <v>6834</v>
      </c>
      <c r="B4844" s="10" t="s">
        <v>5757</v>
      </c>
      <c r="C4844" s="11" t="n">
        <v>46120</v>
      </c>
      <c r="D4844" s="12" t="n">
        <v>53.39</v>
      </c>
    </row>
    <row r="4845" customFormat="false" ht="15" hidden="false" customHeight="false" outlineLevel="0" collapsed="false">
      <c r="A4845" s="10" t="s">
        <v>6835</v>
      </c>
      <c r="B4845" s="10" t="s">
        <v>4060</v>
      </c>
      <c r="C4845" s="11" t="n">
        <v>46120</v>
      </c>
      <c r="D4845" s="12" t="n">
        <v>17.72</v>
      </c>
    </row>
    <row r="4846" customFormat="false" ht="15" hidden="false" customHeight="false" outlineLevel="0" collapsed="false">
      <c r="A4846" s="10" t="s">
        <v>6836</v>
      </c>
      <c r="B4846" s="10" t="s">
        <v>2619</v>
      </c>
      <c r="C4846" s="11" t="n">
        <v>46120</v>
      </c>
      <c r="D4846" s="12" t="n">
        <v>47.52</v>
      </c>
    </row>
    <row r="4847" customFormat="false" ht="15" hidden="false" customHeight="false" outlineLevel="0" collapsed="false">
      <c r="A4847" s="10" t="s">
        <v>6837</v>
      </c>
      <c r="B4847" s="10" t="s">
        <v>6838</v>
      </c>
      <c r="C4847" s="11" t="n">
        <v>46121</v>
      </c>
      <c r="D4847" s="12" t="n">
        <v>52.17</v>
      </c>
    </row>
    <row r="4848" customFormat="false" ht="15" hidden="false" customHeight="false" outlineLevel="0" collapsed="false">
      <c r="A4848" s="10" t="s">
        <v>6839</v>
      </c>
      <c r="B4848" s="10" t="s">
        <v>6416</v>
      </c>
      <c r="C4848" s="11" t="n">
        <v>46121</v>
      </c>
      <c r="D4848" s="12" t="n">
        <v>29.72</v>
      </c>
    </row>
    <row r="4849" customFormat="false" ht="15" hidden="false" customHeight="false" outlineLevel="0" collapsed="false">
      <c r="A4849" s="10" t="s">
        <v>6840</v>
      </c>
      <c r="B4849" s="10" t="s">
        <v>2932</v>
      </c>
      <c r="C4849" s="11" t="n">
        <v>46121</v>
      </c>
      <c r="D4849" s="12" t="n">
        <v>53.01</v>
      </c>
    </row>
    <row r="4850" customFormat="false" ht="15" hidden="false" customHeight="false" outlineLevel="0" collapsed="false">
      <c r="A4850" s="10" t="s">
        <v>6841</v>
      </c>
      <c r="B4850" s="10" t="s">
        <v>6218</v>
      </c>
      <c r="C4850" s="11" t="n">
        <v>46121</v>
      </c>
      <c r="D4850" s="12" t="n">
        <v>40.63</v>
      </c>
    </row>
    <row r="4851" customFormat="false" ht="15" hidden="false" customHeight="false" outlineLevel="0" collapsed="false">
      <c r="A4851" s="10" t="s">
        <v>6842</v>
      </c>
      <c r="B4851" s="10" t="s">
        <v>179</v>
      </c>
      <c r="C4851" s="11" t="n">
        <v>46121</v>
      </c>
      <c r="D4851" s="12" t="n">
        <v>24.71</v>
      </c>
    </row>
    <row r="4852" customFormat="false" ht="15" hidden="false" customHeight="false" outlineLevel="0" collapsed="false">
      <c r="A4852" s="10" t="s">
        <v>6843</v>
      </c>
      <c r="B4852" s="10" t="s">
        <v>3839</v>
      </c>
      <c r="C4852" s="11" t="n">
        <v>46121</v>
      </c>
      <c r="D4852" s="12" t="n">
        <v>22.72</v>
      </c>
    </row>
    <row r="4853" customFormat="false" ht="15" hidden="false" customHeight="false" outlineLevel="0" collapsed="false">
      <c r="A4853" s="10" t="s">
        <v>6844</v>
      </c>
      <c r="B4853" s="10" t="s">
        <v>3245</v>
      </c>
      <c r="C4853" s="11" t="n">
        <v>46121</v>
      </c>
      <c r="D4853" s="12" t="n">
        <v>14.41</v>
      </c>
    </row>
    <row r="4854" customFormat="false" ht="15" hidden="false" customHeight="false" outlineLevel="0" collapsed="false">
      <c r="A4854" s="10" t="s">
        <v>6845</v>
      </c>
      <c r="B4854" s="10" t="s">
        <v>3237</v>
      </c>
      <c r="C4854" s="11" t="n">
        <v>46121</v>
      </c>
      <c r="D4854" s="12" t="n">
        <v>27.1</v>
      </c>
    </row>
    <row r="4855" customFormat="false" ht="15" hidden="false" customHeight="false" outlineLevel="0" collapsed="false">
      <c r="A4855" s="10" t="s">
        <v>6846</v>
      </c>
      <c r="B4855" s="10" t="s">
        <v>3674</v>
      </c>
      <c r="C4855" s="11" t="n">
        <v>46121</v>
      </c>
      <c r="D4855" s="12" t="n">
        <v>31.86</v>
      </c>
    </row>
    <row r="4856" customFormat="false" ht="15" hidden="false" customHeight="false" outlineLevel="0" collapsed="false">
      <c r="A4856" s="10" t="s">
        <v>6847</v>
      </c>
      <c r="B4856" s="10" t="s">
        <v>4062</v>
      </c>
      <c r="C4856" s="11" t="n">
        <v>46121</v>
      </c>
      <c r="D4856" s="12" t="n">
        <v>60.33</v>
      </c>
    </row>
    <row r="4857" customFormat="false" ht="15" hidden="false" customHeight="false" outlineLevel="0" collapsed="false">
      <c r="A4857" s="10" t="s">
        <v>6848</v>
      </c>
      <c r="B4857" s="10" t="s">
        <v>6849</v>
      </c>
      <c r="C4857" s="11" t="n">
        <v>46121</v>
      </c>
      <c r="D4857" s="12" t="n">
        <v>33.91</v>
      </c>
    </row>
    <row r="4858" customFormat="false" ht="15" hidden="false" customHeight="false" outlineLevel="0" collapsed="false">
      <c r="A4858" s="10" t="s">
        <v>6850</v>
      </c>
      <c r="B4858" s="10" t="s">
        <v>1032</v>
      </c>
      <c r="C4858" s="11" t="n">
        <v>46121</v>
      </c>
      <c r="D4858" s="12" t="n">
        <v>61.06</v>
      </c>
    </row>
    <row r="4859" customFormat="false" ht="15" hidden="false" customHeight="false" outlineLevel="0" collapsed="false">
      <c r="A4859" s="10" t="s">
        <v>6851</v>
      </c>
      <c r="B4859" s="10" t="s">
        <v>6852</v>
      </c>
      <c r="C4859" s="11" t="n">
        <v>46121</v>
      </c>
      <c r="D4859" s="12" t="n">
        <v>24.35</v>
      </c>
    </row>
    <row r="4860" customFormat="false" ht="15" hidden="false" customHeight="false" outlineLevel="0" collapsed="false">
      <c r="A4860" s="10" t="s">
        <v>6853</v>
      </c>
      <c r="B4860" s="10" t="s">
        <v>5299</v>
      </c>
      <c r="C4860" s="11" t="n">
        <v>46121</v>
      </c>
      <c r="D4860" s="12" t="n">
        <v>42.21</v>
      </c>
    </row>
    <row r="4861" customFormat="false" ht="15" hidden="false" customHeight="false" outlineLevel="0" collapsed="false">
      <c r="A4861" s="10" t="s">
        <v>6854</v>
      </c>
      <c r="B4861" s="10" t="s">
        <v>3625</v>
      </c>
      <c r="C4861" s="11" t="n">
        <v>46122</v>
      </c>
      <c r="D4861" s="12" t="n">
        <v>31.13</v>
      </c>
    </row>
    <row r="4862" customFormat="false" ht="15" hidden="false" customHeight="false" outlineLevel="0" collapsed="false">
      <c r="A4862" s="10" t="s">
        <v>6855</v>
      </c>
      <c r="B4862" s="10" t="s">
        <v>2492</v>
      </c>
      <c r="C4862" s="11" t="n">
        <v>46122</v>
      </c>
      <c r="D4862" s="12" t="n">
        <v>44.74</v>
      </c>
    </row>
    <row r="4863" customFormat="false" ht="15" hidden="false" customHeight="false" outlineLevel="0" collapsed="false">
      <c r="A4863" s="10" t="s">
        <v>6856</v>
      </c>
      <c r="B4863" s="10" t="s">
        <v>3990</v>
      </c>
      <c r="C4863" s="11" t="n">
        <v>46122</v>
      </c>
      <c r="D4863" s="12" t="n">
        <v>78.19</v>
      </c>
    </row>
    <row r="4864" customFormat="false" ht="15" hidden="false" customHeight="false" outlineLevel="0" collapsed="false">
      <c r="A4864" s="10" t="s">
        <v>6857</v>
      </c>
      <c r="B4864" s="10" t="s">
        <v>1535</v>
      </c>
      <c r="C4864" s="11" t="n">
        <v>46122</v>
      </c>
      <c r="D4864" s="12" t="n">
        <v>42.6</v>
      </c>
    </row>
    <row r="4865" customFormat="false" ht="15" hidden="false" customHeight="false" outlineLevel="0" collapsed="false">
      <c r="A4865" s="10" t="s">
        <v>6858</v>
      </c>
      <c r="B4865" s="10" t="s">
        <v>6859</v>
      </c>
      <c r="C4865" s="11" t="n">
        <v>46122</v>
      </c>
      <c r="D4865" s="12" t="n">
        <v>17.38</v>
      </c>
    </row>
    <row r="4866" customFormat="false" ht="15" hidden="false" customHeight="false" outlineLevel="0" collapsed="false">
      <c r="A4866" s="10" t="s">
        <v>6860</v>
      </c>
      <c r="B4866" s="10" t="s">
        <v>6861</v>
      </c>
      <c r="C4866" s="11" t="n">
        <v>46122</v>
      </c>
      <c r="D4866" s="12" t="n">
        <v>33.99</v>
      </c>
    </row>
    <row r="4867" customFormat="false" ht="15" hidden="false" customHeight="false" outlineLevel="0" collapsed="false">
      <c r="A4867" s="10" t="s">
        <v>6862</v>
      </c>
      <c r="B4867" s="10" t="s">
        <v>5161</v>
      </c>
      <c r="C4867" s="11" t="n">
        <v>46122</v>
      </c>
      <c r="D4867" s="12" t="n">
        <v>89.91</v>
      </c>
    </row>
    <row r="4868" customFormat="false" ht="15" hidden="false" customHeight="false" outlineLevel="0" collapsed="false">
      <c r="A4868" s="10" t="s">
        <v>6863</v>
      </c>
      <c r="B4868" s="10" t="s">
        <v>49</v>
      </c>
      <c r="C4868" s="11" t="n">
        <v>46123</v>
      </c>
      <c r="D4868" s="12" t="n">
        <v>29.76</v>
      </c>
    </row>
    <row r="4869" customFormat="false" ht="15" hidden="false" customHeight="false" outlineLevel="0" collapsed="false">
      <c r="A4869" s="10" t="s">
        <v>6864</v>
      </c>
      <c r="B4869" s="10" t="s">
        <v>3543</v>
      </c>
      <c r="C4869" s="11" t="n">
        <v>46123</v>
      </c>
      <c r="D4869" s="12" t="n">
        <v>44.78</v>
      </c>
    </row>
    <row r="4870" customFormat="false" ht="15" hidden="false" customHeight="false" outlineLevel="0" collapsed="false">
      <c r="A4870" s="10" t="s">
        <v>6865</v>
      </c>
      <c r="B4870" s="10" t="s">
        <v>2450</v>
      </c>
      <c r="C4870" s="11" t="n">
        <v>46123</v>
      </c>
      <c r="D4870" s="12" t="n">
        <v>49.35</v>
      </c>
    </row>
    <row r="4871" customFormat="false" ht="15" hidden="false" customHeight="false" outlineLevel="0" collapsed="false">
      <c r="A4871" s="10" t="s">
        <v>6866</v>
      </c>
      <c r="B4871" s="10" t="s">
        <v>6867</v>
      </c>
      <c r="C4871" s="11" t="n">
        <v>46123</v>
      </c>
      <c r="D4871" s="12" t="n">
        <v>15.08</v>
      </c>
    </row>
    <row r="4872" customFormat="false" ht="15" hidden="false" customHeight="false" outlineLevel="0" collapsed="false">
      <c r="A4872" s="10" t="s">
        <v>6868</v>
      </c>
      <c r="B4872" s="10" t="s">
        <v>2133</v>
      </c>
      <c r="C4872" s="11" t="n">
        <v>46123</v>
      </c>
      <c r="D4872" s="12" t="n">
        <v>67.63</v>
      </c>
    </row>
    <row r="4873" customFormat="false" ht="15" hidden="false" customHeight="false" outlineLevel="0" collapsed="false">
      <c r="A4873" s="10" t="s">
        <v>6869</v>
      </c>
      <c r="B4873" s="10" t="s">
        <v>4005</v>
      </c>
      <c r="C4873" s="11" t="n">
        <v>46123</v>
      </c>
      <c r="D4873" s="12" t="n">
        <v>41.99</v>
      </c>
    </row>
    <row r="4874" customFormat="false" ht="15" hidden="false" customHeight="false" outlineLevel="0" collapsed="false">
      <c r="A4874" s="10" t="s">
        <v>6870</v>
      </c>
      <c r="B4874" s="10" t="s">
        <v>6871</v>
      </c>
      <c r="C4874" s="11" t="n">
        <v>46123</v>
      </c>
      <c r="D4874" s="12" t="n">
        <v>43.1</v>
      </c>
    </row>
    <row r="4875" customFormat="false" ht="15" hidden="false" customHeight="false" outlineLevel="0" collapsed="false">
      <c r="A4875" s="10" t="s">
        <v>6872</v>
      </c>
      <c r="B4875" s="10" t="s">
        <v>4235</v>
      </c>
      <c r="C4875" s="11" t="n">
        <v>46123</v>
      </c>
      <c r="D4875" s="12" t="n">
        <v>22.89</v>
      </c>
    </row>
    <row r="4876" customFormat="false" ht="15" hidden="false" customHeight="false" outlineLevel="0" collapsed="false">
      <c r="A4876" s="10" t="s">
        <v>6873</v>
      </c>
      <c r="B4876" s="10" t="s">
        <v>5948</v>
      </c>
      <c r="C4876" s="11" t="n">
        <v>46123</v>
      </c>
      <c r="D4876" s="12" t="n">
        <v>36.19</v>
      </c>
    </row>
    <row r="4877" customFormat="false" ht="15" hidden="false" customHeight="false" outlineLevel="0" collapsed="false">
      <c r="A4877" s="10" t="s">
        <v>6874</v>
      </c>
      <c r="B4877" s="10" t="s">
        <v>3815</v>
      </c>
      <c r="C4877" s="11" t="n">
        <v>46123</v>
      </c>
      <c r="D4877" s="12" t="n">
        <v>34.5</v>
      </c>
    </row>
    <row r="4878" customFormat="false" ht="15" hidden="false" customHeight="false" outlineLevel="0" collapsed="false">
      <c r="A4878" s="10" t="s">
        <v>6875</v>
      </c>
      <c r="B4878" s="10" t="s">
        <v>1586</v>
      </c>
      <c r="C4878" s="11" t="n">
        <v>46123</v>
      </c>
      <c r="D4878" s="12" t="n">
        <v>50.23</v>
      </c>
    </row>
    <row r="4879" customFormat="false" ht="15" hidden="false" customHeight="false" outlineLevel="0" collapsed="false">
      <c r="A4879" s="10" t="s">
        <v>6876</v>
      </c>
      <c r="B4879" s="10" t="s">
        <v>6335</v>
      </c>
      <c r="C4879" s="11" t="n">
        <v>46123</v>
      </c>
      <c r="D4879" s="12" t="n">
        <v>59.65</v>
      </c>
    </row>
    <row r="4880" customFormat="false" ht="15" hidden="false" customHeight="false" outlineLevel="0" collapsed="false">
      <c r="A4880" s="10" t="s">
        <v>6877</v>
      </c>
      <c r="B4880" s="10" t="s">
        <v>6878</v>
      </c>
      <c r="C4880" s="11" t="n">
        <v>46123</v>
      </c>
      <c r="D4880" s="12" t="n">
        <v>39.73</v>
      </c>
    </row>
    <row r="4881" customFormat="false" ht="15" hidden="false" customHeight="false" outlineLevel="0" collapsed="false">
      <c r="A4881" s="10" t="s">
        <v>6879</v>
      </c>
      <c r="B4881" s="10" t="s">
        <v>5563</v>
      </c>
      <c r="C4881" s="11" t="n">
        <v>46124</v>
      </c>
      <c r="D4881" s="12" t="n">
        <v>33.73</v>
      </c>
    </row>
    <row r="4882" customFormat="false" ht="15" hidden="false" customHeight="false" outlineLevel="0" collapsed="false">
      <c r="A4882" s="10" t="s">
        <v>6880</v>
      </c>
      <c r="B4882" s="10" t="s">
        <v>449</v>
      </c>
      <c r="C4882" s="11" t="n">
        <v>46124</v>
      </c>
      <c r="D4882" s="12" t="n">
        <v>19.65</v>
      </c>
    </row>
    <row r="4883" customFormat="false" ht="15" hidden="false" customHeight="false" outlineLevel="0" collapsed="false">
      <c r="A4883" s="10" t="s">
        <v>6881</v>
      </c>
      <c r="B4883" s="10" t="s">
        <v>577</v>
      </c>
      <c r="C4883" s="11" t="n">
        <v>46124</v>
      </c>
      <c r="D4883" s="12" t="n">
        <v>30.66</v>
      </c>
    </row>
    <row r="4884" customFormat="false" ht="15" hidden="false" customHeight="false" outlineLevel="0" collapsed="false">
      <c r="A4884" s="10" t="s">
        <v>6882</v>
      </c>
      <c r="B4884" s="10" t="s">
        <v>6883</v>
      </c>
      <c r="C4884" s="11" t="n">
        <v>46124</v>
      </c>
      <c r="D4884" s="12" t="n">
        <v>29.44</v>
      </c>
    </row>
    <row r="4885" customFormat="false" ht="15" hidden="false" customHeight="false" outlineLevel="0" collapsed="false">
      <c r="A4885" s="10" t="s">
        <v>6884</v>
      </c>
      <c r="B4885" s="10" t="s">
        <v>3800</v>
      </c>
      <c r="C4885" s="11" t="n">
        <v>46124</v>
      </c>
      <c r="D4885" s="12" t="n">
        <v>29.09</v>
      </c>
    </row>
    <row r="4886" customFormat="false" ht="15" hidden="false" customHeight="false" outlineLevel="0" collapsed="false">
      <c r="A4886" s="10" t="s">
        <v>6885</v>
      </c>
      <c r="B4886" s="10" t="s">
        <v>4474</v>
      </c>
      <c r="C4886" s="11" t="n">
        <v>46124</v>
      </c>
      <c r="D4886" s="12" t="n">
        <v>57.43</v>
      </c>
    </row>
    <row r="4887" customFormat="false" ht="15" hidden="false" customHeight="false" outlineLevel="0" collapsed="false">
      <c r="A4887" s="10" t="s">
        <v>6886</v>
      </c>
      <c r="B4887" s="10" t="s">
        <v>3363</v>
      </c>
      <c r="C4887" s="11" t="n">
        <v>46124</v>
      </c>
      <c r="D4887" s="12" t="n">
        <v>38.75</v>
      </c>
    </row>
    <row r="4888" customFormat="false" ht="15" hidden="false" customHeight="false" outlineLevel="0" collapsed="false">
      <c r="A4888" s="10" t="s">
        <v>6887</v>
      </c>
      <c r="B4888" s="10" t="s">
        <v>6888</v>
      </c>
      <c r="C4888" s="11" t="n">
        <v>46124</v>
      </c>
      <c r="D4888" s="12" t="n">
        <v>31.05</v>
      </c>
    </row>
    <row r="4889" customFormat="false" ht="15" hidden="false" customHeight="false" outlineLevel="0" collapsed="false">
      <c r="A4889" s="10" t="s">
        <v>6889</v>
      </c>
      <c r="B4889" s="10" t="s">
        <v>6890</v>
      </c>
      <c r="C4889" s="11" t="n">
        <v>46124</v>
      </c>
      <c r="D4889" s="12" t="n">
        <v>26.35</v>
      </c>
    </row>
    <row r="4890" customFormat="false" ht="15" hidden="false" customHeight="false" outlineLevel="0" collapsed="false">
      <c r="A4890" s="10" t="s">
        <v>6891</v>
      </c>
      <c r="B4890" s="10" t="s">
        <v>6892</v>
      </c>
      <c r="C4890" s="11" t="n">
        <v>46124</v>
      </c>
      <c r="D4890" s="12" t="n">
        <v>28.46</v>
      </c>
    </row>
    <row r="4891" customFormat="false" ht="15" hidden="false" customHeight="false" outlineLevel="0" collapsed="false">
      <c r="A4891" s="10" t="s">
        <v>6893</v>
      </c>
      <c r="B4891" s="10" t="s">
        <v>4924</v>
      </c>
      <c r="C4891" s="11" t="n">
        <v>46125</v>
      </c>
      <c r="D4891" s="12" t="n">
        <v>28.6</v>
      </c>
    </row>
    <row r="4892" customFormat="false" ht="15" hidden="false" customHeight="false" outlineLevel="0" collapsed="false">
      <c r="A4892" s="10" t="s">
        <v>6894</v>
      </c>
      <c r="B4892" s="10" t="s">
        <v>826</v>
      </c>
      <c r="C4892" s="11" t="n">
        <v>46125</v>
      </c>
      <c r="D4892" s="12" t="n">
        <v>44.37</v>
      </c>
    </row>
    <row r="4893" customFormat="false" ht="15" hidden="false" customHeight="false" outlineLevel="0" collapsed="false">
      <c r="A4893" s="10" t="s">
        <v>6895</v>
      </c>
      <c r="B4893" s="10" t="s">
        <v>3097</v>
      </c>
      <c r="C4893" s="11" t="n">
        <v>46125</v>
      </c>
      <c r="D4893" s="12" t="n">
        <v>20.19</v>
      </c>
    </row>
    <row r="4894" customFormat="false" ht="15" hidden="false" customHeight="false" outlineLevel="0" collapsed="false">
      <c r="A4894" s="10" t="s">
        <v>6896</v>
      </c>
      <c r="B4894" s="10" t="s">
        <v>4729</v>
      </c>
      <c r="C4894" s="11" t="n">
        <v>46125</v>
      </c>
      <c r="D4894" s="12" t="n">
        <v>21.31</v>
      </c>
    </row>
    <row r="4895" customFormat="false" ht="15" hidden="false" customHeight="false" outlineLevel="0" collapsed="false">
      <c r="A4895" s="10" t="s">
        <v>6897</v>
      </c>
      <c r="B4895" s="10" t="s">
        <v>6898</v>
      </c>
      <c r="C4895" s="11" t="n">
        <v>46125</v>
      </c>
      <c r="D4895" s="12" t="n">
        <v>47.82</v>
      </c>
    </row>
    <row r="4896" customFormat="false" ht="15" hidden="false" customHeight="false" outlineLevel="0" collapsed="false">
      <c r="A4896" s="10" t="s">
        <v>6899</v>
      </c>
      <c r="B4896" s="10" t="s">
        <v>4389</v>
      </c>
      <c r="C4896" s="11" t="n">
        <v>46125</v>
      </c>
      <c r="D4896" s="12" t="n">
        <v>35.19</v>
      </c>
    </row>
    <row r="4897" customFormat="false" ht="15" hidden="false" customHeight="false" outlineLevel="0" collapsed="false">
      <c r="A4897" s="10" t="s">
        <v>6900</v>
      </c>
      <c r="B4897" s="10" t="s">
        <v>5993</v>
      </c>
      <c r="C4897" s="11" t="n">
        <v>46125</v>
      </c>
      <c r="D4897" s="12" t="n">
        <v>40.2</v>
      </c>
    </row>
    <row r="4898" customFormat="false" ht="15" hidden="false" customHeight="false" outlineLevel="0" collapsed="false">
      <c r="A4898" s="10" t="s">
        <v>6901</v>
      </c>
      <c r="B4898" s="10" t="s">
        <v>6902</v>
      </c>
      <c r="C4898" s="11" t="n">
        <v>46125</v>
      </c>
      <c r="D4898" s="12" t="n">
        <v>29.23</v>
      </c>
    </row>
    <row r="4899" customFormat="false" ht="15" hidden="false" customHeight="false" outlineLevel="0" collapsed="false">
      <c r="A4899" s="10" t="s">
        <v>6903</v>
      </c>
      <c r="B4899" s="10" t="s">
        <v>609</v>
      </c>
      <c r="C4899" s="11" t="n">
        <v>46125</v>
      </c>
      <c r="D4899" s="12" t="n">
        <v>47.36</v>
      </c>
    </row>
    <row r="4900" customFormat="false" ht="15" hidden="false" customHeight="false" outlineLevel="0" collapsed="false">
      <c r="A4900" s="10" t="s">
        <v>6904</v>
      </c>
      <c r="B4900" s="10" t="s">
        <v>5106</v>
      </c>
      <c r="C4900" s="11" t="n">
        <v>46125</v>
      </c>
      <c r="D4900" s="12" t="n">
        <v>52.27</v>
      </c>
    </row>
    <row r="4901" customFormat="false" ht="15" hidden="false" customHeight="false" outlineLevel="0" collapsed="false">
      <c r="A4901" s="10" t="s">
        <v>6905</v>
      </c>
      <c r="B4901" s="10" t="s">
        <v>6906</v>
      </c>
      <c r="C4901" s="11" t="n">
        <v>46125</v>
      </c>
      <c r="D4901" s="12" t="n">
        <v>15.96</v>
      </c>
    </row>
    <row r="4902" customFormat="false" ht="15" hidden="false" customHeight="false" outlineLevel="0" collapsed="false">
      <c r="A4902" s="10" t="s">
        <v>6907</v>
      </c>
      <c r="B4902" s="10" t="s">
        <v>844</v>
      </c>
      <c r="C4902" s="11" t="n">
        <v>46126</v>
      </c>
      <c r="D4902" s="12" t="n">
        <v>44.99</v>
      </c>
    </row>
    <row r="4903" customFormat="false" ht="15" hidden="false" customHeight="false" outlineLevel="0" collapsed="false">
      <c r="A4903" s="10" t="s">
        <v>6908</v>
      </c>
      <c r="B4903" s="10" t="s">
        <v>673</v>
      </c>
      <c r="C4903" s="11" t="n">
        <v>46126</v>
      </c>
      <c r="D4903" s="12" t="n">
        <v>29.69</v>
      </c>
    </row>
    <row r="4904" customFormat="false" ht="15" hidden="false" customHeight="false" outlineLevel="0" collapsed="false">
      <c r="A4904" s="10" t="s">
        <v>6909</v>
      </c>
      <c r="B4904" s="10" t="s">
        <v>2520</v>
      </c>
      <c r="C4904" s="11" t="n">
        <v>46126</v>
      </c>
      <c r="D4904" s="12" t="n">
        <v>49.71</v>
      </c>
    </row>
    <row r="4905" customFormat="false" ht="15" hidden="false" customHeight="false" outlineLevel="0" collapsed="false">
      <c r="A4905" s="10" t="s">
        <v>6910</v>
      </c>
      <c r="B4905" s="10" t="s">
        <v>6911</v>
      </c>
      <c r="C4905" s="11" t="n">
        <v>46126</v>
      </c>
      <c r="D4905" s="12" t="n">
        <v>37.15</v>
      </c>
    </row>
    <row r="4906" customFormat="false" ht="15" hidden="false" customHeight="false" outlineLevel="0" collapsed="false">
      <c r="A4906" s="10" t="s">
        <v>6912</v>
      </c>
      <c r="B4906" s="10" t="s">
        <v>6913</v>
      </c>
      <c r="C4906" s="11" t="n">
        <v>46126</v>
      </c>
      <c r="D4906" s="12" t="n">
        <v>30.44</v>
      </c>
    </row>
    <row r="4907" customFormat="false" ht="15" hidden="false" customHeight="false" outlineLevel="0" collapsed="false">
      <c r="A4907" s="10" t="s">
        <v>6914</v>
      </c>
      <c r="B4907" s="10" t="s">
        <v>1223</v>
      </c>
      <c r="C4907" s="11" t="n">
        <v>46126</v>
      </c>
      <c r="D4907" s="12" t="n">
        <v>18.42</v>
      </c>
    </row>
    <row r="4908" customFormat="false" ht="15" hidden="false" customHeight="false" outlineLevel="0" collapsed="false">
      <c r="A4908" s="10" t="s">
        <v>6915</v>
      </c>
      <c r="B4908" s="10" t="s">
        <v>443</v>
      </c>
      <c r="C4908" s="11" t="n">
        <v>46126</v>
      </c>
      <c r="D4908" s="12" t="n">
        <v>42.64</v>
      </c>
    </row>
    <row r="4909" customFormat="false" ht="15" hidden="false" customHeight="false" outlineLevel="0" collapsed="false">
      <c r="A4909" s="10" t="s">
        <v>6916</v>
      </c>
      <c r="B4909" s="10" t="s">
        <v>3290</v>
      </c>
      <c r="C4909" s="11" t="n">
        <v>46126</v>
      </c>
      <c r="D4909" s="12" t="n">
        <v>35.22</v>
      </c>
    </row>
    <row r="4910" customFormat="false" ht="15" hidden="false" customHeight="false" outlineLevel="0" collapsed="false">
      <c r="A4910" s="10" t="s">
        <v>6917</v>
      </c>
      <c r="B4910" s="10" t="s">
        <v>5694</v>
      </c>
      <c r="C4910" s="11" t="n">
        <v>46127</v>
      </c>
      <c r="D4910" s="12" t="n">
        <v>42.86</v>
      </c>
    </row>
    <row r="4911" customFormat="false" ht="15" hidden="false" customHeight="false" outlineLevel="0" collapsed="false">
      <c r="A4911" s="10" t="s">
        <v>6918</v>
      </c>
      <c r="B4911" s="10" t="s">
        <v>5315</v>
      </c>
      <c r="C4911" s="11" t="n">
        <v>46127</v>
      </c>
      <c r="D4911" s="12" t="n">
        <v>59.77</v>
      </c>
    </row>
    <row r="4912" customFormat="false" ht="15" hidden="false" customHeight="false" outlineLevel="0" collapsed="false">
      <c r="A4912" s="10" t="s">
        <v>6919</v>
      </c>
      <c r="B4912" s="10" t="s">
        <v>5329</v>
      </c>
      <c r="C4912" s="11" t="n">
        <v>46127</v>
      </c>
      <c r="D4912" s="12" t="n">
        <v>34.95</v>
      </c>
    </row>
    <row r="4913" customFormat="false" ht="15" hidden="false" customHeight="false" outlineLevel="0" collapsed="false">
      <c r="A4913" s="10" t="s">
        <v>6920</v>
      </c>
      <c r="B4913" s="10" t="s">
        <v>4659</v>
      </c>
      <c r="C4913" s="11" t="n">
        <v>46127</v>
      </c>
      <c r="D4913" s="12" t="n">
        <v>44.93</v>
      </c>
    </row>
    <row r="4914" customFormat="false" ht="15" hidden="false" customHeight="false" outlineLevel="0" collapsed="false">
      <c r="A4914" s="10" t="s">
        <v>6921</v>
      </c>
      <c r="B4914" s="10" t="s">
        <v>6922</v>
      </c>
      <c r="C4914" s="11" t="n">
        <v>46127</v>
      </c>
      <c r="D4914" s="12" t="n">
        <v>38.18</v>
      </c>
    </row>
    <row r="4915" customFormat="false" ht="15" hidden="false" customHeight="false" outlineLevel="0" collapsed="false">
      <c r="A4915" s="10" t="s">
        <v>6923</v>
      </c>
      <c r="B4915" s="10" t="s">
        <v>2777</v>
      </c>
      <c r="C4915" s="11" t="n">
        <v>46127</v>
      </c>
      <c r="D4915" s="12" t="n">
        <v>42.22</v>
      </c>
    </row>
    <row r="4916" customFormat="false" ht="15" hidden="false" customHeight="false" outlineLevel="0" collapsed="false">
      <c r="A4916" s="10" t="s">
        <v>6924</v>
      </c>
      <c r="B4916" s="10" t="s">
        <v>4933</v>
      </c>
      <c r="C4916" s="11" t="n">
        <v>46127</v>
      </c>
      <c r="D4916" s="12" t="n">
        <v>55.54</v>
      </c>
    </row>
    <row r="4917" customFormat="false" ht="15" hidden="false" customHeight="false" outlineLevel="0" collapsed="false">
      <c r="A4917" s="10" t="s">
        <v>6925</v>
      </c>
      <c r="B4917" s="10" t="s">
        <v>5432</v>
      </c>
      <c r="C4917" s="11" t="n">
        <v>46128</v>
      </c>
      <c r="D4917" s="12" t="n">
        <v>21.16</v>
      </c>
    </row>
    <row r="4918" customFormat="false" ht="15" hidden="false" customHeight="false" outlineLevel="0" collapsed="false">
      <c r="A4918" s="10" t="s">
        <v>6926</v>
      </c>
      <c r="B4918" s="10" t="s">
        <v>6322</v>
      </c>
      <c r="C4918" s="11" t="n">
        <v>46128</v>
      </c>
      <c r="D4918" s="12" t="n">
        <v>39.52</v>
      </c>
    </row>
    <row r="4919" customFormat="false" ht="15" hidden="false" customHeight="false" outlineLevel="0" collapsed="false">
      <c r="A4919" s="10" t="s">
        <v>6927</v>
      </c>
      <c r="B4919" s="10" t="s">
        <v>4523</v>
      </c>
      <c r="C4919" s="11" t="n">
        <v>46128</v>
      </c>
      <c r="D4919" s="12" t="n">
        <v>58.87</v>
      </c>
    </row>
    <row r="4920" customFormat="false" ht="15" hidden="false" customHeight="false" outlineLevel="0" collapsed="false">
      <c r="A4920" s="10" t="s">
        <v>6928</v>
      </c>
      <c r="B4920" s="10" t="s">
        <v>6929</v>
      </c>
      <c r="C4920" s="11" t="n">
        <v>46128</v>
      </c>
      <c r="D4920" s="12" t="n">
        <v>46.23</v>
      </c>
    </row>
    <row r="4921" customFormat="false" ht="15" hidden="false" customHeight="false" outlineLevel="0" collapsed="false">
      <c r="A4921" s="10" t="s">
        <v>6930</v>
      </c>
      <c r="B4921" s="10" t="s">
        <v>3166</v>
      </c>
      <c r="C4921" s="11" t="n">
        <v>46128</v>
      </c>
      <c r="D4921" s="12" t="n">
        <v>22.82</v>
      </c>
    </row>
    <row r="4922" customFormat="false" ht="15" hidden="false" customHeight="false" outlineLevel="0" collapsed="false">
      <c r="A4922" s="10" t="s">
        <v>6931</v>
      </c>
      <c r="B4922" s="10" t="s">
        <v>268</v>
      </c>
      <c r="C4922" s="11" t="n">
        <v>46128</v>
      </c>
      <c r="D4922" s="12" t="n">
        <v>36.15</v>
      </c>
    </row>
    <row r="4923" customFormat="false" ht="15" hidden="false" customHeight="false" outlineLevel="0" collapsed="false">
      <c r="A4923" s="10" t="s">
        <v>6932</v>
      </c>
      <c r="B4923" s="10" t="s">
        <v>3687</v>
      </c>
      <c r="C4923" s="11" t="n">
        <v>46128</v>
      </c>
      <c r="D4923" s="12" t="n">
        <v>41.43</v>
      </c>
    </row>
    <row r="4924" customFormat="false" ht="15" hidden="false" customHeight="false" outlineLevel="0" collapsed="false">
      <c r="A4924" s="10" t="s">
        <v>6933</v>
      </c>
      <c r="B4924" s="10" t="s">
        <v>4861</v>
      </c>
      <c r="C4924" s="11" t="n">
        <v>46128</v>
      </c>
      <c r="D4924" s="12" t="n">
        <v>16.33</v>
      </c>
    </row>
    <row r="4925" customFormat="false" ht="15" hidden="false" customHeight="false" outlineLevel="0" collapsed="false">
      <c r="A4925" s="10" t="s">
        <v>6934</v>
      </c>
      <c r="B4925" s="10" t="s">
        <v>5089</v>
      </c>
      <c r="C4925" s="11" t="n">
        <v>46128</v>
      </c>
      <c r="D4925" s="12" t="n">
        <v>68.12</v>
      </c>
    </row>
    <row r="4926" customFormat="false" ht="15" hidden="false" customHeight="false" outlineLevel="0" collapsed="false">
      <c r="A4926" s="10" t="s">
        <v>6935</v>
      </c>
      <c r="B4926" s="10" t="s">
        <v>2596</v>
      </c>
      <c r="C4926" s="11" t="n">
        <v>46129</v>
      </c>
      <c r="D4926" s="12" t="n">
        <v>32.97</v>
      </c>
    </row>
    <row r="4927" customFormat="false" ht="15" hidden="false" customHeight="false" outlineLevel="0" collapsed="false">
      <c r="A4927" s="10" t="s">
        <v>6936</v>
      </c>
      <c r="B4927" s="10" t="s">
        <v>3964</v>
      </c>
      <c r="C4927" s="11" t="n">
        <v>46129</v>
      </c>
      <c r="D4927" s="12" t="n">
        <v>95</v>
      </c>
    </row>
    <row r="4928" customFormat="false" ht="15" hidden="false" customHeight="false" outlineLevel="0" collapsed="false">
      <c r="A4928" s="10" t="s">
        <v>6937</v>
      </c>
      <c r="B4928" s="10" t="s">
        <v>6938</v>
      </c>
      <c r="C4928" s="11" t="n">
        <v>46129</v>
      </c>
      <c r="D4928" s="12" t="n">
        <v>17.19</v>
      </c>
    </row>
    <row r="4929" customFormat="false" ht="15" hidden="false" customHeight="false" outlineLevel="0" collapsed="false">
      <c r="A4929" s="10" t="s">
        <v>6939</v>
      </c>
      <c r="B4929" s="10" t="s">
        <v>6940</v>
      </c>
      <c r="C4929" s="11" t="n">
        <v>46129</v>
      </c>
      <c r="D4929" s="12" t="n">
        <v>40.01</v>
      </c>
    </row>
    <row r="4930" customFormat="false" ht="15" hidden="false" customHeight="false" outlineLevel="0" collapsed="false">
      <c r="A4930" s="10" t="s">
        <v>6941</v>
      </c>
      <c r="B4930" s="10" t="s">
        <v>4559</v>
      </c>
      <c r="C4930" s="11" t="n">
        <v>46129</v>
      </c>
      <c r="D4930" s="12" t="n">
        <v>53.39</v>
      </c>
    </row>
    <row r="4931" customFormat="false" ht="15" hidden="false" customHeight="false" outlineLevel="0" collapsed="false">
      <c r="A4931" s="10" t="s">
        <v>6942</v>
      </c>
      <c r="B4931" s="10" t="s">
        <v>2537</v>
      </c>
      <c r="C4931" s="11" t="n">
        <v>46129</v>
      </c>
      <c r="D4931" s="12" t="n">
        <v>49.29</v>
      </c>
    </row>
    <row r="4932" customFormat="false" ht="15" hidden="false" customHeight="false" outlineLevel="0" collapsed="false">
      <c r="A4932" s="10" t="s">
        <v>6943</v>
      </c>
      <c r="B4932" s="10" t="s">
        <v>4347</v>
      </c>
      <c r="C4932" s="11" t="n">
        <v>46129</v>
      </c>
      <c r="D4932" s="12" t="n">
        <v>44.56</v>
      </c>
    </row>
    <row r="4933" customFormat="false" ht="15" hidden="false" customHeight="false" outlineLevel="0" collapsed="false">
      <c r="A4933" s="10" t="s">
        <v>6944</v>
      </c>
      <c r="B4933" s="10" t="s">
        <v>3959</v>
      </c>
      <c r="C4933" s="11" t="n">
        <v>46130</v>
      </c>
      <c r="D4933" s="12" t="n">
        <v>40.78</v>
      </c>
    </row>
    <row r="4934" customFormat="false" ht="15" hidden="false" customHeight="false" outlineLevel="0" collapsed="false">
      <c r="A4934" s="10" t="s">
        <v>6945</v>
      </c>
      <c r="B4934" s="10" t="s">
        <v>4824</v>
      </c>
      <c r="C4934" s="11" t="n">
        <v>46130</v>
      </c>
      <c r="D4934" s="12" t="n">
        <v>32.01</v>
      </c>
    </row>
    <row r="4935" customFormat="false" ht="15" hidden="false" customHeight="false" outlineLevel="0" collapsed="false">
      <c r="A4935" s="10" t="s">
        <v>6946</v>
      </c>
      <c r="B4935" s="10" t="s">
        <v>1636</v>
      </c>
      <c r="C4935" s="11" t="n">
        <v>46130</v>
      </c>
      <c r="D4935" s="12" t="n">
        <v>44.74</v>
      </c>
    </row>
    <row r="4936" customFormat="false" ht="15" hidden="false" customHeight="false" outlineLevel="0" collapsed="false">
      <c r="A4936" s="10" t="s">
        <v>6947</v>
      </c>
      <c r="B4936" s="10" t="s">
        <v>6948</v>
      </c>
      <c r="C4936" s="11" t="n">
        <v>46130</v>
      </c>
      <c r="D4936" s="12" t="n">
        <v>30.98</v>
      </c>
    </row>
    <row r="4937" customFormat="false" ht="15" hidden="false" customHeight="false" outlineLevel="0" collapsed="false">
      <c r="A4937" s="10" t="s">
        <v>6949</v>
      </c>
      <c r="B4937" s="10" t="s">
        <v>3893</v>
      </c>
      <c r="C4937" s="11" t="n">
        <v>46130</v>
      </c>
      <c r="D4937" s="12" t="n">
        <v>47.86</v>
      </c>
    </row>
    <row r="4938" customFormat="false" ht="15" hidden="false" customHeight="false" outlineLevel="0" collapsed="false">
      <c r="A4938" s="10" t="s">
        <v>6950</v>
      </c>
      <c r="B4938" s="10" t="s">
        <v>6629</v>
      </c>
      <c r="C4938" s="11" t="n">
        <v>46130</v>
      </c>
      <c r="D4938" s="12" t="n">
        <v>21.8</v>
      </c>
    </row>
    <row r="4939" customFormat="false" ht="15" hidden="false" customHeight="false" outlineLevel="0" collapsed="false">
      <c r="A4939" s="10" t="s">
        <v>6951</v>
      </c>
      <c r="B4939" s="10" t="s">
        <v>6952</v>
      </c>
      <c r="C4939" s="11" t="n">
        <v>46130</v>
      </c>
      <c r="D4939" s="12" t="n">
        <v>42.7</v>
      </c>
    </row>
    <row r="4940" customFormat="false" ht="15" hidden="false" customHeight="false" outlineLevel="0" collapsed="false">
      <c r="A4940" s="10" t="s">
        <v>6953</v>
      </c>
      <c r="B4940" s="10" t="s">
        <v>5018</v>
      </c>
      <c r="C4940" s="11" t="n">
        <v>46130</v>
      </c>
      <c r="D4940" s="12" t="n">
        <v>27.32</v>
      </c>
    </row>
    <row r="4941" customFormat="false" ht="15" hidden="false" customHeight="false" outlineLevel="0" collapsed="false">
      <c r="A4941" s="10" t="s">
        <v>6954</v>
      </c>
      <c r="B4941" s="10" t="s">
        <v>6955</v>
      </c>
      <c r="C4941" s="11" t="n">
        <v>46131</v>
      </c>
      <c r="D4941" s="12" t="n">
        <v>36.47</v>
      </c>
    </row>
    <row r="4942" customFormat="false" ht="15" hidden="false" customHeight="false" outlineLevel="0" collapsed="false">
      <c r="A4942" s="10" t="s">
        <v>6956</v>
      </c>
      <c r="B4942" s="10" t="s">
        <v>2841</v>
      </c>
      <c r="C4942" s="11" t="n">
        <v>46131</v>
      </c>
      <c r="D4942" s="12" t="n">
        <v>22.22</v>
      </c>
    </row>
    <row r="4943" customFormat="false" ht="15" hidden="false" customHeight="false" outlineLevel="0" collapsed="false">
      <c r="A4943" s="10" t="s">
        <v>6957</v>
      </c>
      <c r="B4943" s="10" t="s">
        <v>4045</v>
      </c>
      <c r="C4943" s="11" t="n">
        <v>46131</v>
      </c>
      <c r="D4943" s="12" t="n">
        <v>20.95</v>
      </c>
    </row>
    <row r="4944" customFormat="false" ht="15" hidden="false" customHeight="false" outlineLevel="0" collapsed="false">
      <c r="A4944" s="10" t="s">
        <v>6958</v>
      </c>
      <c r="B4944" s="10" t="s">
        <v>6959</v>
      </c>
      <c r="C4944" s="11" t="n">
        <v>46131</v>
      </c>
      <c r="D4944" s="12" t="n">
        <v>11.55</v>
      </c>
    </row>
    <row r="4945" customFormat="false" ht="15" hidden="false" customHeight="false" outlineLevel="0" collapsed="false">
      <c r="A4945" s="10" t="s">
        <v>6960</v>
      </c>
      <c r="B4945" s="10" t="s">
        <v>3042</v>
      </c>
      <c r="C4945" s="11" t="n">
        <v>46131</v>
      </c>
      <c r="D4945" s="12" t="n">
        <v>37.51</v>
      </c>
    </row>
    <row r="4946" customFormat="false" ht="15" hidden="false" customHeight="false" outlineLevel="0" collapsed="false">
      <c r="A4946" s="10" t="s">
        <v>6961</v>
      </c>
      <c r="B4946" s="10" t="s">
        <v>6962</v>
      </c>
      <c r="C4946" s="11" t="n">
        <v>46131</v>
      </c>
      <c r="D4946" s="12" t="n">
        <v>46.21</v>
      </c>
    </row>
    <row r="4947" customFormat="false" ht="15" hidden="false" customHeight="false" outlineLevel="0" collapsed="false">
      <c r="A4947" s="10" t="s">
        <v>6963</v>
      </c>
      <c r="B4947" s="10" t="s">
        <v>624</v>
      </c>
      <c r="C4947" s="11" t="n">
        <v>46132</v>
      </c>
      <c r="D4947" s="12" t="n">
        <v>72.05</v>
      </c>
    </row>
    <row r="4948" customFormat="false" ht="15" hidden="false" customHeight="false" outlineLevel="0" collapsed="false">
      <c r="A4948" s="10" t="s">
        <v>6964</v>
      </c>
      <c r="B4948" s="10" t="s">
        <v>1929</v>
      </c>
      <c r="C4948" s="11" t="n">
        <v>46132</v>
      </c>
      <c r="D4948" s="12" t="n">
        <v>31.51</v>
      </c>
    </row>
    <row r="4949" customFormat="false" ht="15" hidden="false" customHeight="false" outlineLevel="0" collapsed="false">
      <c r="A4949" s="10" t="s">
        <v>6965</v>
      </c>
      <c r="B4949" s="10" t="s">
        <v>3120</v>
      </c>
      <c r="C4949" s="11" t="n">
        <v>46132</v>
      </c>
      <c r="D4949" s="12" t="n">
        <v>46.91</v>
      </c>
    </row>
    <row r="4950" customFormat="false" ht="15" hidden="false" customHeight="false" outlineLevel="0" collapsed="false">
      <c r="A4950" s="10" t="s">
        <v>6966</v>
      </c>
      <c r="B4950" s="10" t="s">
        <v>6967</v>
      </c>
      <c r="C4950" s="11" t="n">
        <v>46132</v>
      </c>
      <c r="D4950" s="12" t="n">
        <v>23.89</v>
      </c>
    </row>
    <row r="4951" customFormat="false" ht="15" hidden="false" customHeight="false" outlineLevel="0" collapsed="false">
      <c r="A4951" s="10" t="s">
        <v>6968</v>
      </c>
      <c r="B4951" s="10" t="s">
        <v>2930</v>
      </c>
      <c r="C4951" s="11" t="n">
        <v>46132</v>
      </c>
      <c r="D4951" s="12" t="n">
        <v>57.47</v>
      </c>
    </row>
    <row r="4952" customFormat="false" ht="15" hidden="false" customHeight="false" outlineLevel="0" collapsed="false">
      <c r="A4952" s="10" t="s">
        <v>6969</v>
      </c>
      <c r="B4952" s="10" t="s">
        <v>5681</v>
      </c>
      <c r="C4952" s="11" t="n">
        <v>46132</v>
      </c>
      <c r="D4952" s="12" t="n">
        <v>40.9</v>
      </c>
    </row>
    <row r="4953" customFormat="false" ht="15" hidden="false" customHeight="false" outlineLevel="0" collapsed="false">
      <c r="A4953" s="10" t="s">
        <v>6970</v>
      </c>
      <c r="B4953" s="10" t="s">
        <v>3441</v>
      </c>
      <c r="C4953" s="11" t="n">
        <v>46132</v>
      </c>
      <c r="D4953" s="12" t="n">
        <v>23.14</v>
      </c>
    </row>
    <row r="4954" customFormat="false" ht="15" hidden="false" customHeight="false" outlineLevel="0" collapsed="false">
      <c r="A4954" s="10" t="s">
        <v>6971</v>
      </c>
      <c r="B4954" s="10" t="s">
        <v>1217</v>
      </c>
      <c r="C4954" s="11" t="n">
        <v>46132</v>
      </c>
      <c r="D4954" s="12" t="n">
        <v>77.15</v>
      </c>
    </row>
    <row r="4955" customFormat="false" ht="15" hidden="false" customHeight="false" outlineLevel="0" collapsed="false">
      <c r="A4955" s="10" t="s">
        <v>6972</v>
      </c>
      <c r="B4955" s="10" t="s">
        <v>4549</v>
      </c>
      <c r="C4955" s="11" t="n">
        <v>46133</v>
      </c>
      <c r="D4955" s="12" t="n">
        <v>43.54</v>
      </c>
    </row>
    <row r="4956" customFormat="false" ht="15" hidden="false" customHeight="false" outlineLevel="0" collapsed="false">
      <c r="A4956" s="10" t="s">
        <v>6973</v>
      </c>
      <c r="B4956" s="10" t="s">
        <v>6974</v>
      </c>
      <c r="C4956" s="11" t="n">
        <v>46133</v>
      </c>
      <c r="D4956" s="12" t="n">
        <v>28.65</v>
      </c>
    </row>
    <row r="4957" customFormat="false" ht="15" hidden="false" customHeight="false" outlineLevel="0" collapsed="false">
      <c r="A4957" s="10" t="s">
        <v>6975</v>
      </c>
      <c r="B4957" s="10" t="s">
        <v>6976</v>
      </c>
      <c r="C4957" s="11" t="n">
        <v>46133</v>
      </c>
      <c r="D4957" s="12" t="n">
        <v>16.46</v>
      </c>
    </row>
    <row r="4958" customFormat="false" ht="15" hidden="false" customHeight="false" outlineLevel="0" collapsed="false">
      <c r="A4958" s="10" t="s">
        <v>6977</v>
      </c>
      <c r="B4958" s="10" t="s">
        <v>3576</v>
      </c>
      <c r="C4958" s="11" t="n">
        <v>46133</v>
      </c>
      <c r="D4958" s="12" t="n">
        <v>47.41</v>
      </c>
    </row>
    <row r="4959" customFormat="false" ht="15" hidden="false" customHeight="false" outlineLevel="0" collapsed="false">
      <c r="A4959" s="10" t="s">
        <v>6978</v>
      </c>
      <c r="B4959" s="10" t="s">
        <v>3723</v>
      </c>
      <c r="C4959" s="11" t="n">
        <v>46133</v>
      </c>
      <c r="D4959" s="12" t="n">
        <v>57.55</v>
      </c>
    </row>
    <row r="4960" customFormat="false" ht="15" hidden="false" customHeight="false" outlineLevel="0" collapsed="false">
      <c r="A4960" s="10" t="s">
        <v>6979</v>
      </c>
      <c r="B4960" s="10" t="s">
        <v>4898</v>
      </c>
      <c r="C4960" s="11" t="n">
        <v>46133</v>
      </c>
      <c r="D4960" s="12" t="n">
        <v>31.35</v>
      </c>
    </row>
    <row r="4961" customFormat="false" ht="15" hidden="false" customHeight="false" outlineLevel="0" collapsed="false">
      <c r="A4961" s="10" t="s">
        <v>6980</v>
      </c>
      <c r="B4961" s="10" t="s">
        <v>6981</v>
      </c>
      <c r="C4961" s="11" t="n">
        <v>46133</v>
      </c>
      <c r="D4961" s="12" t="n">
        <v>56.85</v>
      </c>
    </row>
    <row r="4962" customFormat="false" ht="15" hidden="false" customHeight="false" outlineLevel="0" collapsed="false">
      <c r="A4962" s="10" t="s">
        <v>6982</v>
      </c>
      <c r="B4962" s="10" t="s">
        <v>471</v>
      </c>
      <c r="C4962" s="11" t="n">
        <v>46133</v>
      </c>
      <c r="D4962" s="12" t="n">
        <v>36.07</v>
      </c>
    </row>
    <row r="4963" customFormat="false" ht="15" hidden="false" customHeight="false" outlineLevel="0" collapsed="false">
      <c r="A4963" s="10" t="s">
        <v>6983</v>
      </c>
      <c r="B4963" s="10" t="s">
        <v>3432</v>
      </c>
      <c r="C4963" s="11" t="n">
        <v>46133</v>
      </c>
      <c r="D4963" s="12" t="n">
        <v>54.91</v>
      </c>
    </row>
    <row r="4964" customFormat="false" ht="15" hidden="false" customHeight="false" outlineLevel="0" collapsed="false">
      <c r="A4964" s="10" t="s">
        <v>6984</v>
      </c>
      <c r="B4964" s="10" t="s">
        <v>1530</v>
      </c>
      <c r="C4964" s="11" t="n">
        <v>46133</v>
      </c>
      <c r="D4964" s="12" t="n">
        <v>38.38</v>
      </c>
    </row>
    <row r="4965" customFormat="false" ht="15" hidden="false" customHeight="false" outlineLevel="0" collapsed="false">
      <c r="A4965" s="10" t="s">
        <v>6985</v>
      </c>
      <c r="B4965" s="10" t="s">
        <v>43</v>
      </c>
      <c r="C4965" s="11" t="n">
        <v>46133</v>
      </c>
      <c r="D4965" s="12" t="n">
        <v>50.53</v>
      </c>
    </row>
    <row r="4966" customFormat="false" ht="15" hidden="false" customHeight="false" outlineLevel="0" collapsed="false">
      <c r="A4966" s="10" t="s">
        <v>6986</v>
      </c>
      <c r="B4966" s="10" t="s">
        <v>4321</v>
      </c>
      <c r="C4966" s="11" t="n">
        <v>46134</v>
      </c>
      <c r="D4966" s="12" t="n">
        <v>25.54</v>
      </c>
    </row>
    <row r="4967" customFormat="false" ht="15" hidden="false" customHeight="false" outlineLevel="0" collapsed="false">
      <c r="A4967" s="10" t="s">
        <v>6987</v>
      </c>
      <c r="B4967" s="10" t="s">
        <v>6988</v>
      </c>
      <c r="C4967" s="11" t="n">
        <v>46134</v>
      </c>
      <c r="D4967" s="12" t="n">
        <v>55.09</v>
      </c>
    </row>
    <row r="4968" customFormat="false" ht="15" hidden="false" customHeight="false" outlineLevel="0" collapsed="false">
      <c r="A4968" s="10" t="s">
        <v>6989</v>
      </c>
      <c r="B4968" s="10" t="s">
        <v>6990</v>
      </c>
      <c r="C4968" s="11" t="n">
        <v>46134</v>
      </c>
      <c r="D4968" s="12" t="n">
        <v>35.88</v>
      </c>
    </row>
    <row r="4969" customFormat="false" ht="15" hidden="false" customHeight="false" outlineLevel="0" collapsed="false">
      <c r="A4969" s="10" t="s">
        <v>6991</v>
      </c>
      <c r="B4969" s="10" t="s">
        <v>5920</v>
      </c>
      <c r="C4969" s="11" t="n">
        <v>46134</v>
      </c>
      <c r="D4969" s="12" t="n">
        <v>27.12</v>
      </c>
    </row>
    <row r="4970" customFormat="false" ht="15" hidden="false" customHeight="false" outlineLevel="0" collapsed="false">
      <c r="A4970" s="10" t="s">
        <v>6992</v>
      </c>
      <c r="B4970" s="10" t="s">
        <v>2994</v>
      </c>
      <c r="C4970" s="11" t="n">
        <v>46135</v>
      </c>
      <c r="D4970" s="12" t="n">
        <v>35.24</v>
      </c>
    </row>
    <row r="4971" customFormat="false" ht="15" hidden="false" customHeight="false" outlineLevel="0" collapsed="false">
      <c r="A4971" s="10" t="s">
        <v>6993</v>
      </c>
      <c r="B4971" s="10" t="s">
        <v>6171</v>
      </c>
      <c r="C4971" s="11" t="n">
        <v>46135</v>
      </c>
      <c r="D4971" s="12" t="n">
        <v>81.56</v>
      </c>
    </row>
    <row r="4972" customFormat="false" ht="15" hidden="false" customHeight="false" outlineLevel="0" collapsed="false">
      <c r="A4972" s="10" t="s">
        <v>6994</v>
      </c>
      <c r="B4972" s="10" t="s">
        <v>6995</v>
      </c>
      <c r="C4972" s="11" t="n">
        <v>46135</v>
      </c>
      <c r="D4972" s="12" t="n">
        <v>20.87</v>
      </c>
    </row>
    <row r="4973" customFormat="false" ht="15" hidden="false" customHeight="false" outlineLevel="0" collapsed="false">
      <c r="A4973" s="10" t="s">
        <v>6996</v>
      </c>
      <c r="B4973" s="10" t="s">
        <v>6997</v>
      </c>
      <c r="C4973" s="11" t="n">
        <v>46135</v>
      </c>
      <c r="D4973" s="12" t="n">
        <v>48.35</v>
      </c>
    </row>
    <row r="4974" customFormat="false" ht="15" hidden="false" customHeight="false" outlineLevel="0" collapsed="false">
      <c r="A4974" s="10" t="s">
        <v>6998</v>
      </c>
      <c r="B4974" s="10" t="s">
        <v>6999</v>
      </c>
      <c r="C4974" s="11" t="n">
        <v>46135</v>
      </c>
      <c r="D4974" s="12" t="n">
        <v>23.08</v>
      </c>
    </row>
    <row r="4975" customFormat="false" ht="15" hidden="false" customHeight="false" outlineLevel="0" collapsed="false">
      <c r="A4975" s="10" t="s">
        <v>7000</v>
      </c>
      <c r="B4975" s="10" t="s">
        <v>7001</v>
      </c>
      <c r="C4975" s="11" t="n">
        <v>46135</v>
      </c>
      <c r="D4975" s="12" t="n">
        <v>33.3</v>
      </c>
    </row>
    <row r="4976" customFormat="false" ht="15" hidden="false" customHeight="false" outlineLevel="0" collapsed="false">
      <c r="A4976" s="10" t="s">
        <v>7002</v>
      </c>
      <c r="B4976" s="10" t="s">
        <v>2949</v>
      </c>
      <c r="C4976" s="11" t="n">
        <v>46135</v>
      </c>
      <c r="D4976" s="12" t="n">
        <v>32.45</v>
      </c>
    </row>
    <row r="4977" customFormat="false" ht="15" hidden="false" customHeight="false" outlineLevel="0" collapsed="false">
      <c r="A4977" s="10" t="s">
        <v>7003</v>
      </c>
      <c r="B4977" s="10" t="s">
        <v>4135</v>
      </c>
      <c r="C4977" s="11" t="n">
        <v>46135</v>
      </c>
      <c r="D4977" s="12" t="n">
        <v>58.3</v>
      </c>
    </row>
    <row r="4978" customFormat="false" ht="15" hidden="false" customHeight="false" outlineLevel="0" collapsed="false">
      <c r="A4978" s="10" t="s">
        <v>7004</v>
      </c>
      <c r="B4978" s="10" t="s">
        <v>4646</v>
      </c>
      <c r="C4978" s="11" t="n">
        <v>46135</v>
      </c>
      <c r="D4978" s="12" t="n">
        <v>11.75</v>
      </c>
    </row>
    <row r="4979" customFormat="false" ht="15" hidden="false" customHeight="false" outlineLevel="0" collapsed="false">
      <c r="A4979" s="10" t="s">
        <v>7005</v>
      </c>
      <c r="B4979" s="10" t="s">
        <v>3830</v>
      </c>
      <c r="C4979" s="11" t="n">
        <v>46136</v>
      </c>
      <c r="D4979" s="12" t="n">
        <v>26.98</v>
      </c>
    </row>
    <row r="4980" customFormat="false" ht="15" hidden="false" customHeight="false" outlineLevel="0" collapsed="false">
      <c r="A4980" s="10" t="s">
        <v>7006</v>
      </c>
      <c r="B4980" s="10" t="s">
        <v>5218</v>
      </c>
      <c r="C4980" s="11" t="n">
        <v>46136</v>
      </c>
      <c r="D4980" s="12" t="n">
        <v>72.43</v>
      </c>
    </row>
    <row r="4981" customFormat="false" ht="15" hidden="false" customHeight="false" outlineLevel="0" collapsed="false">
      <c r="A4981" s="10" t="s">
        <v>7007</v>
      </c>
      <c r="B4981" s="10" t="s">
        <v>7008</v>
      </c>
      <c r="C4981" s="11" t="n">
        <v>46136</v>
      </c>
      <c r="D4981" s="12" t="n">
        <v>40.99</v>
      </c>
    </row>
    <row r="4982" customFormat="false" ht="15" hidden="false" customHeight="false" outlineLevel="0" collapsed="false">
      <c r="A4982" s="10" t="s">
        <v>7009</v>
      </c>
      <c r="B4982" s="10" t="s">
        <v>2037</v>
      </c>
      <c r="C4982" s="11" t="n">
        <v>46136</v>
      </c>
      <c r="D4982" s="12" t="n">
        <v>49.13</v>
      </c>
    </row>
    <row r="4983" customFormat="false" ht="15" hidden="false" customHeight="false" outlineLevel="0" collapsed="false">
      <c r="A4983" s="10" t="s">
        <v>7010</v>
      </c>
      <c r="B4983" s="10" t="s">
        <v>6218</v>
      </c>
      <c r="C4983" s="11" t="n">
        <v>46136</v>
      </c>
      <c r="D4983" s="12" t="n">
        <v>42.63</v>
      </c>
    </row>
    <row r="4984" customFormat="false" ht="15" hidden="false" customHeight="false" outlineLevel="0" collapsed="false">
      <c r="A4984" s="10" t="s">
        <v>7011</v>
      </c>
      <c r="B4984" s="10" t="s">
        <v>419</v>
      </c>
      <c r="C4984" s="11" t="n">
        <v>46136</v>
      </c>
      <c r="D4984" s="12" t="n">
        <v>46.6</v>
      </c>
    </row>
    <row r="4985" customFormat="false" ht="15" hidden="false" customHeight="false" outlineLevel="0" collapsed="false">
      <c r="A4985" s="10" t="s">
        <v>7012</v>
      </c>
      <c r="B4985" s="10" t="s">
        <v>2871</v>
      </c>
      <c r="C4985" s="11" t="n">
        <v>46136</v>
      </c>
      <c r="D4985" s="12" t="n">
        <v>59.25</v>
      </c>
    </row>
    <row r="4986" customFormat="false" ht="15" hidden="false" customHeight="false" outlineLevel="0" collapsed="false">
      <c r="A4986" s="10" t="s">
        <v>7013</v>
      </c>
      <c r="B4986" s="10" t="s">
        <v>7014</v>
      </c>
      <c r="C4986" s="11" t="n">
        <v>46136</v>
      </c>
      <c r="D4986" s="12" t="n">
        <v>28.97</v>
      </c>
    </row>
    <row r="4987" customFormat="false" ht="15" hidden="false" customHeight="false" outlineLevel="0" collapsed="false">
      <c r="A4987" s="10" t="s">
        <v>7015</v>
      </c>
      <c r="B4987" s="10" t="s">
        <v>7016</v>
      </c>
      <c r="C4987" s="11" t="n">
        <v>46136</v>
      </c>
      <c r="D4987" s="12" t="n">
        <v>27.09</v>
      </c>
    </row>
    <row r="4988" customFormat="false" ht="15" hidden="false" customHeight="false" outlineLevel="0" collapsed="false">
      <c r="A4988" s="10" t="s">
        <v>7017</v>
      </c>
      <c r="B4988" s="10" t="s">
        <v>6175</v>
      </c>
      <c r="C4988" s="11" t="n">
        <v>46137</v>
      </c>
      <c r="D4988" s="12" t="n">
        <v>32.83</v>
      </c>
    </row>
    <row r="4989" customFormat="false" ht="15" hidden="false" customHeight="false" outlineLevel="0" collapsed="false">
      <c r="A4989" s="10" t="s">
        <v>7018</v>
      </c>
      <c r="B4989" s="10" t="s">
        <v>620</v>
      </c>
      <c r="C4989" s="11" t="n">
        <v>46137</v>
      </c>
      <c r="D4989" s="12" t="n">
        <v>46.55</v>
      </c>
    </row>
    <row r="4990" customFormat="false" ht="15" hidden="false" customHeight="false" outlineLevel="0" collapsed="false">
      <c r="A4990" s="10" t="s">
        <v>7019</v>
      </c>
      <c r="B4990" s="10" t="s">
        <v>7020</v>
      </c>
      <c r="C4990" s="11" t="n">
        <v>46137</v>
      </c>
      <c r="D4990" s="12" t="n">
        <v>35.06</v>
      </c>
    </row>
    <row r="4991" customFormat="false" ht="15" hidden="false" customHeight="false" outlineLevel="0" collapsed="false">
      <c r="A4991" s="10" t="s">
        <v>7021</v>
      </c>
      <c r="B4991" s="10" t="s">
        <v>2230</v>
      </c>
      <c r="C4991" s="11" t="n">
        <v>46137</v>
      </c>
      <c r="D4991" s="12" t="n">
        <v>64.22</v>
      </c>
    </row>
    <row r="4992" customFormat="false" ht="15" hidden="false" customHeight="false" outlineLevel="0" collapsed="false">
      <c r="A4992" s="10" t="s">
        <v>7022</v>
      </c>
      <c r="B4992" s="10" t="s">
        <v>7023</v>
      </c>
      <c r="C4992" s="11" t="n">
        <v>46137</v>
      </c>
      <c r="D4992" s="12" t="n">
        <v>24.42</v>
      </c>
    </row>
    <row r="4993" customFormat="false" ht="15" hidden="false" customHeight="false" outlineLevel="0" collapsed="false">
      <c r="A4993" s="10" t="s">
        <v>7024</v>
      </c>
      <c r="B4993" s="10" t="s">
        <v>7025</v>
      </c>
      <c r="C4993" s="11" t="n">
        <v>46137</v>
      </c>
      <c r="D4993" s="12" t="n">
        <v>36.28</v>
      </c>
    </row>
    <row r="4994" customFormat="false" ht="15" hidden="false" customHeight="false" outlineLevel="0" collapsed="false">
      <c r="A4994" s="10" t="s">
        <v>7026</v>
      </c>
      <c r="B4994" s="10" t="s">
        <v>7027</v>
      </c>
      <c r="C4994" s="11" t="n">
        <v>46137</v>
      </c>
      <c r="D4994" s="12" t="n">
        <v>29.81</v>
      </c>
    </row>
    <row r="4995" customFormat="false" ht="15" hidden="false" customHeight="false" outlineLevel="0" collapsed="false">
      <c r="A4995" s="10" t="s">
        <v>7028</v>
      </c>
      <c r="B4995" s="10" t="s">
        <v>7029</v>
      </c>
      <c r="C4995" s="11" t="n">
        <v>46137</v>
      </c>
      <c r="D4995" s="12" t="n">
        <v>27.32</v>
      </c>
    </row>
    <row r="4996" customFormat="false" ht="15" hidden="false" customHeight="false" outlineLevel="0" collapsed="false">
      <c r="A4996" s="10" t="s">
        <v>7030</v>
      </c>
      <c r="B4996" s="10" t="s">
        <v>2809</v>
      </c>
      <c r="C4996" s="11" t="n">
        <v>46137</v>
      </c>
      <c r="D4996" s="12" t="n">
        <v>56</v>
      </c>
    </row>
    <row r="4997" customFormat="false" ht="15" hidden="false" customHeight="false" outlineLevel="0" collapsed="false">
      <c r="A4997" s="10" t="s">
        <v>7031</v>
      </c>
      <c r="B4997" s="10" t="s">
        <v>2535</v>
      </c>
      <c r="C4997" s="11" t="n">
        <v>46137</v>
      </c>
      <c r="D4997" s="12" t="n">
        <v>11.67</v>
      </c>
    </row>
    <row r="4998" customFormat="false" ht="15" hidden="false" customHeight="false" outlineLevel="0" collapsed="false">
      <c r="A4998" s="10" t="s">
        <v>7032</v>
      </c>
      <c r="B4998" s="10" t="s">
        <v>7033</v>
      </c>
      <c r="C4998" s="11" t="n">
        <v>46137</v>
      </c>
      <c r="D4998" s="12" t="n">
        <v>58.15</v>
      </c>
    </row>
    <row r="4999" customFormat="false" ht="15" hidden="false" customHeight="false" outlineLevel="0" collapsed="false">
      <c r="A4999" s="10" t="s">
        <v>7034</v>
      </c>
      <c r="B4999" s="10" t="s">
        <v>3730</v>
      </c>
      <c r="C4999" s="11" t="n">
        <v>46137</v>
      </c>
      <c r="D4999" s="12" t="n">
        <v>31.15</v>
      </c>
    </row>
    <row r="5000" customFormat="false" ht="15" hidden="false" customHeight="false" outlineLevel="0" collapsed="false">
      <c r="A5000" s="10" t="s">
        <v>7035</v>
      </c>
      <c r="B5000" s="10" t="s">
        <v>2223</v>
      </c>
      <c r="C5000" s="11" t="n">
        <v>46138</v>
      </c>
      <c r="D5000" s="12" t="n">
        <v>29.83</v>
      </c>
    </row>
    <row r="5001" customFormat="false" ht="15" hidden="false" customHeight="false" outlineLevel="0" collapsed="false">
      <c r="A5001" s="10" t="s">
        <v>7036</v>
      </c>
      <c r="B5001" s="10" t="s">
        <v>5578</v>
      </c>
      <c r="C5001" s="11" t="n">
        <v>46138</v>
      </c>
      <c r="D5001" s="12" t="n">
        <v>56.81</v>
      </c>
    </row>
    <row r="5002" customFormat="false" ht="15" hidden="false" customHeight="false" outlineLevel="0" collapsed="false">
      <c r="A5002" s="10" t="s">
        <v>7037</v>
      </c>
      <c r="B5002" s="10" t="s">
        <v>3720</v>
      </c>
      <c r="C5002" s="11" t="n">
        <v>46138</v>
      </c>
      <c r="D5002" s="12" t="n">
        <v>36.46</v>
      </c>
    </row>
    <row r="5003" customFormat="false" ht="15" hidden="false" customHeight="false" outlineLevel="0" collapsed="false">
      <c r="A5003" s="10" t="s">
        <v>7038</v>
      </c>
      <c r="B5003" s="10" t="s">
        <v>1626</v>
      </c>
      <c r="C5003" s="11" t="n">
        <v>46138</v>
      </c>
      <c r="D5003" s="12" t="n">
        <v>46.91</v>
      </c>
    </row>
    <row r="5004" customFormat="false" ht="15" hidden="false" customHeight="false" outlineLevel="0" collapsed="false">
      <c r="A5004" s="10" t="s">
        <v>7039</v>
      </c>
      <c r="B5004" s="10" t="s">
        <v>1229</v>
      </c>
      <c r="C5004" s="11" t="n">
        <v>46138</v>
      </c>
      <c r="D5004" s="12" t="n">
        <v>50.11</v>
      </c>
    </row>
    <row r="5005" customFormat="false" ht="15" hidden="false" customHeight="false" outlineLevel="0" collapsed="false">
      <c r="A5005" s="10" t="s">
        <v>7040</v>
      </c>
      <c r="B5005" s="10" t="s">
        <v>7041</v>
      </c>
      <c r="C5005" s="11" t="n">
        <v>46138</v>
      </c>
      <c r="D5005" s="12" t="n">
        <v>20.24</v>
      </c>
    </row>
    <row r="5006" customFormat="false" ht="15" hidden="false" customHeight="false" outlineLevel="0" collapsed="false">
      <c r="A5006" s="10" t="s">
        <v>7042</v>
      </c>
      <c r="B5006" s="10" t="s">
        <v>3436</v>
      </c>
      <c r="C5006" s="11" t="n">
        <v>46139</v>
      </c>
      <c r="D5006" s="12" t="n">
        <v>53.84</v>
      </c>
    </row>
    <row r="5007" customFormat="false" ht="15" hidden="false" customHeight="false" outlineLevel="0" collapsed="false">
      <c r="A5007" s="10" t="s">
        <v>7043</v>
      </c>
      <c r="B5007" s="10" t="s">
        <v>189</v>
      </c>
      <c r="C5007" s="11" t="n">
        <v>46139</v>
      </c>
      <c r="D5007" s="12" t="n">
        <v>51.5</v>
      </c>
    </row>
    <row r="5008" customFormat="false" ht="15" hidden="false" customHeight="false" outlineLevel="0" collapsed="false">
      <c r="A5008" s="10" t="s">
        <v>7044</v>
      </c>
      <c r="B5008" s="10" t="s">
        <v>4258</v>
      </c>
      <c r="C5008" s="11" t="n">
        <v>46139</v>
      </c>
      <c r="D5008" s="12" t="n">
        <v>32.09</v>
      </c>
    </row>
    <row r="5009" customFormat="false" ht="15" hidden="false" customHeight="false" outlineLevel="0" collapsed="false">
      <c r="A5009" s="10" t="s">
        <v>7045</v>
      </c>
      <c r="B5009" s="10" t="s">
        <v>7046</v>
      </c>
      <c r="C5009" s="11" t="n">
        <v>46139</v>
      </c>
      <c r="D5009" s="12" t="n">
        <v>15.69</v>
      </c>
    </row>
    <row r="5010" customFormat="false" ht="15" hidden="false" customHeight="false" outlineLevel="0" collapsed="false">
      <c r="A5010" s="10" t="s">
        <v>7047</v>
      </c>
      <c r="B5010" s="10" t="s">
        <v>3523</v>
      </c>
      <c r="C5010" s="11" t="n">
        <v>46139</v>
      </c>
      <c r="D5010" s="12" t="n">
        <v>49.58</v>
      </c>
    </row>
    <row r="5011" customFormat="false" ht="15" hidden="false" customHeight="false" outlineLevel="0" collapsed="false">
      <c r="A5011" s="10" t="s">
        <v>7048</v>
      </c>
      <c r="B5011" s="10" t="s">
        <v>7049</v>
      </c>
      <c r="C5011" s="11" t="n">
        <v>46139</v>
      </c>
      <c r="D5011" s="12" t="n">
        <v>47.85</v>
      </c>
    </row>
    <row r="5012" customFormat="false" ht="15" hidden="false" customHeight="false" outlineLevel="0" collapsed="false">
      <c r="A5012" s="10" t="s">
        <v>7050</v>
      </c>
      <c r="B5012" s="10" t="s">
        <v>534</v>
      </c>
      <c r="C5012" s="11" t="n">
        <v>46139</v>
      </c>
      <c r="D5012" s="12" t="n">
        <v>55.64</v>
      </c>
    </row>
    <row r="5013" customFormat="false" ht="15" hidden="false" customHeight="false" outlineLevel="0" collapsed="false">
      <c r="A5013" s="10" t="s">
        <v>7051</v>
      </c>
      <c r="B5013" s="10" t="s">
        <v>6416</v>
      </c>
      <c r="C5013" s="11" t="n">
        <v>46139</v>
      </c>
      <c r="D5013" s="12" t="n">
        <v>30.11</v>
      </c>
    </row>
    <row r="5014" customFormat="false" ht="15" hidden="false" customHeight="false" outlineLevel="0" collapsed="false">
      <c r="A5014" s="10" t="s">
        <v>7052</v>
      </c>
      <c r="B5014" s="10" t="s">
        <v>7053</v>
      </c>
      <c r="C5014" s="11" t="n">
        <v>46139</v>
      </c>
      <c r="D5014" s="12" t="n">
        <v>20.31</v>
      </c>
    </row>
    <row r="5015" customFormat="false" ht="15" hidden="false" customHeight="false" outlineLevel="0" collapsed="false">
      <c r="A5015" s="10" t="s">
        <v>7054</v>
      </c>
      <c r="B5015" s="10" t="s">
        <v>3016</v>
      </c>
      <c r="C5015" s="11" t="n">
        <v>46139</v>
      </c>
      <c r="D5015" s="12" t="n">
        <v>31.46</v>
      </c>
    </row>
    <row r="5016" customFormat="false" ht="15" hidden="false" customHeight="false" outlineLevel="0" collapsed="false">
      <c r="A5016" s="10" t="s">
        <v>7055</v>
      </c>
      <c r="B5016" s="10" t="s">
        <v>495</v>
      </c>
      <c r="C5016" s="11" t="n">
        <v>46139</v>
      </c>
      <c r="D5016" s="12" t="n">
        <v>52.67</v>
      </c>
    </row>
    <row r="5017" customFormat="false" ht="15" hidden="false" customHeight="false" outlineLevel="0" collapsed="false">
      <c r="A5017" s="10" t="s">
        <v>7056</v>
      </c>
      <c r="B5017" s="10" t="s">
        <v>890</v>
      </c>
      <c r="C5017" s="11" t="n">
        <v>46139</v>
      </c>
      <c r="D5017" s="12" t="n">
        <v>35.14</v>
      </c>
    </row>
    <row r="5018" customFormat="false" ht="15" hidden="false" customHeight="false" outlineLevel="0" collapsed="false">
      <c r="A5018" s="10" t="s">
        <v>7057</v>
      </c>
      <c r="B5018" s="10" t="s">
        <v>5705</v>
      </c>
      <c r="C5018" s="11" t="n">
        <v>46139</v>
      </c>
      <c r="D5018" s="12" t="n">
        <v>45.45</v>
      </c>
    </row>
    <row r="5019" customFormat="false" ht="15" hidden="false" customHeight="false" outlineLevel="0" collapsed="false">
      <c r="A5019" s="10" t="s">
        <v>7058</v>
      </c>
      <c r="B5019" s="10" t="s">
        <v>7059</v>
      </c>
      <c r="C5019" s="11" t="n">
        <v>46139</v>
      </c>
      <c r="D5019" s="12" t="n">
        <v>17.68</v>
      </c>
    </row>
    <row r="5020" customFormat="false" ht="15" hidden="false" customHeight="false" outlineLevel="0" collapsed="false">
      <c r="A5020" s="10" t="s">
        <v>7060</v>
      </c>
      <c r="B5020" s="10" t="s">
        <v>5001</v>
      </c>
      <c r="C5020" s="11" t="n">
        <v>46140</v>
      </c>
      <c r="D5020" s="12" t="n">
        <v>33.37</v>
      </c>
    </row>
    <row r="5021" customFormat="false" ht="15" hidden="false" customHeight="false" outlineLevel="0" collapsed="false">
      <c r="A5021" s="10" t="s">
        <v>7061</v>
      </c>
      <c r="B5021" s="10" t="s">
        <v>7062</v>
      </c>
      <c r="C5021" s="11" t="n">
        <v>46140</v>
      </c>
      <c r="D5021" s="12" t="n">
        <v>18.36</v>
      </c>
    </row>
    <row r="5022" customFormat="false" ht="15" hidden="false" customHeight="false" outlineLevel="0" collapsed="false">
      <c r="A5022" s="10" t="s">
        <v>7063</v>
      </c>
      <c r="B5022" s="10" t="s">
        <v>4853</v>
      </c>
      <c r="C5022" s="11" t="n">
        <v>46140</v>
      </c>
      <c r="D5022" s="12" t="n">
        <v>65.76</v>
      </c>
    </row>
    <row r="5023" customFormat="false" ht="15" hidden="false" customHeight="false" outlineLevel="0" collapsed="false">
      <c r="A5023" s="10" t="s">
        <v>7064</v>
      </c>
      <c r="B5023" s="10" t="s">
        <v>7065</v>
      </c>
      <c r="C5023" s="11" t="n">
        <v>46140</v>
      </c>
      <c r="D5023" s="12" t="n">
        <v>19.9</v>
      </c>
    </row>
    <row r="5024" customFormat="false" ht="15" hidden="false" customHeight="false" outlineLevel="0" collapsed="false">
      <c r="A5024" s="10" t="s">
        <v>7066</v>
      </c>
      <c r="B5024" s="10" t="s">
        <v>2190</v>
      </c>
      <c r="C5024" s="11" t="n">
        <v>46140</v>
      </c>
      <c r="D5024" s="12" t="n">
        <v>50.76</v>
      </c>
    </row>
    <row r="5025" customFormat="false" ht="15" hidden="false" customHeight="false" outlineLevel="0" collapsed="false">
      <c r="A5025" s="10" t="s">
        <v>7067</v>
      </c>
      <c r="B5025" s="10" t="s">
        <v>3111</v>
      </c>
      <c r="C5025" s="11" t="n">
        <v>46140</v>
      </c>
      <c r="D5025" s="12" t="n">
        <v>44.91</v>
      </c>
    </row>
    <row r="5026" customFormat="false" ht="15" hidden="false" customHeight="false" outlineLevel="0" collapsed="false">
      <c r="A5026" s="10" t="s">
        <v>7068</v>
      </c>
      <c r="B5026" s="10" t="s">
        <v>5323</v>
      </c>
      <c r="C5026" s="11" t="n">
        <v>46140</v>
      </c>
      <c r="D5026" s="12" t="n">
        <v>52.69</v>
      </c>
    </row>
    <row r="5027" customFormat="false" ht="15" hidden="false" customHeight="false" outlineLevel="0" collapsed="false">
      <c r="A5027" s="10" t="s">
        <v>7069</v>
      </c>
      <c r="B5027" s="10" t="s">
        <v>3492</v>
      </c>
      <c r="C5027" s="11" t="n">
        <v>46140</v>
      </c>
      <c r="D5027" s="12" t="n">
        <v>48.18</v>
      </c>
    </row>
    <row r="5028" customFormat="false" ht="15" hidden="false" customHeight="false" outlineLevel="0" collapsed="false">
      <c r="A5028" s="10" t="s">
        <v>7070</v>
      </c>
      <c r="B5028" s="10" t="s">
        <v>6861</v>
      </c>
      <c r="C5028" s="11" t="n">
        <v>46140</v>
      </c>
      <c r="D5028" s="12" t="n">
        <v>34.3</v>
      </c>
    </row>
    <row r="5029" customFormat="false" ht="15" hidden="false" customHeight="false" outlineLevel="0" collapsed="false">
      <c r="A5029" s="10" t="s">
        <v>7071</v>
      </c>
      <c r="B5029" s="10" t="s">
        <v>6412</v>
      </c>
      <c r="C5029" s="11" t="n">
        <v>46141</v>
      </c>
      <c r="D5029" s="12" t="n">
        <v>75.93</v>
      </c>
    </row>
    <row r="5030" customFormat="false" ht="15" hidden="false" customHeight="false" outlineLevel="0" collapsed="false">
      <c r="A5030" s="10" t="s">
        <v>7072</v>
      </c>
      <c r="B5030" s="10" t="s">
        <v>7073</v>
      </c>
      <c r="C5030" s="11" t="n">
        <v>46141</v>
      </c>
      <c r="D5030" s="12" t="n">
        <v>37.59</v>
      </c>
    </row>
    <row r="5031" customFormat="false" ht="15" hidden="false" customHeight="false" outlineLevel="0" collapsed="false">
      <c r="A5031" s="10" t="s">
        <v>7074</v>
      </c>
      <c r="B5031" s="10" t="s">
        <v>4705</v>
      </c>
      <c r="C5031" s="11" t="n">
        <v>46141</v>
      </c>
      <c r="D5031" s="12" t="n">
        <v>19.64</v>
      </c>
    </row>
    <row r="5032" customFormat="false" ht="15" hidden="false" customHeight="false" outlineLevel="0" collapsed="false">
      <c r="A5032" s="10" t="s">
        <v>7075</v>
      </c>
      <c r="B5032" s="10" t="s">
        <v>2648</v>
      </c>
      <c r="C5032" s="11" t="n">
        <v>46141</v>
      </c>
      <c r="D5032" s="12" t="n">
        <v>46.58</v>
      </c>
    </row>
    <row r="5033" customFormat="false" ht="15" hidden="false" customHeight="false" outlineLevel="0" collapsed="false">
      <c r="A5033" s="10" t="s">
        <v>7076</v>
      </c>
      <c r="B5033" s="10" t="s">
        <v>7077</v>
      </c>
      <c r="C5033" s="11" t="n">
        <v>46141</v>
      </c>
      <c r="D5033" s="12" t="n">
        <v>48.97</v>
      </c>
    </row>
    <row r="5034" customFormat="false" ht="15" hidden="false" customHeight="false" outlineLevel="0" collapsed="false">
      <c r="A5034" s="10" t="s">
        <v>7078</v>
      </c>
      <c r="B5034" s="10" t="s">
        <v>5904</v>
      </c>
      <c r="C5034" s="11" t="n">
        <v>46141</v>
      </c>
      <c r="D5034" s="12" t="n">
        <v>24.4</v>
      </c>
    </row>
    <row r="5035" customFormat="false" ht="15" hidden="false" customHeight="false" outlineLevel="0" collapsed="false">
      <c r="A5035" s="10" t="s">
        <v>7079</v>
      </c>
      <c r="B5035" s="10" t="s">
        <v>7080</v>
      </c>
      <c r="C5035" s="11" t="n">
        <v>46141</v>
      </c>
      <c r="D5035" s="12" t="n">
        <v>29.48</v>
      </c>
    </row>
    <row r="5036" customFormat="false" ht="15" hidden="false" customHeight="false" outlineLevel="0" collapsed="false">
      <c r="A5036" s="10" t="s">
        <v>7081</v>
      </c>
      <c r="B5036" s="10" t="s">
        <v>7082</v>
      </c>
      <c r="C5036" s="11" t="n">
        <v>46141</v>
      </c>
      <c r="D5036" s="12" t="n">
        <v>16.99</v>
      </c>
    </row>
    <row r="5037" customFormat="false" ht="15" hidden="false" customHeight="false" outlineLevel="0" collapsed="false">
      <c r="A5037" s="10" t="s">
        <v>7083</v>
      </c>
      <c r="B5037" s="10" t="s">
        <v>7084</v>
      </c>
      <c r="C5037" s="11" t="n">
        <v>46142</v>
      </c>
      <c r="D5037" s="12" t="n">
        <v>45.48</v>
      </c>
    </row>
    <row r="5038" customFormat="false" ht="15" hidden="false" customHeight="false" outlineLevel="0" collapsed="false">
      <c r="A5038" s="10" t="s">
        <v>7085</v>
      </c>
      <c r="B5038" s="10" t="s">
        <v>6654</v>
      </c>
      <c r="C5038" s="11" t="n">
        <v>46142</v>
      </c>
      <c r="D5038" s="12" t="n">
        <v>38.89</v>
      </c>
    </row>
    <row r="5039" customFormat="false" ht="15" hidden="false" customHeight="false" outlineLevel="0" collapsed="false">
      <c r="A5039" s="10" t="s">
        <v>7086</v>
      </c>
      <c r="B5039" s="10" t="s">
        <v>7087</v>
      </c>
      <c r="C5039" s="11" t="n">
        <v>46142</v>
      </c>
      <c r="D5039" s="12" t="n">
        <v>38.19</v>
      </c>
    </row>
    <row r="5040" customFormat="false" ht="15" hidden="false" customHeight="false" outlineLevel="0" collapsed="false">
      <c r="A5040" s="10" t="s">
        <v>7088</v>
      </c>
      <c r="B5040" s="10" t="s">
        <v>815</v>
      </c>
      <c r="C5040" s="11" t="n">
        <v>46142</v>
      </c>
      <c r="D5040" s="12" t="n">
        <v>49.88</v>
      </c>
    </row>
    <row r="5041" customFormat="false" ht="15" hidden="false" customHeight="false" outlineLevel="0" collapsed="false">
      <c r="A5041" s="10" t="s">
        <v>7089</v>
      </c>
      <c r="B5041" s="10" t="s">
        <v>351</v>
      </c>
      <c r="C5041" s="11" t="n">
        <v>46142</v>
      </c>
      <c r="D5041" s="12" t="n">
        <v>37.95</v>
      </c>
    </row>
    <row r="5042" customFormat="false" ht="15" hidden="false" customHeight="false" outlineLevel="0" collapsed="false">
      <c r="A5042" s="10" t="s">
        <v>7090</v>
      </c>
      <c r="B5042" s="10" t="s">
        <v>135</v>
      </c>
      <c r="C5042" s="11" t="n">
        <v>46142</v>
      </c>
      <c r="D5042" s="12" t="n">
        <v>29.92</v>
      </c>
    </row>
    <row r="5043" customFormat="false" ht="15" hidden="false" customHeight="false" outlineLevel="0" collapsed="false">
      <c r="A5043" s="10" t="s">
        <v>7091</v>
      </c>
      <c r="B5043" s="10" t="s">
        <v>5462</v>
      </c>
      <c r="C5043" s="11" t="n">
        <v>46142</v>
      </c>
      <c r="D5043" s="12" t="n">
        <v>22.54</v>
      </c>
    </row>
    <row r="5044" customFormat="false" ht="15" hidden="false" customHeight="false" outlineLevel="0" collapsed="false">
      <c r="A5044" s="10" t="s">
        <v>7092</v>
      </c>
      <c r="B5044" s="10" t="s">
        <v>5984</v>
      </c>
      <c r="C5044" s="11" t="n">
        <v>46142</v>
      </c>
      <c r="D5044" s="12" t="n">
        <v>58.2</v>
      </c>
    </row>
    <row r="5045" customFormat="false" ht="15" hidden="false" customHeight="false" outlineLevel="0" collapsed="false">
      <c r="A5045" s="10" t="s">
        <v>7093</v>
      </c>
      <c r="B5045" s="10" t="s">
        <v>5658</v>
      </c>
      <c r="C5045" s="11" t="n">
        <v>46142</v>
      </c>
      <c r="D5045" s="12" t="n">
        <v>43.52</v>
      </c>
    </row>
    <row r="5046" customFormat="false" ht="15" hidden="false" customHeight="false" outlineLevel="0" collapsed="false">
      <c r="A5046" s="10" t="s">
        <v>7094</v>
      </c>
      <c r="B5046" s="10" t="s">
        <v>2050</v>
      </c>
      <c r="C5046" s="11" t="n">
        <v>46142</v>
      </c>
      <c r="D5046" s="12" t="n">
        <v>53.38</v>
      </c>
    </row>
    <row r="5047" customFormat="false" ht="15" hidden="false" customHeight="false" outlineLevel="0" collapsed="false">
      <c r="A5047" s="10" t="s">
        <v>7095</v>
      </c>
      <c r="B5047" s="10" t="s">
        <v>5764</v>
      </c>
      <c r="C5047" s="11" t="n">
        <v>46143</v>
      </c>
      <c r="D5047" s="12" t="n">
        <v>20.24</v>
      </c>
    </row>
    <row r="5048" customFormat="false" ht="15" hidden="false" customHeight="false" outlineLevel="0" collapsed="false">
      <c r="A5048" s="10" t="s">
        <v>7096</v>
      </c>
      <c r="B5048" s="10" t="s">
        <v>7097</v>
      </c>
      <c r="C5048" s="11" t="n">
        <v>46143</v>
      </c>
      <c r="D5048" s="12" t="n">
        <v>32.4</v>
      </c>
    </row>
    <row r="5049" customFormat="false" ht="15" hidden="false" customHeight="false" outlineLevel="0" collapsed="false">
      <c r="A5049" s="10" t="s">
        <v>7098</v>
      </c>
      <c r="B5049" s="10" t="s">
        <v>165</v>
      </c>
      <c r="C5049" s="11" t="n">
        <v>46143</v>
      </c>
      <c r="D5049" s="12" t="n">
        <v>46.27</v>
      </c>
    </row>
    <row r="5050" customFormat="false" ht="15" hidden="false" customHeight="false" outlineLevel="0" collapsed="false">
      <c r="A5050" s="10" t="s">
        <v>7099</v>
      </c>
      <c r="B5050" s="10" t="s">
        <v>4781</v>
      </c>
      <c r="C5050" s="11" t="n">
        <v>46143</v>
      </c>
      <c r="D5050" s="12" t="n">
        <v>112.64</v>
      </c>
    </row>
    <row r="5051" customFormat="false" ht="15" hidden="false" customHeight="false" outlineLevel="0" collapsed="false">
      <c r="A5051" s="10" t="s">
        <v>7100</v>
      </c>
      <c r="B5051" s="10" t="s">
        <v>3477</v>
      </c>
      <c r="C5051" s="11" t="n">
        <v>46143</v>
      </c>
      <c r="D5051" s="12" t="n">
        <v>41.85</v>
      </c>
    </row>
    <row r="5052" customFormat="false" ht="15" hidden="false" customHeight="false" outlineLevel="0" collapsed="false">
      <c r="A5052" s="10" t="s">
        <v>7101</v>
      </c>
      <c r="B5052" s="10" t="s">
        <v>4237</v>
      </c>
      <c r="C5052" s="11" t="n">
        <v>46143</v>
      </c>
      <c r="D5052" s="12" t="n">
        <v>54.22</v>
      </c>
    </row>
    <row r="5053" customFormat="false" ht="15" hidden="false" customHeight="false" outlineLevel="0" collapsed="false">
      <c r="A5053" s="10" t="s">
        <v>7102</v>
      </c>
      <c r="B5053" s="10" t="s">
        <v>3823</v>
      </c>
      <c r="C5053" s="11" t="n">
        <v>46143</v>
      </c>
      <c r="D5053" s="12" t="n">
        <v>41.91</v>
      </c>
    </row>
    <row r="5054" customFormat="false" ht="15" hidden="false" customHeight="false" outlineLevel="0" collapsed="false">
      <c r="A5054" s="10" t="s">
        <v>7103</v>
      </c>
      <c r="B5054" s="10" t="s">
        <v>539</v>
      </c>
      <c r="C5054" s="11" t="n">
        <v>46143</v>
      </c>
      <c r="D5054" s="12" t="n">
        <v>41.2</v>
      </c>
    </row>
    <row r="5055" customFormat="false" ht="15" hidden="false" customHeight="false" outlineLevel="0" collapsed="false">
      <c r="A5055" s="10" t="s">
        <v>7104</v>
      </c>
      <c r="B5055" s="10" t="s">
        <v>391</v>
      </c>
      <c r="C5055" s="11" t="n">
        <v>46144</v>
      </c>
      <c r="D5055" s="12" t="n">
        <v>54.68</v>
      </c>
    </row>
    <row r="5056" customFormat="false" ht="15" hidden="false" customHeight="false" outlineLevel="0" collapsed="false">
      <c r="A5056" s="10" t="s">
        <v>7105</v>
      </c>
      <c r="B5056" s="10" t="s">
        <v>5948</v>
      </c>
      <c r="C5056" s="11" t="n">
        <v>46144</v>
      </c>
      <c r="D5056" s="12" t="n">
        <v>92.28</v>
      </c>
    </row>
    <row r="5057" customFormat="false" ht="15" hidden="false" customHeight="false" outlineLevel="0" collapsed="false">
      <c r="A5057" s="10" t="s">
        <v>7106</v>
      </c>
      <c r="B5057" s="10" t="s">
        <v>7107</v>
      </c>
      <c r="C5057" s="11" t="n">
        <v>46144</v>
      </c>
      <c r="D5057" s="12" t="n">
        <v>15.95</v>
      </c>
    </row>
    <row r="5058" customFormat="false" ht="15" hidden="false" customHeight="false" outlineLevel="0" collapsed="false">
      <c r="A5058" s="10" t="s">
        <v>7108</v>
      </c>
      <c r="B5058" s="10" t="s">
        <v>7109</v>
      </c>
      <c r="C5058" s="11" t="n">
        <v>46144</v>
      </c>
      <c r="D5058" s="12" t="n">
        <v>27.67</v>
      </c>
    </row>
    <row r="5059" customFormat="false" ht="15" hidden="false" customHeight="false" outlineLevel="0" collapsed="false">
      <c r="A5059" s="10" t="s">
        <v>7110</v>
      </c>
      <c r="B5059" s="10" t="s">
        <v>1107</v>
      </c>
      <c r="C5059" s="11" t="n">
        <v>46144</v>
      </c>
      <c r="D5059" s="12" t="n">
        <v>64.77</v>
      </c>
    </row>
    <row r="5060" customFormat="false" ht="15" hidden="false" customHeight="false" outlineLevel="0" collapsed="false">
      <c r="A5060" s="10" t="s">
        <v>7111</v>
      </c>
      <c r="B5060" s="10" t="s">
        <v>4380</v>
      </c>
      <c r="C5060" s="11" t="n">
        <v>46144</v>
      </c>
      <c r="D5060" s="12" t="n">
        <v>81.69</v>
      </c>
    </row>
    <row r="5061" customFormat="false" ht="15" hidden="false" customHeight="false" outlineLevel="0" collapsed="false">
      <c r="A5061" s="10" t="s">
        <v>7112</v>
      </c>
      <c r="B5061" s="10" t="s">
        <v>7113</v>
      </c>
      <c r="C5061" s="11" t="n">
        <v>46144</v>
      </c>
      <c r="D5061" s="12" t="n">
        <v>14.7</v>
      </c>
    </row>
    <row r="5062" customFormat="false" ht="15" hidden="false" customHeight="false" outlineLevel="0" collapsed="false">
      <c r="A5062" s="10" t="s">
        <v>7114</v>
      </c>
      <c r="B5062" s="10" t="s">
        <v>1730</v>
      </c>
      <c r="C5062" s="11" t="n">
        <v>46144</v>
      </c>
      <c r="D5062" s="12" t="n">
        <v>26.83</v>
      </c>
    </row>
    <row r="5063" customFormat="false" ht="15" hidden="false" customHeight="false" outlineLevel="0" collapsed="false">
      <c r="A5063" s="10" t="s">
        <v>7115</v>
      </c>
      <c r="B5063" s="10" t="s">
        <v>3181</v>
      </c>
      <c r="C5063" s="11" t="n">
        <v>46144</v>
      </c>
      <c r="D5063" s="12" t="n">
        <v>37.88</v>
      </c>
    </row>
    <row r="5064" customFormat="false" ht="15" hidden="false" customHeight="false" outlineLevel="0" collapsed="false">
      <c r="A5064" s="10" t="s">
        <v>7116</v>
      </c>
      <c r="B5064" s="10" t="s">
        <v>7117</v>
      </c>
      <c r="C5064" s="11" t="n">
        <v>46144</v>
      </c>
      <c r="D5064" s="12" t="n">
        <v>17.96</v>
      </c>
    </row>
    <row r="5065" customFormat="false" ht="15" hidden="false" customHeight="false" outlineLevel="0" collapsed="false">
      <c r="A5065" s="10" t="s">
        <v>7118</v>
      </c>
      <c r="B5065" s="10" t="s">
        <v>7119</v>
      </c>
      <c r="C5065" s="11" t="n">
        <v>46145</v>
      </c>
      <c r="D5065" s="12" t="n">
        <v>31.94</v>
      </c>
    </row>
    <row r="5066" customFormat="false" ht="15" hidden="false" customHeight="false" outlineLevel="0" collapsed="false">
      <c r="A5066" s="10" t="s">
        <v>7120</v>
      </c>
      <c r="B5066" s="10" t="s">
        <v>7121</v>
      </c>
      <c r="C5066" s="11" t="n">
        <v>46145</v>
      </c>
      <c r="D5066" s="12" t="n">
        <v>41.86</v>
      </c>
    </row>
    <row r="5067" customFormat="false" ht="15" hidden="false" customHeight="false" outlineLevel="0" collapsed="false">
      <c r="A5067" s="10" t="s">
        <v>7122</v>
      </c>
      <c r="B5067" s="10" t="s">
        <v>6236</v>
      </c>
      <c r="C5067" s="11" t="n">
        <v>46145</v>
      </c>
      <c r="D5067" s="12" t="n">
        <v>60.35</v>
      </c>
    </row>
    <row r="5068" customFormat="false" ht="15" hidden="false" customHeight="false" outlineLevel="0" collapsed="false">
      <c r="A5068" s="10" t="s">
        <v>7123</v>
      </c>
      <c r="B5068" s="10" t="s">
        <v>809</v>
      </c>
      <c r="C5068" s="11" t="n">
        <v>46145</v>
      </c>
      <c r="D5068" s="12" t="n">
        <v>63.44</v>
      </c>
    </row>
    <row r="5069" customFormat="false" ht="15" hidden="false" customHeight="false" outlineLevel="0" collapsed="false">
      <c r="A5069" s="10" t="s">
        <v>7124</v>
      </c>
      <c r="B5069" s="10" t="s">
        <v>5346</v>
      </c>
      <c r="C5069" s="11" t="n">
        <v>46145</v>
      </c>
      <c r="D5069" s="12" t="n">
        <v>74.22</v>
      </c>
    </row>
    <row r="5070" customFormat="false" ht="15" hidden="false" customHeight="false" outlineLevel="0" collapsed="false">
      <c r="A5070" s="10" t="s">
        <v>7125</v>
      </c>
      <c r="B5070" s="10" t="s">
        <v>5453</v>
      </c>
      <c r="C5070" s="11" t="n">
        <v>46145</v>
      </c>
      <c r="D5070" s="12" t="n">
        <v>64.66</v>
      </c>
    </row>
    <row r="5071" customFormat="false" ht="15" hidden="false" customHeight="false" outlineLevel="0" collapsed="false">
      <c r="A5071" s="10" t="s">
        <v>7126</v>
      </c>
      <c r="B5071" s="10" t="s">
        <v>3245</v>
      </c>
      <c r="C5071" s="11" t="n">
        <v>46145</v>
      </c>
      <c r="D5071" s="12" t="n">
        <v>43.49</v>
      </c>
    </row>
    <row r="5072" customFormat="false" ht="15" hidden="false" customHeight="false" outlineLevel="0" collapsed="false">
      <c r="A5072" s="10" t="s">
        <v>7127</v>
      </c>
      <c r="B5072" s="10" t="s">
        <v>7128</v>
      </c>
      <c r="C5072" s="11" t="n">
        <v>46145</v>
      </c>
      <c r="D5072" s="12" t="n">
        <v>21.18</v>
      </c>
    </row>
    <row r="5073" customFormat="false" ht="15" hidden="false" customHeight="false" outlineLevel="0" collapsed="false">
      <c r="A5073" s="10" t="s">
        <v>7129</v>
      </c>
      <c r="B5073" s="10" t="s">
        <v>2777</v>
      </c>
      <c r="C5073" s="11" t="n">
        <v>46145</v>
      </c>
      <c r="D5073" s="12" t="n">
        <v>78</v>
      </c>
    </row>
    <row r="5074" customFormat="false" ht="15" hidden="false" customHeight="false" outlineLevel="0" collapsed="false">
      <c r="A5074" s="10" t="s">
        <v>7130</v>
      </c>
      <c r="B5074" s="10" t="s">
        <v>7131</v>
      </c>
      <c r="C5074" s="11" t="n">
        <v>46145</v>
      </c>
      <c r="D5074" s="12" t="n">
        <v>25.01</v>
      </c>
    </row>
    <row r="5075" customFormat="false" ht="15" hidden="false" customHeight="false" outlineLevel="0" collapsed="false">
      <c r="A5075" s="10" t="s">
        <v>7132</v>
      </c>
      <c r="B5075" s="10" t="s">
        <v>7133</v>
      </c>
      <c r="C5075" s="11" t="n">
        <v>46145</v>
      </c>
      <c r="D5075" s="12" t="n">
        <v>28.26</v>
      </c>
    </row>
    <row r="5076" customFormat="false" ht="15" hidden="false" customHeight="false" outlineLevel="0" collapsed="false">
      <c r="A5076" s="10" t="s">
        <v>7134</v>
      </c>
      <c r="B5076" s="10" t="s">
        <v>3877</v>
      </c>
      <c r="C5076" s="11" t="n">
        <v>46146</v>
      </c>
      <c r="D5076" s="12" t="n">
        <v>29.09</v>
      </c>
    </row>
    <row r="5077" customFormat="false" ht="15" hidden="false" customHeight="false" outlineLevel="0" collapsed="false">
      <c r="A5077" s="10" t="s">
        <v>7135</v>
      </c>
      <c r="B5077" s="10" t="s">
        <v>3990</v>
      </c>
      <c r="C5077" s="11" t="n">
        <v>46146</v>
      </c>
      <c r="D5077" s="12" t="n">
        <v>118</v>
      </c>
    </row>
    <row r="5078" customFormat="false" ht="15" hidden="false" customHeight="false" outlineLevel="0" collapsed="false">
      <c r="A5078" s="10" t="s">
        <v>7136</v>
      </c>
      <c r="B5078" s="10" t="s">
        <v>5716</v>
      </c>
      <c r="C5078" s="11" t="n">
        <v>46146</v>
      </c>
      <c r="D5078" s="12" t="n">
        <v>52.04</v>
      </c>
    </row>
    <row r="5079" customFormat="false" ht="15" hidden="false" customHeight="false" outlineLevel="0" collapsed="false">
      <c r="A5079" s="10" t="s">
        <v>7137</v>
      </c>
      <c r="B5079" s="10" t="s">
        <v>7138</v>
      </c>
      <c r="C5079" s="11" t="n">
        <v>46146</v>
      </c>
      <c r="D5079" s="12" t="n">
        <v>27.91</v>
      </c>
    </row>
    <row r="5080" customFormat="false" ht="15" hidden="false" customHeight="false" outlineLevel="0" collapsed="false">
      <c r="A5080" s="10" t="s">
        <v>7139</v>
      </c>
      <c r="B5080" s="10" t="s">
        <v>1607</v>
      </c>
      <c r="C5080" s="11" t="n">
        <v>46146</v>
      </c>
      <c r="D5080" s="12" t="n">
        <v>46.35</v>
      </c>
    </row>
    <row r="5081" customFormat="false" ht="15" hidden="false" customHeight="false" outlineLevel="0" collapsed="false">
      <c r="A5081" s="10" t="s">
        <v>7140</v>
      </c>
      <c r="B5081" s="10" t="s">
        <v>4844</v>
      </c>
      <c r="C5081" s="11" t="n">
        <v>46146</v>
      </c>
      <c r="D5081" s="12" t="n">
        <v>34.41</v>
      </c>
    </row>
    <row r="5082" customFormat="false" ht="15" hidden="false" customHeight="false" outlineLevel="0" collapsed="false">
      <c r="A5082" s="10" t="s">
        <v>7141</v>
      </c>
      <c r="B5082" s="10" t="s">
        <v>5428</v>
      </c>
      <c r="C5082" s="11" t="n">
        <v>46146</v>
      </c>
      <c r="D5082" s="12" t="n">
        <v>48.97</v>
      </c>
    </row>
    <row r="5083" customFormat="false" ht="15" hidden="false" customHeight="false" outlineLevel="0" collapsed="false">
      <c r="A5083" s="10" t="s">
        <v>7142</v>
      </c>
      <c r="B5083" s="10" t="s">
        <v>3606</v>
      </c>
      <c r="C5083" s="11" t="n">
        <v>46146</v>
      </c>
      <c r="D5083" s="12" t="n">
        <v>42.91</v>
      </c>
    </row>
    <row r="5084" customFormat="false" ht="15" hidden="false" customHeight="false" outlineLevel="0" collapsed="false">
      <c r="A5084" s="10" t="s">
        <v>7143</v>
      </c>
      <c r="B5084" s="10" t="s">
        <v>3392</v>
      </c>
      <c r="C5084" s="11" t="n">
        <v>46146</v>
      </c>
      <c r="D5084" s="12" t="n">
        <v>49.28</v>
      </c>
    </row>
    <row r="5085" customFormat="false" ht="15" hidden="false" customHeight="false" outlineLevel="0" collapsed="false">
      <c r="A5085" s="10" t="s">
        <v>7144</v>
      </c>
      <c r="B5085" s="10" t="s">
        <v>5467</v>
      </c>
      <c r="C5085" s="11" t="n">
        <v>46146</v>
      </c>
      <c r="D5085" s="12" t="n">
        <v>47.85</v>
      </c>
    </row>
    <row r="5086" customFormat="false" ht="15" hidden="false" customHeight="false" outlineLevel="0" collapsed="false">
      <c r="A5086" s="10" t="s">
        <v>7145</v>
      </c>
      <c r="B5086" s="10" t="s">
        <v>3584</v>
      </c>
      <c r="C5086" s="11" t="n">
        <v>46146</v>
      </c>
      <c r="D5086" s="12" t="n">
        <v>40.41</v>
      </c>
    </row>
    <row r="5087" customFormat="false" ht="15" hidden="false" customHeight="false" outlineLevel="0" collapsed="false">
      <c r="A5087" s="10" t="s">
        <v>7146</v>
      </c>
      <c r="B5087" s="10" t="s">
        <v>2928</v>
      </c>
      <c r="C5087" s="11" t="n">
        <v>46147</v>
      </c>
      <c r="D5087" s="12" t="n">
        <v>49.89</v>
      </c>
    </row>
    <row r="5088" customFormat="false" ht="15" hidden="false" customHeight="false" outlineLevel="0" collapsed="false">
      <c r="A5088" s="10" t="s">
        <v>7147</v>
      </c>
      <c r="B5088" s="10" t="s">
        <v>1898</v>
      </c>
      <c r="C5088" s="11" t="n">
        <v>46147</v>
      </c>
      <c r="D5088" s="12" t="n">
        <v>26.63</v>
      </c>
    </row>
    <row r="5089" customFormat="false" ht="15" hidden="false" customHeight="false" outlineLevel="0" collapsed="false">
      <c r="A5089" s="10" t="s">
        <v>7148</v>
      </c>
      <c r="B5089" s="10" t="s">
        <v>5179</v>
      </c>
      <c r="C5089" s="11" t="n">
        <v>46148</v>
      </c>
      <c r="D5089" s="12" t="n">
        <v>89.41</v>
      </c>
    </row>
    <row r="5090" customFormat="false" ht="15" hidden="false" customHeight="false" outlineLevel="0" collapsed="false">
      <c r="A5090" s="10" t="s">
        <v>7149</v>
      </c>
      <c r="B5090" s="10" t="s">
        <v>1929</v>
      </c>
      <c r="C5090" s="11" t="n">
        <v>46148</v>
      </c>
      <c r="D5090" s="12" t="n">
        <v>34.49</v>
      </c>
    </row>
    <row r="5091" customFormat="false" ht="15" hidden="false" customHeight="false" outlineLevel="0" collapsed="false">
      <c r="A5091" s="10" t="s">
        <v>7150</v>
      </c>
      <c r="B5091" s="10" t="s">
        <v>2841</v>
      </c>
      <c r="C5091" s="11" t="n">
        <v>46148</v>
      </c>
      <c r="D5091" s="12" t="n">
        <v>27.01</v>
      </c>
    </row>
    <row r="5092" customFormat="false" ht="15" hidden="false" customHeight="false" outlineLevel="0" collapsed="false">
      <c r="A5092" s="10" t="s">
        <v>7151</v>
      </c>
      <c r="B5092" s="10" t="s">
        <v>218</v>
      </c>
      <c r="C5092" s="11" t="n">
        <v>46148</v>
      </c>
      <c r="D5092" s="12" t="n">
        <v>21.03</v>
      </c>
    </row>
    <row r="5093" customFormat="false" ht="15" hidden="false" customHeight="false" outlineLevel="0" collapsed="false">
      <c r="A5093" s="10" t="s">
        <v>7152</v>
      </c>
      <c r="B5093" s="10" t="s">
        <v>3070</v>
      </c>
      <c r="C5093" s="11" t="n">
        <v>46148</v>
      </c>
      <c r="D5093" s="12" t="n">
        <v>57.25</v>
      </c>
    </row>
    <row r="5094" customFormat="false" ht="15" hidden="false" customHeight="false" outlineLevel="0" collapsed="false">
      <c r="A5094" s="10" t="s">
        <v>7153</v>
      </c>
      <c r="B5094" s="10" t="s">
        <v>1833</v>
      </c>
      <c r="C5094" s="11" t="n">
        <v>46148</v>
      </c>
      <c r="D5094" s="12" t="n">
        <v>26.68</v>
      </c>
    </row>
    <row r="5095" customFormat="false" ht="15" hidden="false" customHeight="false" outlineLevel="0" collapsed="false">
      <c r="A5095" s="10" t="s">
        <v>7154</v>
      </c>
      <c r="B5095" s="10" t="s">
        <v>7155</v>
      </c>
      <c r="C5095" s="11" t="n">
        <v>46148</v>
      </c>
      <c r="D5095" s="12" t="n">
        <v>34.94</v>
      </c>
    </row>
    <row r="5096" customFormat="false" ht="15" hidden="false" customHeight="false" outlineLevel="0" collapsed="false">
      <c r="A5096" s="10" t="s">
        <v>7156</v>
      </c>
      <c r="B5096" s="10" t="s">
        <v>129</v>
      </c>
      <c r="C5096" s="11" t="n">
        <v>46148</v>
      </c>
      <c r="D5096" s="12" t="n">
        <v>44.13</v>
      </c>
    </row>
    <row r="5097" customFormat="false" ht="15" hidden="false" customHeight="false" outlineLevel="0" collapsed="false">
      <c r="A5097" s="10" t="s">
        <v>7157</v>
      </c>
      <c r="B5097" s="10" t="s">
        <v>1586</v>
      </c>
      <c r="C5097" s="11" t="n">
        <v>46148</v>
      </c>
      <c r="D5097" s="12" t="n">
        <v>37.51</v>
      </c>
    </row>
    <row r="5098" customFormat="false" ht="15" hidden="false" customHeight="false" outlineLevel="0" collapsed="false">
      <c r="A5098" s="10" t="s">
        <v>7158</v>
      </c>
      <c r="B5098" s="10" t="s">
        <v>7159</v>
      </c>
      <c r="C5098" s="11" t="n">
        <v>46148</v>
      </c>
      <c r="D5098" s="12" t="n">
        <v>21.28</v>
      </c>
    </row>
    <row r="5099" customFormat="false" ht="15" hidden="false" customHeight="false" outlineLevel="0" collapsed="false">
      <c r="A5099" s="10" t="s">
        <v>7160</v>
      </c>
      <c r="B5099" s="10" t="s">
        <v>7161</v>
      </c>
      <c r="C5099" s="11" t="n">
        <v>46148</v>
      </c>
      <c r="D5099" s="12" t="n">
        <v>19.3</v>
      </c>
    </row>
    <row r="5100" customFormat="false" ht="15" hidden="false" customHeight="false" outlineLevel="0" collapsed="false">
      <c r="A5100" s="10" t="s">
        <v>7162</v>
      </c>
      <c r="B5100" s="10" t="s">
        <v>5620</v>
      </c>
      <c r="C5100" s="11" t="n">
        <v>46148</v>
      </c>
      <c r="D5100" s="12" t="n">
        <v>45.88</v>
      </c>
    </row>
    <row r="5101" customFormat="false" ht="15" hidden="false" customHeight="false" outlineLevel="0" collapsed="false">
      <c r="A5101" s="10" t="s">
        <v>7163</v>
      </c>
      <c r="B5101" s="10" t="s">
        <v>673</v>
      </c>
      <c r="C5101" s="11" t="n">
        <v>46149</v>
      </c>
      <c r="D5101" s="12" t="n">
        <v>39.77</v>
      </c>
    </row>
    <row r="5102" customFormat="false" ht="15" hidden="false" customHeight="false" outlineLevel="0" collapsed="false">
      <c r="A5102" s="10" t="s">
        <v>7164</v>
      </c>
      <c r="B5102" s="10" t="s">
        <v>6418</v>
      </c>
      <c r="C5102" s="11" t="n">
        <v>46149</v>
      </c>
      <c r="D5102" s="12" t="n">
        <v>59.76</v>
      </c>
    </row>
    <row r="5103" customFormat="false" ht="15" hidden="false" customHeight="false" outlineLevel="0" collapsed="false">
      <c r="A5103" s="10" t="s">
        <v>7165</v>
      </c>
      <c r="B5103" s="10" t="s">
        <v>1858</v>
      </c>
      <c r="C5103" s="11" t="n">
        <v>46149</v>
      </c>
      <c r="D5103" s="12" t="n">
        <v>44.19</v>
      </c>
    </row>
    <row r="5104" customFormat="false" ht="15" hidden="false" customHeight="false" outlineLevel="0" collapsed="false">
      <c r="A5104" s="10" t="s">
        <v>7166</v>
      </c>
      <c r="B5104" s="10" t="s">
        <v>2983</v>
      </c>
      <c r="C5104" s="11" t="n">
        <v>46149</v>
      </c>
      <c r="D5104" s="12" t="n">
        <v>15.84</v>
      </c>
    </row>
    <row r="5105" customFormat="false" ht="15" hidden="false" customHeight="false" outlineLevel="0" collapsed="false">
      <c r="A5105" s="10" t="s">
        <v>7167</v>
      </c>
      <c r="B5105" s="10" t="s">
        <v>5074</v>
      </c>
      <c r="C5105" s="11" t="n">
        <v>46149</v>
      </c>
      <c r="D5105" s="12" t="n">
        <v>70.63</v>
      </c>
    </row>
    <row r="5106" customFormat="false" ht="15" hidden="false" customHeight="false" outlineLevel="0" collapsed="false">
      <c r="A5106" s="10" t="s">
        <v>7168</v>
      </c>
      <c r="B5106" s="10" t="s">
        <v>5895</v>
      </c>
      <c r="C5106" s="11" t="n">
        <v>46149</v>
      </c>
      <c r="D5106" s="12" t="n">
        <v>15.49</v>
      </c>
    </row>
    <row r="5107" customFormat="false" ht="15" hidden="false" customHeight="false" outlineLevel="0" collapsed="false">
      <c r="A5107" s="10" t="s">
        <v>7169</v>
      </c>
      <c r="B5107" s="10" t="s">
        <v>3898</v>
      </c>
      <c r="C5107" s="11" t="n">
        <v>46149</v>
      </c>
      <c r="D5107" s="12" t="n">
        <v>69.79</v>
      </c>
    </row>
    <row r="5108" customFormat="false" ht="15" hidden="false" customHeight="false" outlineLevel="0" collapsed="false">
      <c r="A5108" s="10" t="s">
        <v>7170</v>
      </c>
      <c r="B5108" s="10" t="s">
        <v>3625</v>
      </c>
      <c r="C5108" s="11" t="n">
        <v>46150</v>
      </c>
      <c r="D5108" s="12" t="n">
        <v>25.48</v>
      </c>
    </row>
    <row r="5109" customFormat="false" ht="15" hidden="false" customHeight="false" outlineLevel="0" collapsed="false">
      <c r="A5109" s="10" t="s">
        <v>7171</v>
      </c>
      <c r="B5109" s="10" t="s">
        <v>3908</v>
      </c>
      <c r="C5109" s="11" t="n">
        <v>46150</v>
      </c>
      <c r="D5109" s="12" t="n">
        <v>90.24</v>
      </c>
    </row>
    <row r="5110" customFormat="false" ht="15" hidden="false" customHeight="false" outlineLevel="0" collapsed="false">
      <c r="A5110" s="10" t="s">
        <v>7172</v>
      </c>
      <c r="B5110" s="10" t="s">
        <v>6624</v>
      </c>
      <c r="C5110" s="11" t="n">
        <v>46150</v>
      </c>
      <c r="D5110" s="12" t="n">
        <v>15.99</v>
      </c>
    </row>
    <row r="5111" customFormat="false" ht="15" hidden="false" customHeight="false" outlineLevel="0" collapsed="false">
      <c r="A5111" s="10" t="s">
        <v>7173</v>
      </c>
      <c r="B5111" s="10" t="s">
        <v>7174</v>
      </c>
      <c r="C5111" s="11" t="n">
        <v>46150</v>
      </c>
      <c r="D5111" s="12" t="n">
        <v>38.28</v>
      </c>
    </row>
    <row r="5112" customFormat="false" ht="15" hidden="false" customHeight="false" outlineLevel="0" collapsed="false">
      <c r="A5112" s="10" t="s">
        <v>7175</v>
      </c>
      <c r="B5112" s="10" t="s">
        <v>6822</v>
      </c>
      <c r="C5112" s="11" t="n">
        <v>46150</v>
      </c>
      <c r="D5112" s="12" t="n">
        <v>27.89</v>
      </c>
    </row>
    <row r="5113" customFormat="false" ht="15" hidden="false" customHeight="false" outlineLevel="0" collapsed="false">
      <c r="A5113" s="10" t="s">
        <v>7176</v>
      </c>
      <c r="B5113" s="10" t="s">
        <v>4423</v>
      </c>
      <c r="C5113" s="11" t="n">
        <v>46150</v>
      </c>
      <c r="D5113" s="12" t="n">
        <v>40.02</v>
      </c>
    </row>
    <row r="5114" customFormat="false" ht="15" hidden="false" customHeight="false" outlineLevel="0" collapsed="false">
      <c r="A5114" s="10" t="s">
        <v>7177</v>
      </c>
      <c r="B5114" s="10" t="s">
        <v>1303</v>
      </c>
      <c r="C5114" s="11" t="n">
        <v>46150</v>
      </c>
      <c r="D5114" s="12" t="n">
        <v>45.89</v>
      </c>
    </row>
    <row r="5115" customFormat="false" ht="15" hidden="false" customHeight="false" outlineLevel="0" collapsed="false">
      <c r="A5115" s="10" t="s">
        <v>7178</v>
      </c>
      <c r="B5115" s="10" t="s">
        <v>2401</v>
      </c>
      <c r="C5115" s="11" t="n">
        <v>46150</v>
      </c>
      <c r="D5115" s="12" t="n">
        <v>54.91</v>
      </c>
    </row>
    <row r="5116" customFormat="false" ht="15" hidden="false" customHeight="false" outlineLevel="0" collapsed="false">
      <c r="A5116" s="10" t="s">
        <v>7179</v>
      </c>
      <c r="B5116" s="10" t="s">
        <v>6335</v>
      </c>
      <c r="C5116" s="11" t="n">
        <v>46150</v>
      </c>
      <c r="D5116" s="12" t="n">
        <v>27.3</v>
      </c>
    </row>
    <row r="5117" customFormat="false" ht="15" hidden="false" customHeight="false" outlineLevel="0" collapsed="false">
      <c r="A5117" s="10" t="s">
        <v>7180</v>
      </c>
      <c r="B5117" s="10" t="s">
        <v>4456</v>
      </c>
      <c r="C5117" s="11" t="n">
        <v>46150</v>
      </c>
      <c r="D5117" s="12" t="n">
        <v>71.77</v>
      </c>
    </row>
    <row r="5118" customFormat="false" ht="15" hidden="false" customHeight="false" outlineLevel="0" collapsed="false">
      <c r="A5118" s="10" t="s">
        <v>7181</v>
      </c>
      <c r="B5118" s="10" t="s">
        <v>5092</v>
      </c>
      <c r="C5118" s="11" t="n">
        <v>46150</v>
      </c>
      <c r="D5118" s="12" t="n">
        <v>15.61</v>
      </c>
    </row>
    <row r="5119" customFormat="false" ht="15" hidden="false" customHeight="false" outlineLevel="0" collapsed="false">
      <c r="A5119" s="10" t="s">
        <v>7182</v>
      </c>
      <c r="B5119" s="10" t="s">
        <v>6742</v>
      </c>
      <c r="C5119" s="11" t="n">
        <v>46150</v>
      </c>
      <c r="D5119" s="12" t="n">
        <v>24.55</v>
      </c>
    </row>
    <row r="5120" customFormat="false" ht="15" hidden="false" customHeight="false" outlineLevel="0" collapsed="false">
      <c r="A5120" s="10" t="s">
        <v>7183</v>
      </c>
      <c r="B5120" s="10" t="s">
        <v>5827</v>
      </c>
      <c r="C5120" s="11" t="n">
        <v>46151</v>
      </c>
      <c r="D5120" s="12" t="n">
        <v>27.02</v>
      </c>
    </row>
    <row r="5121" customFormat="false" ht="15" hidden="false" customHeight="false" outlineLevel="0" collapsed="false">
      <c r="A5121" s="10" t="s">
        <v>7184</v>
      </c>
      <c r="B5121" s="10" t="s">
        <v>2469</v>
      </c>
      <c r="C5121" s="11" t="n">
        <v>46151</v>
      </c>
      <c r="D5121" s="12" t="n">
        <v>37.51</v>
      </c>
    </row>
    <row r="5122" customFormat="false" ht="15" hidden="false" customHeight="false" outlineLevel="0" collapsed="false">
      <c r="A5122" s="10" t="s">
        <v>7185</v>
      </c>
      <c r="B5122" s="10" t="s">
        <v>6018</v>
      </c>
      <c r="C5122" s="11" t="n">
        <v>46151</v>
      </c>
      <c r="D5122" s="12" t="n">
        <v>41.3</v>
      </c>
    </row>
    <row r="5123" customFormat="false" ht="15" hidden="false" customHeight="false" outlineLevel="0" collapsed="false">
      <c r="A5123" s="10" t="s">
        <v>7186</v>
      </c>
      <c r="B5123" s="10" t="s">
        <v>5009</v>
      </c>
      <c r="C5123" s="11" t="n">
        <v>46151</v>
      </c>
      <c r="D5123" s="12" t="n">
        <v>26.28</v>
      </c>
    </row>
    <row r="5124" customFormat="false" ht="15" hidden="false" customHeight="false" outlineLevel="0" collapsed="false">
      <c r="A5124" s="10" t="s">
        <v>7187</v>
      </c>
      <c r="B5124" s="10" t="s">
        <v>7188</v>
      </c>
      <c r="C5124" s="11" t="n">
        <v>46151</v>
      </c>
      <c r="D5124" s="12" t="n">
        <v>33.73</v>
      </c>
    </row>
    <row r="5125" customFormat="false" ht="15" hidden="false" customHeight="false" outlineLevel="0" collapsed="false">
      <c r="A5125" s="10" t="s">
        <v>7189</v>
      </c>
      <c r="B5125" s="10" t="s">
        <v>5742</v>
      </c>
      <c r="C5125" s="11" t="n">
        <v>46151</v>
      </c>
      <c r="D5125" s="12" t="n">
        <v>24.32</v>
      </c>
    </row>
    <row r="5126" customFormat="false" ht="15" hidden="false" customHeight="false" outlineLevel="0" collapsed="false">
      <c r="A5126" s="10" t="s">
        <v>7190</v>
      </c>
      <c r="B5126" s="10" t="s">
        <v>3652</v>
      </c>
      <c r="C5126" s="11" t="n">
        <v>46151</v>
      </c>
      <c r="D5126" s="12" t="n">
        <v>66.03</v>
      </c>
    </row>
    <row r="5127" customFormat="false" ht="15" hidden="false" customHeight="false" outlineLevel="0" collapsed="false">
      <c r="A5127" s="10" t="s">
        <v>7191</v>
      </c>
      <c r="B5127" s="10" t="s">
        <v>179</v>
      </c>
      <c r="C5127" s="11" t="n">
        <v>46151</v>
      </c>
      <c r="D5127" s="12" t="n">
        <v>44.1</v>
      </c>
    </row>
    <row r="5128" customFormat="false" ht="15" hidden="false" customHeight="false" outlineLevel="0" collapsed="false">
      <c r="A5128" s="10" t="s">
        <v>7192</v>
      </c>
      <c r="B5128" s="10" t="s">
        <v>5254</v>
      </c>
      <c r="C5128" s="11" t="n">
        <v>46151</v>
      </c>
      <c r="D5128" s="12" t="n">
        <v>38.2</v>
      </c>
    </row>
    <row r="5129" customFormat="false" ht="15" hidden="false" customHeight="false" outlineLevel="0" collapsed="false">
      <c r="A5129" s="10" t="s">
        <v>7193</v>
      </c>
      <c r="B5129" s="10" t="s">
        <v>3773</v>
      </c>
      <c r="C5129" s="11" t="n">
        <v>46151</v>
      </c>
      <c r="D5129" s="12" t="n">
        <v>19.56</v>
      </c>
    </row>
    <row r="5130" customFormat="false" ht="15" hidden="false" customHeight="false" outlineLevel="0" collapsed="false">
      <c r="A5130" s="10" t="s">
        <v>7194</v>
      </c>
      <c r="B5130" s="10" t="s">
        <v>4520</v>
      </c>
      <c r="C5130" s="11" t="n">
        <v>46152</v>
      </c>
      <c r="D5130" s="12" t="n">
        <v>43.01</v>
      </c>
    </row>
    <row r="5131" customFormat="false" ht="15" hidden="false" customHeight="false" outlineLevel="0" collapsed="false">
      <c r="A5131" s="10" t="s">
        <v>7195</v>
      </c>
      <c r="B5131" s="10" t="s">
        <v>3097</v>
      </c>
      <c r="C5131" s="11" t="n">
        <v>46152</v>
      </c>
      <c r="D5131" s="12" t="n">
        <v>31.25</v>
      </c>
    </row>
    <row r="5132" customFormat="false" ht="15" hidden="false" customHeight="false" outlineLevel="0" collapsed="false">
      <c r="A5132" s="10" t="s">
        <v>7196</v>
      </c>
      <c r="B5132" s="10" t="s">
        <v>2450</v>
      </c>
      <c r="C5132" s="11" t="n">
        <v>46152</v>
      </c>
      <c r="D5132" s="12" t="n">
        <v>39.51</v>
      </c>
    </row>
    <row r="5133" customFormat="false" ht="15" hidden="false" customHeight="false" outlineLevel="0" collapsed="false">
      <c r="A5133" s="10" t="s">
        <v>7197</v>
      </c>
      <c r="B5133" s="10" t="s">
        <v>7198</v>
      </c>
      <c r="C5133" s="11" t="n">
        <v>46152</v>
      </c>
      <c r="D5133" s="12" t="n">
        <v>28.29</v>
      </c>
    </row>
    <row r="5134" customFormat="false" ht="15" hidden="false" customHeight="false" outlineLevel="0" collapsed="false">
      <c r="A5134" s="10" t="s">
        <v>7199</v>
      </c>
      <c r="B5134" s="10" t="s">
        <v>2477</v>
      </c>
      <c r="C5134" s="11" t="n">
        <v>46152</v>
      </c>
      <c r="D5134" s="12" t="n">
        <v>42.64</v>
      </c>
    </row>
    <row r="5135" customFormat="false" ht="15" hidden="false" customHeight="false" outlineLevel="0" collapsed="false">
      <c r="A5135" s="10" t="s">
        <v>7200</v>
      </c>
      <c r="B5135" s="10" t="s">
        <v>151</v>
      </c>
      <c r="C5135" s="11" t="n">
        <v>46152</v>
      </c>
      <c r="D5135" s="12" t="n">
        <v>27.83</v>
      </c>
    </row>
    <row r="5136" customFormat="false" ht="15" hidden="false" customHeight="false" outlineLevel="0" collapsed="false">
      <c r="A5136" s="10" t="s">
        <v>7201</v>
      </c>
      <c r="B5136" s="10" t="s">
        <v>2278</v>
      </c>
      <c r="C5136" s="11" t="n">
        <v>46152</v>
      </c>
      <c r="D5136" s="12" t="n">
        <v>23</v>
      </c>
    </row>
    <row r="5137" customFormat="false" ht="15" hidden="false" customHeight="false" outlineLevel="0" collapsed="false">
      <c r="A5137" s="10" t="s">
        <v>7202</v>
      </c>
      <c r="B5137" s="10" t="s">
        <v>5733</v>
      </c>
      <c r="C5137" s="11" t="n">
        <v>46152</v>
      </c>
      <c r="D5137" s="12" t="n">
        <v>83.27</v>
      </c>
    </row>
    <row r="5138" customFormat="false" ht="15" hidden="false" customHeight="false" outlineLevel="0" collapsed="false">
      <c r="A5138" s="10" t="s">
        <v>7203</v>
      </c>
      <c r="B5138" s="10" t="s">
        <v>5018</v>
      </c>
      <c r="C5138" s="11" t="n">
        <v>46152</v>
      </c>
      <c r="D5138" s="12" t="n">
        <v>36.97</v>
      </c>
    </row>
    <row r="5139" customFormat="false" ht="15" hidden="false" customHeight="false" outlineLevel="0" collapsed="false">
      <c r="A5139" s="10" t="s">
        <v>7204</v>
      </c>
      <c r="B5139" s="10" t="s">
        <v>2448</v>
      </c>
      <c r="C5139" s="11" t="n">
        <v>46152</v>
      </c>
      <c r="D5139" s="12" t="n">
        <v>28.56</v>
      </c>
    </row>
    <row r="5140" customFormat="false" ht="15" hidden="false" customHeight="false" outlineLevel="0" collapsed="false">
      <c r="A5140" s="10" t="s">
        <v>7205</v>
      </c>
      <c r="B5140" s="10" t="s">
        <v>4258</v>
      </c>
      <c r="C5140" s="11" t="n">
        <v>46153</v>
      </c>
      <c r="D5140" s="12" t="n">
        <v>35.83</v>
      </c>
    </row>
    <row r="5141" customFormat="false" ht="15" hidden="false" customHeight="false" outlineLevel="0" collapsed="false">
      <c r="A5141" s="10" t="s">
        <v>7206</v>
      </c>
      <c r="B5141" s="10" t="s">
        <v>2994</v>
      </c>
      <c r="C5141" s="11" t="n">
        <v>46153</v>
      </c>
      <c r="D5141" s="12" t="n">
        <v>43.8</v>
      </c>
    </row>
    <row r="5142" customFormat="false" ht="15" hidden="false" customHeight="false" outlineLevel="0" collapsed="false">
      <c r="A5142" s="10" t="s">
        <v>7207</v>
      </c>
      <c r="B5142" s="10" t="s">
        <v>7208</v>
      </c>
      <c r="C5142" s="11" t="n">
        <v>46153</v>
      </c>
      <c r="D5142" s="12" t="n">
        <v>26.39</v>
      </c>
    </row>
    <row r="5143" customFormat="false" ht="15" hidden="false" customHeight="false" outlineLevel="0" collapsed="false">
      <c r="A5143" s="10" t="s">
        <v>7209</v>
      </c>
      <c r="B5143" s="10" t="s">
        <v>7210</v>
      </c>
      <c r="C5143" s="11" t="n">
        <v>46153</v>
      </c>
      <c r="D5143" s="12" t="n">
        <v>48.23</v>
      </c>
    </row>
    <row r="5144" customFormat="false" ht="15" hidden="false" customHeight="false" outlineLevel="0" collapsed="false">
      <c r="A5144" s="10" t="s">
        <v>7211</v>
      </c>
      <c r="B5144" s="10" t="s">
        <v>2032</v>
      </c>
      <c r="C5144" s="11" t="n">
        <v>46153</v>
      </c>
      <c r="D5144" s="12" t="n">
        <v>25.24</v>
      </c>
    </row>
    <row r="5145" customFormat="false" ht="15" hidden="false" customHeight="false" outlineLevel="0" collapsed="false">
      <c r="A5145" s="10" t="s">
        <v>7212</v>
      </c>
      <c r="B5145" s="10" t="s">
        <v>3935</v>
      </c>
      <c r="C5145" s="11" t="n">
        <v>46153</v>
      </c>
      <c r="D5145" s="12" t="n">
        <v>23.53</v>
      </c>
    </row>
    <row r="5146" customFormat="false" ht="15" hidden="false" customHeight="false" outlineLevel="0" collapsed="false">
      <c r="A5146" s="10" t="s">
        <v>7213</v>
      </c>
      <c r="B5146" s="10" t="s">
        <v>7214</v>
      </c>
      <c r="C5146" s="11" t="n">
        <v>46153</v>
      </c>
      <c r="D5146" s="12" t="n">
        <v>42.28</v>
      </c>
    </row>
    <row r="5147" customFormat="false" ht="15" hidden="false" customHeight="false" outlineLevel="0" collapsed="false">
      <c r="A5147" s="10" t="s">
        <v>7215</v>
      </c>
      <c r="B5147" s="10" t="s">
        <v>7216</v>
      </c>
      <c r="C5147" s="11" t="n">
        <v>46153</v>
      </c>
      <c r="D5147" s="12" t="n">
        <v>53.59</v>
      </c>
    </row>
    <row r="5148" customFormat="false" ht="15" hidden="false" customHeight="false" outlineLevel="0" collapsed="false">
      <c r="A5148" s="10" t="s">
        <v>7217</v>
      </c>
      <c r="B5148" s="10" t="s">
        <v>6657</v>
      </c>
      <c r="C5148" s="11" t="n">
        <v>46153</v>
      </c>
      <c r="D5148" s="12" t="n">
        <v>44.6</v>
      </c>
    </row>
    <row r="5149" customFormat="false" ht="15" hidden="false" customHeight="false" outlineLevel="0" collapsed="false">
      <c r="A5149" s="10" t="s">
        <v>7218</v>
      </c>
      <c r="B5149" s="10" t="s">
        <v>1845</v>
      </c>
      <c r="C5149" s="11" t="n">
        <v>46153</v>
      </c>
      <c r="D5149" s="12" t="n">
        <v>84.81</v>
      </c>
    </row>
    <row r="5150" customFormat="false" ht="15" hidden="false" customHeight="false" outlineLevel="0" collapsed="false">
      <c r="A5150" s="10" t="s">
        <v>7219</v>
      </c>
      <c r="B5150" s="10" t="s">
        <v>4362</v>
      </c>
      <c r="C5150" s="11" t="n">
        <v>46153</v>
      </c>
      <c r="D5150" s="12" t="n">
        <v>36.08</v>
      </c>
    </row>
    <row r="5151" customFormat="false" ht="15" hidden="false" customHeight="false" outlineLevel="0" collapsed="false">
      <c r="A5151" s="10" t="s">
        <v>7220</v>
      </c>
      <c r="B5151" s="10" t="s">
        <v>5057</v>
      </c>
      <c r="C5151" s="11" t="n">
        <v>46153</v>
      </c>
      <c r="D5151" s="12" t="n">
        <v>78.85</v>
      </c>
    </row>
    <row r="5152" customFormat="false" ht="15" hidden="false" customHeight="false" outlineLevel="0" collapsed="false">
      <c r="A5152" s="10" t="s">
        <v>7221</v>
      </c>
      <c r="B5152" s="10" t="s">
        <v>5016</v>
      </c>
      <c r="C5152" s="11" t="n">
        <v>46153</v>
      </c>
      <c r="D5152" s="12" t="n">
        <v>35.39</v>
      </c>
    </row>
    <row r="5153" customFormat="false" ht="15" hidden="false" customHeight="false" outlineLevel="0" collapsed="false">
      <c r="A5153" s="10" t="s">
        <v>7222</v>
      </c>
      <c r="B5153" s="10" t="s">
        <v>3290</v>
      </c>
      <c r="C5153" s="11" t="n">
        <v>46153</v>
      </c>
      <c r="D5153" s="12" t="n">
        <v>68.46</v>
      </c>
    </row>
    <row r="5154" customFormat="false" ht="15" hidden="false" customHeight="false" outlineLevel="0" collapsed="false">
      <c r="A5154" s="10" t="s">
        <v>7223</v>
      </c>
      <c r="B5154" s="10" t="s">
        <v>6368</v>
      </c>
      <c r="C5154" s="11" t="n">
        <v>46153</v>
      </c>
      <c r="D5154" s="12" t="n">
        <v>39.48</v>
      </c>
    </row>
    <row r="5155" customFormat="false" ht="15" hidden="false" customHeight="false" outlineLevel="0" collapsed="false">
      <c r="A5155" s="10" t="s">
        <v>7224</v>
      </c>
      <c r="B5155" s="10" t="s">
        <v>4890</v>
      </c>
      <c r="C5155" s="11" t="n">
        <v>46154</v>
      </c>
      <c r="D5155" s="12" t="n">
        <v>50.05</v>
      </c>
    </row>
    <row r="5156" customFormat="false" ht="15" hidden="false" customHeight="false" outlineLevel="0" collapsed="false">
      <c r="A5156" s="10" t="s">
        <v>7225</v>
      </c>
      <c r="B5156" s="10" t="s">
        <v>7226</v>
      </c>
      <c r="C5156" s="11" t="n">
        <v>46154</v>
      </c>
      <c r="D5156" s="12" t="n">
        <v>17.13</v>
      </c>
    </row>
    <row r="5157" customFormat="false" ht="15" hidden="false" customHeight="false" outlineLevel="0" collapsed="false">
      <c r="A5157" s="10" t="s">
        <v>7227</v>
      </c>
      <c r="B5157" s="10" t="s">
        <v>7228</v>
      </c>
      <c r="C5157" s="11" t="n">
        <v>46154</v>
      </c>
      <c r="D5157" s="12" t="n">
        <v>29.2</v>
      </c>
    </row>
    <row r="5158" customFormat="false" ht="15" hidden="false" customHeight="false" outlineLevel="0" collapsed="false">
      <c r="A5158" s="10" t="s">
        <v>7229</v>
      </c>
      <c r="B5158" s="10" t="s">
        <v>3964</v>
      </c>
      <c r="C5158" s="11" t="n">
        <v>46154</v>
      </c>
      <c r="D5158" s="12" t="n">
        <v>71.11</v>
      </c>
    </row>
    <row r="5159" customFormat="false" ht="15" hidden="false" customHeight="false" outlineLevel="0" collapsed="false">
      <c r="A5159" s="10" t="s">
        <v>7230</v>
      </c>
      <c r="B5159" s="10" t="s">
        <v>3723</v>
      </c>
      <c r="C5159" s="11" t="n">
        <v>46154</v>
      </c>
      <c r="D5159" s="12" t="n">
        <v>65.44</v>
      </c>
    </row>
    <row r="5160" customFormat="false" ht="15" hidden="false" customHeight="false" outlineLevel="0" collapsed="false">
      <c r="A5160" s="10" t="s">
        <v>7231</v>
      </c>
      <c r="B5160" s="10" t="s">
        <v>6445</v>
      </c>
      <c r="C5160" s="11" t="n">
        <v>46154</v>
      </c>
      <c r="D5160" s="12" t="n">
        <v>46.98</v>
      </c>
    </row>
    <row r="5161" customFormat="false" ht="15" hidden="false" customHeight="false" outlineLevel="0" collapsed="false">
      <c r="A5161" s="10" t="s">
        <v>7232</v>
      </c>
      <c r="B5161" s="10" t="s">
        <v>893</v>
      </c>
      <c r="C5161" s="11" t="n">
        <v>46154</v>
      </c>
      <c r="D5161" s="12" t="n">
        <v>29.8</v>
      </c>
    </row>
    <row r="5162" customFormat="false" ht="15" hidden="false" customHeight="false" outlineLevel="0" collapsed="false">
      <c r="A5162" s="10" t="s">
        <v>7233</v>
      </c>
      <c r="B5162" s="10" t="s">
        <v>7234</v>
      </c>
      <c r="C5162" s="11" t="n">
        <v>46154</v>
      </c>
      <c r="D5162" s="12" t="n">
        <v>66.19</v>
      </c>
    </row>
    <row r="5163" customFormat="false" ht="15" hidden="false" customHeight="false" outlineLevel="0" collapsed="false">
      <c r="A5163" s="10" t="s">
        <v>7235</v>
      </c>
      <c r="B5163" s="10" t="s">
        <v>7236</v>
      </c>
      <c r="C5163" s="11" t="n">
        <v>46154</v>
      </c>
      <c r="D5163" s="12" t="n">
        <v>16.43</v>
      </c>
    </row>
    <row r="5164" customFormat="false" ht="15" hidden="false" customHeight="false" outlineLevel="0" collapsed="false">
      <c r="A5164" s="10" t="s">
        <v>7237</v>
      </c>
      <c r="B5164" s="10" t="s">
        <v>7238</v>
      </c>
      <c r="C5164" s="11" t="n">
        <v>46154</v>
      </c>
      <c r="D5164" s="12" t="n">
        <v>45.53</v>
      </c>
    </row>
    <row r="5165" customFormat="false" ht="15" hidden="false" customHeight="false" outlineLevel="0" collapsed="false">
      <c r="A5165" s="10" t="s">
        <v>7239</v>
      </c>
      <c r="B5165" s="10" t="s">
        <v>7240</v>
      </c>
      <c r="C5165" s="11" t="n">
        <v>46155</v>
      </c>
      <c r="D5165" s="12" t="n">
        <v>49.32</v>
      </c>
    </row>
    <row r="5166" customFormat="false" ht="15" hidden="false" customHeight="false" outlineLevel="0" collapsed="false">
      <c r="A5166" s="10" t="s">
        <v>7241</v>
      </c>
      <c r="B5166" s="10" t="s">
        <v>4196</v>
      </c>
      <c r="C5166" s="11" t="n">
        <v>46155</v>
      </c>
      <c r="D5166" s="12" t="n">
        <v>39.8</v>
      </c>
    </row>
    <row r="5167" customFormat="false" ht="15" hidden="false" customHeight="false" outlineLevel="0" collapsed="false">
      <c r="A5167" s="10" t="s">
        <v>7242</v>
      </c>
      <c r="B5167" s="10" t="s">
        <v>2930</v>
      </c>
      <c r="C5167" s="11" t="n">
        <v>46155</v>
      </c>
      <c r="D5167" s="12" t="n">
        <v>40.86</v>
      </c>
    </row>
    <row r="5168" customFormat="false" ht="15" hidden="false" customHeight="false" outlineLevel="0" collapsed="false">
      <c r="A5168" s="10" t="s">
        <v>7243</v>
      </c>
      <c r="B5168" s="10" t="s">
        <v>33</v>
      </c>
      <c r="C5168" s="11" t="n">
        <v>46155</v>
      </c>
      <c r="D5168" s="12" t="n">
        <v>25.22</v>
      </c>
    </row>
    <row r="5169" customFormat="false" ht="15" hidden="false" customHeight="false" outlineLevel="0" collapsed="false">
      <c r="A5169" s="10" t="s">
        <v>7244</v>
      </c>
      <c r="B5169" s="10" t="s">
        <v>4564</v>
      </c>
      <c r="C5169" s="11" t="n">
        <v>46155</v>
      </c>
      <c r="D5169" s="12" t="n">
        <v>44.65</v>
      </c>
    </row>
    <row r="5170" customFormat="false" ht="15" hidden="false" customHeight="false" outlineLevel="0" collapsed="false">
      <c r="A5170" s="10" t="s">
        <v>7245</v>
      </c>
      <c r="B5170" s="10" t="s">
        <v>7246</v>
      </c>
      <c r="C5170" s="11" t="n">
        <v>46155</v>
      </c>
      <c r="D5170" s="12" t="n">
        <v>31.9</v>
      </c>
    </row>
    <row r="5171" customFormat="false" ht="15" hidden="false" customHeight="false" outlineLevel="0" collapsed="false">
      <c r="A5171" s="10" t="s">
        <v>7247</v>
      </c>
      <c r="B5171" s="10" t="s">
        <v>1636</v>
      </c>
      <c r="C5171" s="11" t="n">
        <v>46155</v>
      </c>
      <c r="D5171" s="12" t="n">
        <v>42.46</v>
      </c>
    </row>
    <row r="5172" customFormat="false" ht="15" hidden="false" customHeight="false" outlineLevel="0" collapsed="false">
      <c r="A5172" s="10" t="s">
        <v>7248</v>
      </c>
      <c r="B5172" s="10" t="s">
        <v>7249</v>
      </c>
      <c r="C5172" s="11" t="n">
        <v>46155</v>
      </c>
      <c r="D5172" s="12" t="n">
        <v>49.98</v>
      </c>
    </row>
    <row r="5173" customFormat="false" ht="15" hidden="false" customHeight="false" outlineLevel="0" collapsed="false">
      <c r="A5173" s="10" t="s">
        <v>7250</v>
      </c>
      <c r="B5173" s="10" t="s">
        <v>5694</v>
      </c>
      <c r="C5173" s="11" t="n">
        <v>46156</v>
      </c>
      <c r="D5173" s="12" t="n">
        <v>41.79</v>
      </c>
    </row>
    <row r="5174" customFormat="false" ht="15" hidden="false" customHeight="false" outlineLevel="0" collapsed="false">
      <c r="A5174" s="10" t="s">
        <v>7251</v>
      </c>
      <c r="B5174" s="10" t="s">
        <v>3523</v>
      </c>
      <c r="C5174" s="11" t="n">
        <v>46156</v>
      </c>
      <c r="D5174" s="12" t="n">
        <v>59.28</v>
      </c>
    </row>
    <row r="5175" customFormat="false" ht="15" hidden="false" customHeight="false" outlineLevel="0" collapsed="false">
      <c r="A5175" s="10" t="s">
        <v>7252</v>
      </c>
      <c r="B5175" s="10" t="s">
        <v>7253</v>
      </c>
      <c r="C5175" s="11" t="n">
        <v>46156</v>
      </c>
      <c r="D5175" s="12" t="n">
        <v>45.04</v>
      </c>
    </row>
    <row r="5176" customFormat="false" ht="15" hidden="false" customHeight="false" outlineLevel="0" collapsed="false">
      <c r="A5176" s="10" t="s">
        <v>7254</v>
      </c>
      <c r="B5176" s="10" t="s">
        <v>5166</v>
      </c>
      <c r="C5176" s="11" t="n">
        <v>46156</v>
      </c>
      <c r="D5176" s="12" t="n">
        <v>21.64</v>
      </c>
    </row>
    <row r="5177" customFormat="false" ht="15" hidden="false" customHeight="false" outlineLevel="0" collapsed="false">
      <c r="A5177" s="10" t="s">
        <v>7255</v>
      </c>
      <c r="B5177" s="10" t="s">
        <v>7256</v>
      </c>
      <c r="C5177" s="11" t="n">
        <v>46156</v>
      </c>
      <c r="D5177" s="12" t="n">
        <v>34.73</v>
      </c>
    </row>
    <row r="5178" customFormat="false" ht="15" hidden="false" customHeight="false" outlineLevel="0" collapsed="false">
      <c r="A5178" s="10" t="s">
        <v>7257</v>
      </c>
      <c r="B5178" s="10" t="s">
        <v>688</v>
      </c>
      <c r="C5178" s="11" t="n">
        <v>46156</v>
      </c>
      <c r="D5178" s="12" t="n">
        <v>41.03</v>
      </c>
    </row>
    <row r="5179" customFormat="false" ht="15" hidden="false" customHeight="false" outlineLevel="0" collapsed="false">
      <c r="A5179" s="10" t="s">
        <v>7258</v>
      </c>
      <c r="B5179" s="10" t="s">
        <v>7259</v>
      </c>
      <c r="C5179" s="11" t="n">
        <v>46156</v>
      </c>
      <c r="D5179" s="12" t="n">
        <v>24.57</v>
      </c>
    </row>
    <row r="5180" customFormat="false" ht="15" hidden="false" customHeight="false" outlineLevel="0" collapsed="false">
      <c r="A5180" s="10" t="s">
        <v>7260</v>
      </c>
      <c r="B5180" s="10" t="s">
        <v>545</v>
      </c>
      <c r="C5180" s="11" t="n">
        <v>46156</v>
      </c>
      <c r="D5180" s="12" t="n">
        <v>29.84</v>
      </c>
    </row>
    <row r="5181" customFormat="false" ht="15" hidden="false" customHeight="false" outlineLevel="0" collapsed="false">
      <c r="A5181" s="10" t="s">
        <v>7261</v>
      </c>
      <c r="B5181" s="10" t="s">
        <v>5681</v>
      </c>
      <c r="C5181" s="11" t="n">
        <v>46156</v>
      </c>
      <c r="D5181" s="12" t="n">
        <v>50.66</v>
      </c>
    </row>
    <row r="5182" customFormat="false" ht="15" hidden="false" customHeight="false" outlineLevel="0" collapsed="false">
      <c r="A5182" s="10" t="s">
        <v>7262</v>
      </c>
      <c r="B5182" s="10" t="s">
        <v>6990</v>
      </c>
      <c r="C5182" s="11" t="n">
        <v>46156</v>
      </c>
      <c r="D5182" s="12" t="n">
        <v>38.62</v>
      </c>
    </row>
    <row r="5183" customFormat="false" ht="15" hidden="false" customHeight="false" outlineLevel="0" collapsed="false">
      <c r="A5183" s="10" t="s">
        <v>7263</v>
      </c>
      <c r="B5183" s="10" t="s">
        <v>1883</v>
      </c>
      <c r="C5183" s="11" t="n">
        <v>46157</v>
      </c>
      <c r="D5183" s="12" t="n">
        <v>55.85</v>
      </c>
    </row>
    <row r="5184" customFormat="false" ht="15" hidden="false" customHeight="false" outlineLevel="0" collapsed="false">
      <c r="A5184" s="10" t="s">
        <v>7264</v>
      </c>
      <c r="B5184" s="10" t="s">
        <v>3543</v>
      </c>
      <c r="C5184" s="11" t="n">
        <v>46157</v>
      </c>
      <c r="D5184" s="12" t="n">
        <v>50.1</v>
      </c>
    </row>
    <row r="5185" customFormat="false" ht="15" hidden="false" customHeight="false" outlineLevel="0" collapsed="false">
      <c r="A5185" s="10" t="s">
        <v>7265</v>
      </c>
      <c r="B5185" s="10" t="s">
        <v>3411</v>
      </c>
      <c r="C5185" s="11" t="n">
        <v>46157</v>
      </c>
      <c r="D5185" s="12" t="n">
        <v>45.45</v>
      </c>
    </row>
    <row r="5186" customFormat="false" ht="15" hidden="false" customHeight="false" outlineLevel="0" collapsed="false">
      <c r="A5186" s="10" t="s">
        <v>7266</v>
      </c>
      <c r="B5186" s="10" t="s">
        <v>1671</v>
      </c>
      <c r="C5186" s="11" t="n">
        <v>46157</v>
      </c>
      <c r="D5186" s="12" t="n">
        <v>49.13</v>
      </c>
    </row>
    <row r="5187" customFormat="false" ht="15" hidden="false" customHeight="false" outlineLevel="0" collapsed="false">
      <c r="A5187" s="10" t="s">
        <v>7267</v>
      </c>
      <c r="B5187" s="10" t="s">
        <v>3001</v>
      </c>
      <c r="C5187" s="11" t="n">
        <v>46157</v>
      </c>
      <c r="D5187" s="12" t="n">
        <v>30.26</v>
      </c>
    </row>
    <row r="5188" customFormat="false" ht="15" hidden="false" customHeight="false" outlineLevel="0" collapsed="false">
      <c r="A5188" s="10" t="s">
        <v>7268</v>
      </c>
      <c r="B5188" s="10" t="s">
        <v>1032</v>
      </c>
      <c r="C5188" s="11" t="n">
        <v>46157</v>
      </c>
      <c r="D5188" s="12" t="n">
        <v>32.44</v>
      </c>
    </row>
    <row r="5189" customFormat="false" ht="15" hidden="false" customHeight="false" outlineLevel="0" collapsed="false">
      <c r="A5189" s="10" t="s">
        <v>7269</v>
      </c>
      <c r="B5189" s="10" t="s">
        <v>7270</v>
      </c>
      <c r="C5189" s="11" t="n">
        <v>46158</v>
      </c>
      <c r="D5189" s="12" t="n">
        <v>42.69</v>
      </c>
    </row>
    <row r="5190" customFormat="false" ht="15" hidden="false" customHeight="false" outlineLevel="0" collapsed="false">
      <c r="A5190" s="10" t="s">
        <v>7271</v>
      </c>
      <c r="B5190" s="10" t="s">
        <v>5713</v>
      </c>
      <c r="C5190" s="11" t="n">
        <v>46158</v>
      </c>
      <c r="D5190" s="12" t="n">
        <v>29.74</v>
      </c>
    </row>
    <row r="5191" customFormat="false" ht="15" hidden="false" customHeight="false" outlineLevel="0" collapsed="false">
      <c r="A5191" s="10" t="s">
        <v>7272</v>
      </c>
      <c r="B5191" s="10" t="s">
        <v>1586</v>
      </c>
      <c r="C5191" s="11" t="n">
        <v>46158</v>
      </c>
      <c r="D5191" s="12" t="n">
        <v>89.71</v>
      </c>
    </row>
    <row r="5192" customFormat="false" ht="15" hidden="false" customHeight="false" outlineLevel="0" collapsed="false">
      <c r="A5192" s="10" t="s">
        <v>7273</v>
      </c>
      <c r="B5192" s="10" t="s">
        <v>169</v>
      </c>
      <c r="C5192" s="11" t="n">
        <v>46158</v>
      </c>
      <c r="D5192" s="12" t="n">
        <v>61.4</v>
      </c>
    </row>
    <row r="5193" customFormat="false" ht="15" hidden="false" customHeight="false" outlineLevel="0" collapsed="false">
      <c r="A5193" s="10" t="s">
        <v>7274</v>
      </c>
      <c r="B5193" s="10" t="s">
        <v>3752</v>
      </c>
      <c r="C5193" s="11" t="n">
        <v>46158</v>
      </c>
      <c r="D5193" s="12" t="n">
        <v>51.87</v>
      </c>
    </row>
    <row r="5194" customFormat="false" ht="15" hidden="false" customHeight="false" outlineLevel="0" collapsed="false">
      <c r="A5194" s="10" t="s">
        <v>7275</v>
      </c>
      <c r="B5194" s="10" t="s">
        <v>2596</v>
      </c>
      <c r="C5194" s="11" t="n">
        <v>46159</v>
      </c>
      <c r="D5194" s="12" t="n">
        <v>50.34</v>
      </c>
    </row>
    <row r="5195" customFormat="false" ht="15" hidden="false" customHeight="false" outlineLevel="0" collapsed="false">
      <c r="A5195" s="10" t="s">
        <v>7276</v>
      </c>
      <c r="B5195" s="10" t="s">
        <v>1978</v>
      </c>
      <c r="C5195" s="11" t="n">
        <v>46159</v>
      </c>
      <c r="D5195" s="12" t="n">
        <v>61.38</v>
      </c>
    </row>
    <row r="5196" customFormat="false" ht="15" hidden="false" customHeight="false" outlineLevel="0" collapsed="false">
      <c r="A5196" s="10" t="s">
        <v>7277</v>
      </c>
      <c r="B5196" s="10" t="s">
        <v>1761</v>
      </c>
      <c r="C5196" s="11" t="n">
        <v>46159</v>
      </c>
      <c r="D5196" s="12" t="n">
        <v>68.95</v>
      </c>
    </row>
    <row r="5197" customFormat="false" ht="15" hidden="false" customHeight="false" outlineLevel="0" collapsed="false">
      <c r="A5197" s="10" t="s">
        <v>7278</v>
      </c>
      <c r="B5197" s="10" t="s">
        <v>2149</v>
      </c>
      <c r="C5197" s="11" t="n">
        <v>46159</v>
      </c>
      <c r="D5197" s="12" t="n">
        <v>35.44</v>
      </c>
    </row>
    <row r="5198" customFormat="false" ht="15" hidden="false" customHeight="false" outlineLevel="0" collapsed="false">
      <c r="A5198" s="10" t="s">
        <v>7279</v>
      </c>
      <c r="B5198" s="10" t="s">
        <v>4453</v>
      </c>
      <c r="C5198" s="11" t="n">
        <v>46159</v>
      </c>
      <c r="D5198" s="12" t="n">
        <v>61.9</v>
      </c>
    </row>
    <row r="5199" customFormat="false" ht="15" hidden="false" customHeight="false" outlineLevel="0" collapsed="false">
      <c r="A5199" s="10" t="s">
        <v>7280</v>
      </c>
      <c r="B5199" s="10" t="s">
        <v>7281</v>
      </c>
      <c r="C5199" s="11" t="n">
        <v>46159</v>
      </c>
      <c r="D5199" s="12" t="n">
        <v>85.02</v>
      </c>
    </row>
    <row r="5200" customFormat="false" ht="15" hidden="false" customHeight="false" outlineLevel="0" collapsed="false">
      <c r="A5200" s="10" t="s">
        <v>7282</v>
      </c>
      <c r="B5200" s="10" t="s">
        <v>3441</v>
      </c>
      <c r="C5200" s="11" t="n">
        <v>46159</v>
      </c>
      <c r="D5200" s="12" t="n">
        <v>37.13</v>
      </c>
    </row>
    <row r="5201" customFormat="false" ht="15" hidden="false" customHeight="false" outlineLevel="0" collapsed="false">
      <c r="A5201" s="10" t="s">
        <v>7283</v>
      </c>
      <c r="B5201" s="10" t="s">
        <v>7284</v>
      </c>
      <c r="C5201" s="11" t="n">
        <v>46159</v>
      </c>
      <c r="D5201" s="12" t="n">
        <v>62.3</v>
      </c>
    </row>
    <row r="5202" customFormat="false" ht="15" hidden="false" customHeight="false" outlineLevel="0" collapsed="false">
      <c r="A5202" s="10" t="s">
        <v>7285</v>
      </c>
      <c r="B5202" s="10" t="s">
        <v>3576</v>
      </c>
      <c r="C5202" s="11" t="n">
        <v>46160</v>
      </c>
      <c r="D5202" s="12" t="n">
        <v>43.34</v>
      </c>
    </row>
    <row r="5203" customFormat="false" ht="15" hidden="false" customHeight="false" outlineLevel="0" collapsed="false">
      <c r="A5203" s="10" t="s">
        <v>7286</v>
      </c>
      <c r="B5203" s="10" t="s">
        <v>6116</v>
      </c>
      <c r="C5203" s="11" t="n">
        <v>46160</v>
      </c>
      <c r="D5203" s="12" t="n">
        <v>31.11</v>
      </c>
    </row>
    <row r="5204" customFormat="false" ht="15" hidden="false" customHeight="false" outlineLevel="0" collapsed="false">
      <c r="A5204" s="10" t="s">
        <v>7287</v>
      </c>
      <c r="B5204" s="10" t="s">
        <v>4235</v>
      </c>
      <c r="C5204" s="11" t="n">
        <v>46160</v>
      </c>
      <c r="D5204" s="12" t="n">
        <v>59.07</v>
      </c>
    </row>
    <row r="5205" customFormat="false" ht="15" hidden="false" customHeight="false" outlineLevel="0" collapsed="false">
      <c r="A5205" s="10" t="s">
        <v>7288</v>
      </c>
      <c r="B5205" s="10" t="s">
        <v>210</v>
      </c>
      <c r="C5205" s="11" t="n">
        <v>46160</v>
      </c>
      <c r="D5205" s="12" t="n">
        <v>16.65</v>
      </c>
    </row>
    <row r="5206" customFormat="false" ht="15" hidden="false" customHeight="false" outlineLevel="0" collapsed="false">
      <c r="A5206" s="10" t="s">
        <v>7289</v>
      </c>
      <c r="B5206" s="10" t="s">
        <v>2949</v>
      </c>
      <c r="C5206" s="11" t="n">
        <v>46160</v>
      </c>
      <c r="D5206" s="12" t="n">
        <v>63.89</v>
      </c>
    </row>
    <row r="5207" customFormat="false" ht="15" hidden="false" customHeight="false" outlineLevel="0" collapsed="false">
      <c r="A5207" s="10" t="s">
        <v>7290</v>
      </c>
      <c r="B5207" s="10" t="s">
        <v>6073</v>
      </c>
      <c r="C5207" s="11" t="n">
        <v>46160</v>
      </c>
      <c r="D5207" s="12" t="n">
        <v>23.75</v>
      </c>
    </row>
    <row r="5208" customFormat="false" ht="15" hidden="false" customHeight="false" outlineLevel="0" collapsed="false">
      <c r="A5208" s="10" t="s">
        <v>7291</v>
      </c>
      <c r="B5208" s="10" t="s">
        <v>5496</v>
      </c>
      <c r="C5208" s="11" t="n">
        <v>46160</v>
      </c>
      <c r="D5208" s="12" t="n">
        <v>38.5</v>
      </c>
    </row>
    <row r="5209" customFormat="false" ht="15" hidden="false" customHeight="false" outlineLevel="0" collapsed="false">
      <c r="A5209" s="10" t="s">
        <v>7292</v>
      </c>
      <c r="B5209" s="10" t="s">
        <v>6629</v>
      </c>
      <c r="C5209" s="11" t="n">
        <v>46160</v>
      </c>
      <c r="D5209" s="12" t="n">
        <v>69.83</v>
      </c>
    </row>
    <row r="5210" customFormat="false" ht="15" hidden="false" customHeight="false" outlineLevel="0" collapsed="false">
      <c r="A5210" s="10" t="s">
        <v>7293</v>
      </c>
      <c r="B5210" s="10" t="s">
        <v>1448</v>
      </c>
      <c r="C5210" s="11" t="n">
        <v>46160</v>
      </c>
      <c r="D5210" s="12" t="n">
        <v>48.93</v>
      </c>
    </row>
    <row r="5211" customFormat="false" ht="15" hidden="false" customHeight="false" outlineLevel="0" collapsed="false">
      <c r="A5211" s="10" t="s">
        <v>7294</v>
      </c>
      <c r="B5211" s="10" t="s">
        <v>7295</v>
      </c>
      <c r="C5211" s="11" t="n">
        <v>46160</v>
      </c>
      <c r="D5211" s="12" t="n">
        <v>71.79</v>
      </c>
    </row>
    <row r="5212" customFormat="false" ht="15" hidden="false" customHeight="false" outlineLevel="0" collapsed="false">
      <c r="A5212" s="10" t="s">
        <v>7296</v>
      </c>
      <c r="B5212" s="10" t="s">
        <v>1530</v>
      </c>
      <c r="C5212" s="11" t="n">
        <v>46160</v>
      </c>
      <c r="D5212" s="12" t="n">
        <v>29.83</v>
      </c>
    </row>
    <row r="5213" customFormat="false" ht="15" hidden="false" customHeight="false" outlineLevel="0" collapsed="false">
      <c r="A5213" s="10" t="s">
        <v>7297</v>
      </c>
      <c r="B5213" s="10" t="s">
        <v>3586</v>
      </c>
      <c r="C5213" s="11" t="n">
        <v>46161</v>
      </c>
      <c r="D5213" s="12" t="n">
        <v>30.77</v>
      </c>
    </row>
    <row r="5214" customFormat="false" ht="15" hidden="false" customHeight="false" outlineLevel="0" collapsed="false">
      <c r="A5214" s="10" t="s">
        <v>7298</v>
      </c>
      <c r="B5214" s="10" t="s">
        <v>7299</v>
      </c>
      <c r="C5214" s="11" t="n">
        <v>46161</v>
      </c>
      <c r="D5214" s="12" t="n">
        <v>35.17</v>
      </c>
    </row>
    <row r="5215" customFormat="false" ht="15" hidden="false" customHeight="false" outlineLevel="0" collapsed="false">
      <c r="A5215" s="10" t="s">
        <v>7300</v>
      </c>
      <c r="B5215" s="10" t="s">
        <v>2190</v>
      </c>
      <c r="C5215" s="11" t="n">
        <v>46161</v>
      </c>
      <c r="D5215" s="12" t="n">
        <v>24.14</v>
      </c>
    </row>
    <row r="5216" customFormat="false" ht="15" hidden="false" customHeight="false" outlineLevel="0" collapsed="false">
      <c r="A5216" s="10" t="s">
        <v>7301</v>
      </c>
      <c r="B5216" s="10" t="s">
        <v>961</v>
      </c>
      <c r="C5216" s="11" t="n">
        <v>46161</v>
      </c>
      <c r="D5216" s="12" t="n">
        <v>50.03</v>
      </c>
    </row>
    <row r="5217" customFormat="false" ht="15" hidden="false" customHeight="false" outlineLevel="0" collapsed="false">
      <c r="A5217" s="10" t="s">
        <v>7302</v>
      </c>
      <c r="B5217" s="10" t="s">
        <v>2871</v>
      </c>
      <c r="C5217" s="11" t="n">
        <v>46161</v>
      </c>
      <c r="D5217" s="12" t="n">
        <v>35.37</v>
      </c>
    </row>
    <row r="5218" customFormat="false" ht="15" hidden="false" customHeight="false" outlineLevel="0" collapsed="false">
      <c r="A5218" s="10" t="s">
        <v>7303</v>
      </c>
      <c r="B5218" s="10" t="s">
        <v>6962</v>
      </c>
      <c r="C5218" s="11" t="n">
        <v>46161</v>
      </c>
      <c r="D5218" s="12" t="n">
        <v>39.44</v>
      </c>
    </row>
    <row r="5219" customFormat="false" ht="15" hidden="false" customHeight="false" outlineLevel="0" collapsed="false">
      <c r="A5219" s="10" t="s">
        <v>7304</v>
      </c>
      <c r="B5219" s="10" t="s">
        <v>7305</v>
      </c>
      <c r="C5219" s="11" t="n">
        <v>46162</v>
      </c>
      <c r="D5219" s="12" t="n">
        <v>25.54</v>
      </c>
    </row>
    <row r="5220" customFormat="false" ht="15" hidden="false" customHeight="false" outlineLevel="0" collapsed="false">
      <c r="A5220" s="10" t="s">
        <v>7306</v>
      </c>
      <c r="B5220" s="10" t="s">
        <v>7307</v>
      </c>
      <c r="C5220" s="11" t="n">
        <v>46162</v>
      </c>
      <c r="D5220" s="12" t="n">
        <v>31.44</v>
      </c>
    </row>
    <row r="5221" customFormat="false" ht="15" hidden="false" customHeight="false" outlineLevel="0" collapsed="false">
      <c r="A5221" s="10" t="s">
        <v>7308</v>
      </c>
      <c r="B5221" s="10" t="s">
        <v>7309</v>
      </c>
      <c r="C5221" s="11" t="n">
        <v>46162</v>
      </c>
      <c r="D5221" s="12" t="n">
        <v>19.84</v>
      </c>
    </row>
    <row r="5222" customFormat="false" ht="15" hidden="false" customHeight="false" outlineLevel="0" collapsed="false">
      <c r="A5222" s="10" t="s">
        <v>7310</v>
      </c>
      <c r="B5222" s="10" t="s">
        <v>815</v>
      </c>
      <c r="C5222" s="11" t="n">
        <v>46162</v>
      </c>
      <c r="D5222" s="12" t="n">
        <v>81.34</v>
      </c>
    </row>
    <row r="5223" customFormat="false" ht="15" hidden="false" customHeight="false" outlineLevel="0" collapsed="false">
      <c r="A5223" s="10" t="s">
        <v>7311</v>
      </c>
      <c r="B5223" s="10" t="s">
        <v>7312</v>
      </c>
      <c r="C5223" s="11" t="n">
        <v>46162</v>
      </c>
      <c r="D5223" s="12" t="n">
        <v>46.57</v>
      </c>
    </row>
    <row r="5224" customFormat="false" ht="15" hidden="false" customHeight="false" outlineLevel="0" collapsed="false">
      <c r="A5224" s="10" t="s">
        <v>7313</v>
      </c>
      <c r="B5224" s="10" t="s">
        <v>705</v>
      </c>
      <c r="C5224" s="11" t="n">
        <v>46162</v>
      </c>
      <c r="D5224" s="12" t="n">
        <v>51.33</v>
      </c>
    </row>
    <row r="5225" customFormat="false" ht="15" hidden="false" customHeight="false" outlineLevel="0" collapsed="false">
      <c r="A5225" s="10" t="s">
        <v>7314</v>
      </c>
      <c r="B5225" s="10" t="s">
        <v>4267</v>
      </c>
      <c r="C5225" s="11" t="n">
        <v>46162</v>
      </c>
      <c r="D5225" s="12" t="n">
        <v>47.77</v>
      </c>
    </row>
    <row r="5226" customFormat="false" ht="15" hidden="false" customHeight="false" outlineLevel="0" collapsed="false">
      <c r="A5226" s="10" t="s">
        <v>7315</v>
      </c>
      <c r="B5226" s="10" t="s">
        <v>7316</v>
      </c>
      <c r="C5226" s="11" t="n">
        <v>46162</v>
      </c>
      <c r="D5226" s="12" t="n">
        <v>23.31</v>
      </c>
    </row>
    <row r="5227" customFormat="false" ht="15" hidden="false" customHeight="false" outlineLevel="0" collapsed="false">
      <c r="A5227" s="10" t="s">
        <v>7317</v>
      </c>
      <c r="B5227" s="10" t="s">
        <v>7318</v>
      </c>
      <c r="C5227" s="11" t="n">
        <v>46162</v>
      </c>
      <c r="D5227" s="12" t="n">
        <v>22.32</v>
      </c>
    </row>
    <row r="5228" customFormat="false" ht="15" hidden="false" customHeight="false" outlineLevel="0" collapsed="false">
      <c r="A5228" s="10" t="s">
        <v>7319</v>
      </c>
      <c r="B5228" s="10" t="s">
        <v>5432</v>
      </c>
      <c r="C5228" s="11" t="n">
        <v>46163</v>
      </c>
      <c r="D5228" s="12" t="n">
        <v>59.53</v>
      </c>
    </row>
    <row r="5229" customFormat="false" ht="15" hidden="false" customHeight="false" outlineLevel="0" collapsed="false">
      <c r="A5229" s="10" t="s">
        <v>7320</v>
      </c>
      <c r="B5229" s="10" t="s">
        <v>2762</v>
      </c>
      <c r="C5229" s="11" t="n">
        <v>46163</v>
      </c>
      <c r="D5229" s="12" t="n">
        <v>47.1</v>
      </c>
    </row>
    <row r="5230" customFormat="false" ht="15" hidden="false" customHeight="false" outlineLevel="0" collapsed="false">
      <c r="A5230" s="10" t="s">
        <v>7321</v>
      </c>
      <c r="B5230" s="10" t="s">
        <v>449</v>
      </c>
      <c r="C5230" s="11" t="n">
        <v>46163</v>
      </c>
      <c r="D5230" s="12" t="n">
        <v>36.63</v>
      </c>
    </row>
    <row r="5231" customFormat="false" ht="15" hidden="false" customHeight="false" outlineLevel="0" collapsed="false">
      <c r="A5231" s="10" t="s">
        <v>7322</v>
      </c>
      <c r="B5231" s="10" t="s">
        <v>2890</v>
      </c>
      <c r="C5231" s="11" t="n">
        <v>46163</v>
      </c>
      <c r="D5231" s="12" t="n">
        <v>33.79</v>
      </c>
    </row>
    <row r="5232" customFormat="false" ht="15" hidden="false" customHeight="false" outlineLevel="0" collapsed="false">
      <c r="A5232" s="10" t="s">
        <v>7323</v>
      </c>
      <c r="B5232" s="10" t="s">
        <v>7324</v>
      </c>
      <c r="C5232" s="11" t="n">
        <v>46163</v>
      </c>
      <c r="D5232" s="12" t="n">
        <v>16.86</v>
      </c>
    </row>
    <row r="5233" customFormat="false" ht="15" hidden="false" customHeight="false" outlineLevel="0" collapsed="false">
      <c r="A5233" s="10" t="s">
        <v>7325</v>
      </c>
      <c r="B5233" s="10" t="s">
        <v>2133</v>
      </c>
      <c r="C5233" s="11" t="n">
        <v>46163</v>
      </c>
      <c r="D5233" s="12" t="n">
        <v>48.6</v>
      </c>
    </row>
    <row r="5234" customFormat="false" ht="15" hidden="false" customHeight="false" outlineLevel="0" collapsed="false">
      <c r="A5234" s="10" t="s">
        <v>7326</v>
      </c>
      <c r="B5234" s="10" t="s">
        <v>2374</v>
      </c>
      <c r="C5234" s="11" t="n">
        <v>46163</v>
      </c>
      <c r="D5234" s="12" t="n">
        <v>53.08</v>
      </c>
    </row>
    <row r="5235" customFormat="false" ht="15" hidden="false" customHeight="false" outlineLevel="0" collapsed="false">
      <c r="A5235" s="10" t="s">
        <v>7327</v>
      </c>
      <c r="B5235" s="10" t="s">
        <v>4045</v>
      </c>
      <c r="C5235" s="11" t="n">
        <v>46163</v>
      </c>
      <c r="D5235" s="12" t="n">
        <v>49.08</v>
      </c>
    </row>
    <row r="5236" customFormat="false" ht="15" hidden="false" customHeight="false" outlineLevel="0" collapsed="false">
      <c r="A5236" s="10" t="s">
        <v>7328</v>
      </c>
      <c r="B5236" s="10" t="s">
        <v>2039</v>
      </c>
      <c r="C5236" s="11" t="n">
        <v>46163</v>
      </c>
      <c r="D5236" s="12" t="n">
        <v>54.59</v>
      </c>
    </row>
    <row r="5237" customFormat="false" ht="15" hidden="false" customHeight="false" outlineLevel="0" collapsed="false">
      <c r="A5237" s="10" t="s">
        <v>7329</v>
      </c>
      <c r="B5237" s="10" t="s">
        <v>7330</v>
      </c>
      <c r="C5237" s="11" t="n">
        <v>46163</v>
      </c>
      <c r="D5237" s="12" t="n">
        <v>18.26</v>
      </c>
    </row>
    <row r="5238" customFormat="false" ht="15" hidden="false" customHeight="false" outlineLevel="0" collapsed="false">
      <c r="A5238" s="10" t="s">
        <v>7331</v>
      </c>
      <c r="B5238" s="10" t="s">
        <v>7332</v>
      </c>
      <c r="C5238" s="11" t="n">
        <v>46163</v>
      </c>
      <c r="D5238" s="12" t="n">
        <v>20.3</v>
      </c>
    </row>
    <row r="5239" customFormat="false" ht="15" hidden="false" customHeight="false" outlineLevel="0" collapsed="false">
      <c r="A5239" s="10" t="s">
        <v>7333</v>
      </c>
      <c r="B5239" s="10" t="s">
        <v>7334</v>
      </c>
      <c r="C5239" s="11" t="n">
        <v>46163</v>
      </c>
      <c r="D5239" s="12" t="n">
        <v>31.68</v>
      </c>
    </row>
    <row r="5240" customFormat="false" ht="15" hidden="false" customHeight="false" outlineLevel="0" collapsed="false">
      <c r="A5240" s="10" t="s">
        <v>7335</v>
      </c>
      <c r="B5240" s="10" t="s">
        <v>556</v>
      </c>
      <c r="C5240" s="11" t="n">
        <v>46163</v>
      </c>
      <c r="D5240" s="12" t="n">
        <v>59.23</v>
      </c>
    </row>
    <row r="5241" customFormat="false" ht="15" hidden="false" customHeight="false" outlineLevel="0" collapsed="false">
      <c r="A5241" s="10" t="s">
        <v>7336</v>
      </c>
      <c r="B5241" s="10" t="s">
        <v>4752</v>
      </c>
      <c r="C5241" s="11" t="n">
        <v>46163</v>
      </c>
      <c r="D5241" s="12" t="n">
        <v>42.45</v>
      </c>
    </row>
    <row r="5242" customFormat="false" ht="15" hidden="false" customHeight="false" outlineLevel="0" collapsed="false">
      <c r="A5242" s="10" t="s">
        <v>7337</v>
      </c>
      <c r="B5242" s="10" t="s">
        <v>159</v>
      </c>
      <c r="C5242" s="11" t="n">
        <v>46163</v>
      </c>
      <c r="D5242" s="12" t="n">
        <v>49.96</v>
      </c>
    </row>
    <row r="5243" customFormat="false" ht="15" hidden="false" customHeight="false" outlineLevel="0" collapsed="false">
      <c r="A5243" s="10" t="s">
        <v>7338</v>
      </c>
      <c r="B5243" s="10" t="s">
        <v>3918</v>
      </c>
      <c r="C5243" s="11" t="n">
        <v>46163</v>
      </c>
      <c r="D5243" s="12" t="n">
        <v>27.05</v>
      </c>
    </row>
    <row r="5244" customFormat="false" ht="15" hidden="false" customHeight="false" outlineLevel="0" collapsed="false">
      <c r="A5244" s="10" t="s">
        <v>7339</v>
      </c>
      <c r="B5244" s="10" t="s">
        <v>7340</v>
      </c>
      <c r="C5244" s="11" t="n">
        <v>46164</v>
      </c>
      <c r="D5244" s="12" t="n">
        <v>48.38</v>
      </c>
    </row>
    <row r="5245" customFormat="false" ht="15" hidden="false" customHeight="false" outlineLevel="0" collapsed="false">
      <c r="A5245" s="10" t="s">
        <v>7341</v>
      </c>
      <c r="B5245" s="10" t="s">
        <v>1871</v>
      </c>
      <c r="C5245" s="11" t="n">
        <v>46164</v>
      </c>
      <c r="D5245" s="12" t="n">
        <v>48.02</v>
      </c>
    </row>
    <row r="5246" customFormat="false" ht="15" hidden="false" customHeight="false" outlineLevel="0" collapsed="false">
      <c r="A5246" s="10" t="s">
        <v>7342</v>
      </c>
      <c r="B5246" s="10" t="s">
        <v>7343</v>
      </c>
      <c r="C5246" s="11" t="n">
        <v>46164</v>
      </c>
      <c r="D5246" s="12" t="n">
        <v>25.8</v>
      </c>
    </row>
    <row r="5247" customFormat="false" ht="15" hidden="false" customHeight="false" outlineLevel="0" collapsed="false">
      <c r="A5247" s="10" t="s">
        <v>7344</v>
      </c>
      <c r="B5247" s="10" t="s">
        <v>7345</v>
      </c>
      <c r="C5247" s="11" t="n">
        <v>46164</v>
      </c>
      <c r="D5247" s="12" t="n">
        <v>14.92</v>
      </c>
    </row>
    <row r="5248" customFormat="false" ht="15" hidden="false" customHeight="false" outlineLevel="0" collapsed="false">
      <c r="A5248" s="10" t="s">
        <v>7346</v>
      </c>
      <c r="B5248" s="10" t="s">
        <v>5421</v>
      </c>
      <c r="C5248" s="11" t="n">
        <v>46164</v>
      </c>
      <c r="D5248" s="12" t="n">
        <v>38.72</v>
      </c>
    </row>
    <row r="5249" customFormat="false" ht="15" hidden="false" customHeight="false" outlineLevel="0" collapsed="false">
      <c r="A5249" s="10" t="s">
        <v>7347</v>
      </c>
      <c r="B5249" s="10" t="s">
        <v>4122</v>
      </c>
      <c r="C5249" s="11" t="n">
        <v>46164</v>
      </c>
      <c r="D5249" s="12" t="n">
        <v>70.54</v>
      </c>
    </row>
    <row r="5250" customFormat="false" ht="15" hidden="false" customHeight="false" outlineLevel="0" collapsed="false">
      <c r="A5250" s="10" t="s">
        <v>7348</v>
      </c>
      <c r="B5250" s="10" t="s">
        <v>5207</v>
      </c>
      <c r="C5250" s="11" t="n">
        <v>46164</v>
      </c>
      <c r="D5250" s="12" t="n">
        <v>24.6</v>
      </c>
    </row>
    <row r="5251" customFormat="false" ht="15" hidden="false" customHeight="false" outlineLevel="0" collapsed="false">
      <c r="A5251" s="10" t="s">
        <v>7349</v>
      </c>
      <c r="B5251" s="10" t="s">
        <v>609</v>
      </c>
      <c r="C5251" s="11" t="n">
        <v>46164</v>
      </c>
      <c r="D5251" s="12" t="n">
        <v>55.79</v>
      </c>
    </row>
    <row r="5252" customFormat="false" ht="15" hidden="false" customHeight="false" outlineLevel="0" collapsed="false">
      <c r="A5252" s="10" t="s">
        <v>7350</v>
      </c>
      <c r="B5252" s="10" t="s">
        <v>7351</v>
      </c>
      <c r="C5252" s="11" t="n">
        <v>46164</v>
      </c>
      <c r="D5252" s="12" t="n">
        <v>25.72</v>
      </c>
    </row>
    <row r="5253" customFormat="false" ht="15" hidden="false" customHeight="false" outlineLevel="0" collapsed="false">
      <c r="A5253" s="10" t="s">
        <v>7352</v>
      </c>
      <c r="B5253" s="10" t="s">
        <v>3306</v>
      </c>
      <c r="C5253" s="11" t="n">
        <v>46165</v>
      </c>
      <c r="D5253" s="12" t="n">
        <v>42.51</v>
      </c>
    </row>
    <row r="5254" customFormat="false" ht="15" hidden="false" customHeight="false" outlineLevel="0" collapsed="false">
      <c r="A5254" s="10" t="s">
        <v>7353</v>
      </c>
      <c r="B5254" s="10" t="s">
        <v>1546</v>
      </c>
      <c r="C5254" s="11" t="n">
        <v>46165</v>
      </c>
      <c r="D5254" s="12" t="n">
        <v>74.59</v>
      </c>
    </row>
    <row r="5255" customFormat="false" ht="15" hidden="false" customHeight="false" outlineLevel="0" collapsed="false">
      <c r="A5255" s="10" t="s">
        <v>7354</v>
      </c>
      <c r="B5255" s="10" t="s">
        <v>7355</v>
      </c>
      <c r="C5255" s="11" t="n">
        <v>46165</v>
      </c>
      <c r="D5255" s="12" t="n">
        <v>21.23</v>
      </c>
    </row>
    <row r="5256" customFormat="false" ht="15" hidden="false" customHeight="false" outlineLevel="0" collapsed="false">
      <c r="A5256" s="10" t="s">
        <v>7356</v>
      </c>
      <c r="B5256" s="10" t="s">
        <v>4043</v>
      </c>
      <c r="C5256" s="11" t="n">
        <v>46165</v>
      </c>
      <c r="D5256" s="12" t="n">
        <v>16.19</v>
      </c>
    </row>
    <row r="5257" customFormat="false" ht="15" hidden="false" customHeight="false" outlineLevel="0" collapsed="false">
      <c r="A5257" s="10" t="s">
        <v>7357</v>
      </c>
      <c r="B5257" s="10" t="s">
        <v>4321</v>
      </c>
      <c r="C5257" s="11" t="n">
        <v>46165</v>
      </c>
      <c r="D5257" s="12" t="n">
        <v>36.23</v>
      </c>
    </row>
    <row r="5258" customFormat="false" ht="15" hidden="false" customHeight="false" outlineLevel="0" collapsed="false">
      <c r="A5258" s="10" t="s">
        <v>7358</v>
      </c>
      <c r="B5258" s="10" t="s">
        <v>4644</v>
      </c>
      <c r="C5258" s="11" t="n">
        <v>46165</v>
      </c>
      <c r="D5258" s="12" t="n">
        <v>60.68</v>
      </c>
    </row>
    <row r="5259" customFormat="false" ht="15" hidden="false" customHeight="false" outlineLevel="0" collapsed="false">
      <c r="A5259" s="10" t="s">
        <v>7359</v>
      </c>
      <c r="B5259" s="10" t="s">
        <v>6445</v>
      </c>
      <c r="C5259" s="11" t="n">
        <v>46165</v>
      </c>
      <c r="D5259" s="12" t="n">
        <v>44.08</v>
      </c>
    </row>
    <row r="5260" customFormat="false" ht="15" hidden="false" customHeight="false" outlineLevel="0" collapsed="false">
      <c r="A5260" s="10" t="s">
        <v>7360</v>
      </c>
      <c r="B5260" s="10" t="s">
        <v>7361</v>
      </c>
      <c r="C5260" s="11" t="n">
        <v>46165</v>
      </c>
      <c r="D5260" s="12" t="n">
        <v>44.18</v>
      </c>
    </row>
    <row r="5261" customFormat="false" ht="15" hidden="false" customHeight="false" outlineLevel="0" collapsed="false">
      <c r="A5261" s="10" t="s">
        <v>7362</v>
      </c>
      <c r="B5261" s="10" t="s">
        <v>501</v>
      </c>
      <c r="C5261" s="11" t="n">
        <v>46165</v>
      </c>
      <c r="D5261" s="12" t="n">
        <v>59.16</v>
      </c>
    </row>
    <row r="5262" customFormat="false" ht="15" hidden="false" customHeight="false" outlineLevel="0" collapsed="false">
      <c r="A5262" s="10" t="s">
        <v>7363</v>
      </c>
      <c r="B5262" s="10" t="s">
        <v>2492</v>
      </c>
      <c r="C5262" s="11" t="n">
        <v>46166</v>
      </c>
      <c r="D5262" s="12" t="n">
        <v>22.76</v>
      </c>
    </row>
    <row r="5263" customFormat="false" ht="15" hidden="false" customHeight="false" outlineLevel="0" collapsed="false">
      <c r="A5263" s="10" t="s">
        <v>7364</v>
      </c>
      <c r="B5263" s="10" t="s">
        <v>4523</v>
      </c>
      <c r="C5263" s="11" t="n">
        <v>46166</v>
      </c>
      <c r="D5263" s="12" t="n">
        <v>22.32</v>
      </c>
    </row>
    <row r="5264" customFormat="false" ht="15" hidden="false" customHeight="false" outlineLevel="0" collapsed="false">
      <c r="A5264" s="10" t="s">
        <v>7365</v>
      </c>
      <c r="B5264" s="10" t="s">
        <v>5292</v>
      </c>
      <c r="C5264" s="11" t="n">
        <v>46166</v>
      </c>
      <c r="D5264" s="12" t="n">
        <v>27.89</v>
      </c>
    </row>
    <row r="5265" customFormat="false" ht="15" hidden="false" customHeight="false" outlineLevel="0" collapsed="false">
      <c r="A5265" s="10" t="s">
        <v>7366</v>
      </c>
      <c r="B5265" s="10" t="s">
        <v>7367</v>
      </c>
      <c r="C5265" s="11" t="n">
        <v>46166</v>
      </c>
      <c r="D5265" s="12" t="n">
        <v>22.68</v>
      </c>
    </row>
    <row r="5266" customFormat="false" ht="15" hidden="false" customHeight="false" outlineLevel="0" collapsed="false">
      <c r="A5266" s="10" t="s">
        <v>7368</v>
      </c>
      <c r="B5266" s="10" t="s">
        <v>7369</v>
      </c>
      <c r="C5266" s="11" t="n">
        <v>46166</v>
      </c>
      <c r="D5266" s="12" t="n">
        <v>43.82</v>
      </c>
    </row>
    <row r="5267" customFormat="false" ht="15" hidden="false" customHeight="false" outlineLevel="0" collapsed="false">
      <c r="A5267" s="10" t="s">
        <v>7370</v>
      </c>
      <c r="B5267" s="10" t="s">
        <v>4332</v>
      </c>
      <c r="C5267" s="11" t="n">
        <v>46166</v>
      </c>
      <c r="D5267" s="12" t="n">
        <v>22.18</v>
      </c>
    </row>
    <row r="5268" customFormat="false" ht="15" hidden="false" customHeight="false" outlineLevel="0" collapsed="false">
      <c r="A5268" s="10" t="s">
        <v>7371</v>
      </c>
      <c r="B5268" s="10" t="s">
        <v>3584</v>
      </c>
      <c r="C5268" s="11" t="n">
        <v>46166</v>
      </c>
      <c r="D5268" s="12" t="n">
        <v>38.07</v>
      </c>
    </row>
    <row r="5269" customFormat="false" ht="15" hidden="false" customHeight="false" outlineLevel="0" collapsed="false">
      <c r="A5269" s="10" t="s">
        <v>7372</v>
      </c>
      <c r="B5269" s="10" t="s">
        <v>6288</v>
      </c>
      <c r="C5269" s="11" t="n">
        <v>46167</v>
      </c>
      <c r="D5269" s="12" t="n">
        <v>52.19</v>
      </c>
    </row>
    <row r="5270" customFormat="false" ht="15" hidden="false" customHeight="false" outlineLevel="0" collapsed="false">
      <c r="A5270" s="10" t="s">
        <v>7373</v>
      </c>
      <c r="B5270" s="10" t="s">
        <v>6416</v>
      </c>
      <c r="C5270" s="11" t="n">
        <v>46167</v>
      </c>
      <c r="D5270" s="12" t="n">
        <v>65.97</v>
      </c>
    </row>
    <row r="5271" customFormat="false" ht="15" hidden="false" customHeight="false" outlineLevel="0" collapsed="false">
      <c r="A5271" s="10" t="s">
        <v>7374</v>
      </c>
      <c r="B5271" s="10" t="s">
        <v>3910</v>
      </c>
      <c r="C5271" s="11" t="n">
        <v>46167</v>
      </c>
      <c r="D5271" s="12" t="n">
        <v>37.65</v>
      </c>
    </row>
    <row r="5272" customFormat="false" ht="15" hidden="false" customHeight="false" outlineLevel="0" collapsed="false">
      <c r="A5272" s="10" t="s">
        <v>7375</v>
      </c>
      <c r="B5272" s="10" t="s">
        <v>2361</v>
      </c>
      <c r="C5272" s="11" t="n">
        <v>46167</v>
      </c>
      <c r="D5272" s="12" t="n">
        <v>72.19</v>
      </c>
    </row>
    <row r="5273" customFormat="false" ht="15" hidden="false" customHeight="false" outlineLevel="0" collapsed="false">
      <c r="A5273" s="10" t="s">
        <v>7376</v>
      </c>
      <c r="B5273" s="10" t="s">
        <v>4575</v>
      </c>
      <c r="C5273" s="11" t="n">
        <v>46167</v>
      </c>
      <c r="D5273" s="12" t="n">
        <v>64.03</v>
      </c>
    </row>
    <row r="5274" customFormat="false" ht="15" hidden="false" customHeight="false" outlineLevel="0" collapsed="false">
      <c r="A5274" s="10" t="s">
        <v>7377</v>
      </c>
      <c r="B5274" s="10" t="s">
        <v>5878</v>
      </c>
      <c r="C5274" s="11" t="n">
        <v>46167</v>
      </c>
      <c r="D5274" s="12" t="n">
        <v>37.2</v>
      </c>
    </row>
    <row r="5275" customFormat="false" ht="15" hidden="false" customHeight="false" outlineLevel="0" collapsed="false">
      <c r="A5275" s="10" t="s">
        <v>7378</v>
      </c>
      <c r="B5275" s="10" t="s">
        <v>1123</v>
      </c>
      <c r="C5275" s="11" t="n">
        <v>46167</v>
      </c>
      <c r="D5275" s="12" t="n">
        <v>62.7</v>
      </c>
    </row>
    <row r="5276" customFormat="false" ht="15" hidden="false" customHeight="false" outlineLevel="0" collapsed="false">
      <c r="A5276" s="10" t="s">
        <v>7379</v>
      </c>
      <c r="B5276" s="10" t="s">
        <v>5057</v>
      </c>
      <c r="C5276" s="11" t="n">
        <v>46167</v>
      </c>
      <c r="D5276" s="12" t="n">
        <v>61.03</v>
      </c>
    </row>
    <row r="5277" customFormat="false" ht="15" hidden="false" customHeight="false" outlineLevel="0" collapsed="false">
      <c r="A5277" s="10" t="s">
        <v>7380</v>
      </c>
      <c r="B5277" s="10" t="s">
        <v>7049</v>
      </c>
      <c r="C5277" s="11" t="n">
        <v>46168</v>
      </c>
      <c r="D5277" s="12" t="n">
        <v>20.98</v>
      </c>
    </row>
    <row r="5278" customFormat="false" ht="15" hidden="false" customHeight="false" outlineLevel="0" collapsed="false">
      <c r="A5278" s="10" t="s">
        <v>7381</v>
      </c>
      <c r="B5278" s="10" t="s">
        <v>721</v>
      </c>
      <c r="C5278" s="11" t="n">
        <v>46168</v>
      </c>
      <c r="D5278" s="12" t="n">
        <v>25.31</v>
      </c>
    </row>
    <row r="5279" customFormat="false" ht="15" hidden="false" customHeight="false" outlineLevel="0" collapsed="false">
      <c r="A5279" s="10" t="s">
        <v>7382</v>
      </c>
      <c r="B5279" s="10" t="s">
        <v>7383</v>
      </c>
      <c r="C5279" s="11" t="n">
        <v>46168</v>
      </c>
      <c r="D5279" s="12" t="n">
        <v>13.51</v>
      </c>
    </row>
    <row r="5280" customFormat="false" ht="15" hidden="false" customHeight="false" outlineLevel="0" collapsed="false">
      <c r="A5280" s="10" t="s">
        <v>7384</v>
      </c>
      <c r="B5280" s="10" t="s">
        <v>4781</v>
      </c>
      <c r="C5280" s="11" t="n">
        <v>46168</v>
      </c>
      <c r="D5280" s="12" t="n">
        <v>37.35</v>
      </c>
    </row>
    <row r="5281" customFormat="false" ht="15" hidden="false" customHeight="false" outlineLevel="0" collapsed="false">
      <c r="A5281" s="10" t="s">
        <v>7385</v>
      </c>
      <c r="B5281" s="10" t="s">
        <v>4793</v>
      </c>
      <c r="C5281" s="11" t="n">
        <v>46168</v>
      </c>
      <c r="D5281" s="12" t="n">
        <v>47.48</v>
      </c>
    </row>
    <row r="5282" customFormat="false" ht="15" hidden="false" customHeight="false" outlineLevel="0" collapsed="false">
      <c r="A5282" s="10" t="s">
        <v>7386</v>
      </c>
      <c r="B5282" s="10" t="s">
        <v>7387</v>
      </c>
      <c r="C5282" s="11" t="n">
        <v>46168</v>
      </c>
      <c r="D5282" s="12" t="n">
        <v>47.03</v>
      </c>
    </row>
    <row r="5283" customFormat="false" ht="15" hidden="false" customHeight="false" outlineLevel="0" collapsed="false">
      <c r="A5283" s="10" t="s">
        <v>7388</v>
      </c>
      <c r="B5283" s="10" t="s">
        <v>3839</v>
      </c>
      <c r="C5283" s="11" t="n">
        <v>46168</v>
      </c>
      <c r="D5283" s="12" t="n">
        <v>27.82</v>
      </c>
    </row>
    <row r="5284" customFormat="false" ht="15" hidden="false" customHeight="false" outlineLevel="0" collapsed="false">
      <c r="A5284" s="10" t="s">
        <v>7389</v>
      </c>
      <c r="B5284" s="10" t="s">
        <v>7390</v>
      </c>
      <c r="C5284" s="11" t="n">
        <v>46168</v>
      </c>
      <c r="D5284" s="12" t="n">
        <v>34.61</v>
      </c>
    </row>
    <row r="5285" customFormat="false" ht="15" hidden="false" customHeight="false" outlineLevel="0" collapsed="false">
      <c r="A5285" s="10" t="s">
        <v>7391</v>
      </c>
      <c r="B5285" s="10" t="s">
        <v>3237</v>
      </c>
      <c r="C5285" s="11" t="n">
        <v>46168</v>
      </c>
      <c r="D5285" s="12" t="n">
        <v>34.77</v>
      </c>
    </row>
    <row r="5286" customFormat="false" ht="15" hidden="false" customHeight="false" outlineLevel="0" collapsed="false">
      <c r="A5286" s="10" t="s">
        <v>7392</v>
      </c>
      <c r="B5286" s="10" t="s">
        <v>1107</v>
      </c>
      <c r="C5286" s="11" t="n">
        <v>46168</v>
      </c>
      <c r="D5286" s="12" t="n">
        <v>37.83</v>
      </c>
    </row>
    <row r="5287" customFormat="false" ht="15" hidden="false" customHeight="false" outlineLevel="0" collapsed="false">
      <c r="A5287" s="10" t="s">
        <v>7393</v>
      </c>
      <c r="B5287" s="10" t="s">
        <v>7394</v>
      </c>
      <c r="C5287" s="11" t="n">
        <v>46168</v>
      </c>
      <c r="D5287" s="12" t="n">
        <v>18.43</v>
      </c>
    </row>
    <row r="5288" customFormat="false" ht="15" hidden="false" customHeight="false" outlineLevel="0" collapsed="false">
      <c r="A5288" s="10" t="s">
        <v>7395</v>
      </c>
      <c r="B5288" s="10" t="s">
        <v>6906</v>
      </c>
      <c r="C5288" s="11" t="n">
        <v>46168</v>
      </c>
      <c r="D5288" s="12" t="n">
        <v>48.39</v>
      </c>
    </row>
    <row r="5289" customFormat="false" ht="15" hidden="false" customHeight="false" outlineLevel="0" collapsed="false">
      <c r="A5289" s="10" t="s">
        <v>7396</v>
      </c>
      <c r="B5289" s="10" t="s">
        <v>5299</v>
      </c>
      <c r="C5289" s="11" t="n">
        <v>46168</v>
      </c>
      <c r="D5289" s="12" t="n">
        <v>38.94</v>
      </c>
    </row>
    <row r="5290" customFormat="false" ht="15" hidden="false" customHeight="false" outlineLevel="0" collapsed="false">
      <c r="A5290" s="10" t="s">
        <v>7397</v>
      </c>
      <c r="B5290" s="10" t="s">
        <v>7398</v>
      </c>
      <c r="C5290" s="11" t="n">
        <v>46169</v>
      </c>
      <c r="D5290" s="12" t="n">
        <v>21.23</v>
      </c>
    </row>
    <row r="5291" customFormat="false" ht="15" hidden="false" customHeight="false" outlineLevel="0" collapsed="false">
      <c r="A5291" s="10" t="s">
        <v>7399</v>
      </c>
      <c r="B5291" s="10" t="s">
        <v>2355</v>
      </c>
      <c r="C5291" s="11" t="n">
        <v>46169</v>
      </c>
      <c r="D5291" s="12" t="n">
        <v>29.13</v>
      </c>
    </row>
    <row r="5292" customFormat="false" ht="15" hidden="false" customHeight="false" outlineLevel="0" collapsed="false">
      <c r="A5292" s="10" t="s">
        <v>7400</v>
      </c>
      <c r="B5292" s="10" t="s">
        <v>6242</v>
      </c>
      <c r="C5292" s="11" t="n">
        <v>46169</v>
      </c>
      <c r="D5292" s="12" t="n">
        <v>32.42</v>
      </c>
    </row>
    <row r="5293" customFormat="false" ht="15" hidden="false" customHeight="false" outlineLevel="0" collapsed="false">
      <c r="A5293" s="10" t="s">
        <v>7401</v>
      </c>
      <c r="B5293" s="10" t="s">
        <v>5578</v>
      </c>
      <c r="C5293" s="11" t="n">
        <v>46169</v>
      </c>
      <c r="D5293" s="12" t="n">
        <v>48.67</v>
      </c>
    </row>
    <row r="5294" customFormat="false" ht="15" hidden="false" customHeight="false" outlineLevel="0" collapsed="false">
      <c r="A5294" s="10" t="s">
        <v>7402</v>
      </c>
      <c r="B5294" s="10" t="s">
        <v>3908</v>
      </c>
      <c r="C5294" s="11" t="n">
        <v>46169</v>
      </c>
      <c r="D5294" s="12" t="n">
        <v>73.32</v>
      </c>
    </row>
    <row r="5295" customFormat="false" ht="15" hidden="false" customHeight="false" outlineLevel="0" collapsed="false">
      <c r="A5295" s="10" t="s">
        <v>7403</v>
      </c>
      <c r="B5295" s="10" t="s">
        <v>3990</v>
      </c>
      <c r="C5295" s="11" t="n">
        <v>46169</v>
      </c>
      <c r="D5295" s="12" t="n">
        <v>21.96</v>
      </c>
    </row>
    <row r="5296" customFormat="false" ht="15" hidden="false" customHeight="false" outlineLevel="0" collapsed="false">
      <c r="A5296" s="10" t="s">
        <v>7404</v>
      </c>
      <c r="B5296" s="10" t="s">
        <v>1029</v>
      </c>
      <c r="C5296" s="11" t="n">
        <v>46169</v>
      </c>
      <c r="D5296" s="12" t="n">
        <v>35.07</v>
      </c>
    </row>
    <row r="5297" customFormat="false" ht="15" hidden="false" customHeight="false" outlineLevel="0" collapsed="false">
      <c r="A5297" s="10" t="s">
        <v>7405</v>
      </c>
      <c r="B5297" s="10" t="s">
        <v>620</v>
      </c>
      <c r="C5297" s="11" t="n">
        <v>46169</v>
      </c>
      <c r="D5297" s="12" t="n">
        <v>66.18</v>
      </c>
    </row>
    <row r="5298" customFormat="false" ht="15" hidden="false" customHeight="false" outlineLevel="0" collapsed="false">
      <c r="A5298" s="10" t="s">
        <v>7406</v>
      </c>
      <c r="B5298" s="10" t="s">
        <v>6871</v>
      </c>
      <c r="C5298" s="11" t="n">
        <v>46169</v>
      </c>
      <c r="D5298" s="12" t="n">
        <v>48.27</v>
      </c>
    </row>
    <row r="5299" customFormat="false" ht="15" hidden="false" customHeight="false" outlineLevel="0" collapsed="false">
      <c r="A5299" s="10" t="s">
        <v>7407</v>
      </c>
      <c r="B5299" s="10" t="s">
        <v>7408</v>
      </c>
      <c r="C5299" s="11" t="n">
        <v>46169</v>
      </c>
      <c r="D5299" s="12" t="n">
        <v>47.13</v>
      </c>
    </row>
    <row r="5300" customFormat="false" ht="15" hidden="false" customHeight="false" outlineLevel="0" collapsed="false">
      <c r="A5300" s="10" t="s">
        <v>7409</v>
      </c>
      <c r="B5300" s="10" t="s">
        <v>3432</v>
      </c>
      <c r="C5300" s="11" t="n">
        <v>46169</v>
      </c>
      <c r="D5300" s="12" t="n">
        <v>45.29</v>
      </c>
    </row>
    <row r="5301" customFormat="false" ht="15" hidden="false" customHeight="false" outlineLevel="0" collapsed="false">
      <c r="A5301" s="10" t="s">
        <v>7410</v>
      </c>
      <c r="B5301" s="10" t="s">
        <v>7411</v>
      </c>
      <c r="C5301" s="11" t="n">
        <v>46170</v>
      </c>
      <c r="D5301" s="12" t="n">
        <v>30.03</v>
      </c>
    </row>
    <row r="5302" customFormat="false" ht="15" hidden="false" customHeight="false" outlineLevel="0" collapsed="false">
      <c r="A5302" s="10" t="s">
        <v>7412</v>
      </c>
      <c r="B5302" s="10" t="s">
        <v>3526</v>
      </c>
      <c r="C5302" s="11" t="n">
        <v>46170</v>
      </c>
      <c r="D5302" s="12" t="n">
        <v>60.09</v>
      </c>
    </row>
    <row r="5303" customFormat="false" ht="15" hidden="false" customHeight="false" outlineLevel="0" collapsed="false">
      <c r="A5303" s="10" t="s">
        <v>7413</v>
      </c>
      <c r="B5303" s="10" t="s">
        <v>6175</v>
      </c>
      <c r="C5303" s="11" t="n">
        <v>46170</v>
      </c>
      <c r="D5303" s="12" t="n">
        <v>51.07</v>
      </c>
    </row>
    <row r="5304" customFormat="false" ht="15" hidden="false" customHeight="false" outlineLevel="0" collapsed="false">
      <c r="A5304" s="10" t="s">
        <v>7414</v>
      </c>
      <c r="B5304" s="10" t="s">
        <v>1833</v>
      </c>
      <c r="C5304" s="11" t="n">
        <v>46170</v>
      </c>
      <c r="D5304" s="12" t="n">
        <v>38.62</v>
      </c>
    </row>
    <row r="5305" customFormat="false" ht="15" hidden="false" customHeight="false" outlineLevel="0" collapsed="false">
      <c r="A5305" s="10" t="s">
        <v>7415</v>
      </c>
      <c r="B5305" s="10" t="s">
        <v>2206</v>
      </c>
      <c r="C5305" s="11" t="n">
        <v>46170</v>
      </c>
      <c r="D5305" s="12" t="n">
        <v>102.12</v>
      </c>
    </row>
    <row r="5306" customFormat="false" ht="15" hidden="false" customHeight="false" outlineLevel="0" collapsed="false">
      <c r="A5306" s="10" t="s">
        <v>7416</v>
      </c>
      <c r="B5306" s="10" t="s">
        <v>7417</v>
      </c>
      <c r="C5306" s="11" t="n">
        <v>46170</v>
      </c>
      <c r="D5306" s="12" t="n">
        <v>20.37</v>
      </c>
    </row>
    <row r="5307" customFormat="false" ht="15" hidden="false" customHeight="false" outlineLevel="0" collapsed="false">
      <c r="A5307" s="10" t="s">
        <v>7418</v>
      </c>
      <c r="B5307" s="10" t="s">
        <v>7419</v>
      </c>
      <c r="C5307" s="11" t="n">
        <v>46170</v>
      </c>
      <c r="D5307" s="12" t="n">
        <v>27.39</v>
      </c>
    </row>
    <row r="5308" customFormat="false" ht="15" hidden="false" customHeight="false" outlineLevel="0" collapsed="false">
      <c r="A5308" s="10" t="s">
        <v>7420</v>
      </c>
      <c r="B5308" s="10" t="s">
        <v>1718</v>
      </c>
      <c r="C5308" s="11" t="n">
        <v>46171</v>
      </c>
      <c r="D5308" s="12" t="n">
        <v>37.58</v>
      </c>
    </row>
    <row r="5309" customFormat="false" ht="15" hidden="false" customHeight="false" outlineLevel="0" collapsed="false">
      <c r="A5309" s="10" t="s">
        <v>7421</v>
      </c>
      <c r="B5309" s="10" t="s">
        <v>4157</v>
      </c>
      <c r="C5309" s="11" t="n">
        <v>46171</v>
      </c>
      <c r="D5309" s="12" t="n">
        <v>62.65</v>
      </c>
    </row>
    <row r="5310" customFormat="false" ht="15" hidden="false" customHeight="false" outlineLevel="0" collapsed="false">
      <c r="A5310" s="10" t="s">
        <v>7422</v>
      </c>
      <c r="B5310" s="10" t="s">
        <v>7423</v>
      </c>
      <c r="C5310" s="11" t="n">
        <v>46171</v>
      </c>
      <c r="D5310" s="12" t="n">
        <v>41.23</v>
      </c>
    </row>
    <row r="5311" customFormat="false" ht="15" hidden="false" customHeight="false" outlineLevel="0" collapsed="false">
      <c r="A5311" s="10" t="s">
        <v>7424</v>
      </c>
      <c r="B5311" s="10" t="s">
        <v>49</v>
      </c>
      <c r="C5311" s="11" t="n">
        <v>46171</v>
      </c>
      <c r="D5311" s="12" t="n">
        <v>39.49</v>
      </c>
    </row>
    <row r="5312" customFormat="false" ht="15" hidden="false" customHeight="false" outlineLevel="0" collapsed="false">
      <c r="A5312" s="10" t="s">
        <v>7425</v>
      </c>
      <c r="B5312" s="10" t="s">
        <v>5654</v>
      </c>
      <c r="C5312" s="11" t="n">
        <v>46171</v>
      </c>
      <c r="D5312" s="12" t="n">
        <v>52.12</v>
      </c>
    </row>
    <row r="5313" customFormat="false" ht="15" hidden="false" customHeight="false" outlineLevel="0" collapsed="false">
      <c r="A5313" s="10" t="s">
        <v>7426</v>
      </c>
      <c r="B5313" s="10" t="s">
        <v>214</v>
      </c>
      <c r="C5313" s="11" t="n">
        <v>46171</v>
      </c>
      <c r="D5313" s="12" t="n">
        <v>30.34</v>
      </c>
    </row>
    <row r="5314" customFormat="false" ht="15" hidden="false" customHeight="false" outlineLevel="0" collapsed="false">
      <c r="A5314" s="10" t="s">
        <v>7427</v>
      </c>
      <c r="B5314" s="10" t="s">
        <v>7428</v>
      </c>
      <c r="C5314" s="11" t="n">
        <v>46171</v>
      </c>
      <c r="D5314" s="12" t="n">
        <v>40.28</v>
      </c>
    </row>
    <row r="5315" customFormat="false" ht="15" hidden="false" customHeight="false" outlineLevel="0" collapsed="false">
      <c r="A5315" s="10" t="s">
        <v>7429</v>
      </c>
      <c r="B5315" s="10" t="s">
        <v>7430</v>
      </c>
      <c r="C5315" s="11" t="n">
        <v>46171</v>
      </c>
      <c r="D5315" s="12" t="n">
        <v>30.72</v>
      </c>
    </row>
    <row r="5316" customFormat="false" ht="15" hidden="false" customHeight="false" outlineLevel="0" collapsed="false">
      <c r="A5316" s="10" t="s">
        <v>7431</v>
      </c>
      <c r="B5316" s="10" t="s">
        <v>6104</v>
      </c>
      <c r="C5316" s="11" t="n">
        <v>46171</v>
      </c>
      <c r="D5316" s="12" t="n">
        <v>18.72</v>
      </c>
    </row>
    <row r="5317" customFormat="false" ht="15" hidden="false" customHeight="false" outlineLevel="0" collapsed="false">
      <c r="A5317" s="10" t="s">
        <v>7432</v>
      </c>
      <c r="B5317" s="10" t="s">
        <v>2773</v>
      </c>
      <c r="C5317" s="11" t="n">
        <v>46171</v>
      </c>
      <c r="D5317" s="12" t="n">
        <v>66.21</v>
      </c>
    </row>
    <row r="5318" customFormat="false" ht="15" hidden="false" customHeight="false" outlineLevel="0" collapsed="false">
      <c r="A5318" s="10" t="s">
        <v>7433</v>
      </c>
      <c r="B5318" s="10" t="s">
        <v>443</v>
      </c>
      <c r="C5318" s="11" t="n">
        <v>46171</v>
      </c>
      <c r="D5318" s="12" t="n">
        <v>52.84</v>
      </c>
    </row>
    <row r="5319" customFormat="false" ht="15" hidden="false" customHeight="false" outlineLevel="0" collapsed="false">
      <c r="A5319" s="10" t="s">
        <v>7434</v>
      </c>
      <c r="B5319" s="10" t="s">
        <v>7435</v>
      </c>
      <c r="C5319" s="11" t="n">
        <v>46172</v>
      </c>
      <c r="D5319" s="12" t="n">
        <v>30.64</v>
      </c>
    </row>
    <row r="5320" customFormat="false" ht="15" hidden="false" customHeight="false" outlineLevel="0" collapsed="false">
      <c r="A5320" s="10" t="s">
        <v>7436</v>
      </c>
      <c r="B5320" s="10" t="s">
        <v>826</v>
      </c>
      <c r="C5320" s="11" t="n">
        <v>46172</v>
      </c>
      <c r="D5320" s="12" t="n">
        <v>43.56</v>
      </c>
    </row>
    <row r="5321" customFormat="false" ht="15" hidden="false" customHeight="false" outlineLevel="0" collapsed="false">
      <c r="A5321" s="10" t="s">
        <v>7437</v>
      </c>
      <c r="B5321" s="10" t="s">
        <v>4389</v>
      </c>
      <c r="C5321" s="11" t="n">
        <v>46172</v>
      </c>
      <c r="D5321" s="12" t="n">
        <v>46.51</v>
      </c>
    </row>
    <row r="5322" customFormat="false" ht="15" hidden="false" customHeight="false" outlineLevel="0" collapsed="false">
      <c r="A5322" s="10" t="s">
        <v>7438</v>
      </c>
      <c r="B5322" s="10" t="s">
        <v>5104</v>
      </c>
      <c r="C5322" s="11" t="n">
        <v>46172</v>
      </c>
      <c r="D5322" s="12" t="n">
        <v>34.2</v>
      </c>
    </row>
    <row r="5323" customFormat="false" ht="15" hidden="false" customHeight="false" outlineLevel="0" collapsed="false">
      <c r="A5323" s="10" t="s">
        <v>7439</v>
      </c>
      <c r="B5323" s="10" t="s">
        <v>6218</v>
      </c>
      <c r="C5323" s="11" t="n">
        <v>46172</v>
      </c>
      <c r="D5323" s="12" t="n">
        <v>46.03</v>
      </c>
    </row>
    <row r="5324" customFormat="false" ht="15" hidden="false" customHeight="false" outlineLevel="0" collapsed="false">
      <c r="A5324" s="10" t="s">
        <v>7440</v>
      </c>
      <c r="B5324" s="10" t="s">
        <v>6861</v>
      </c>
      <c r="C5324" s="11" t="n">
        <v>46172</v>
      </c>
      <c r="D5324" s="12" t="n">
        <v>79.05</v>
      </c>
    </row>
    <row r="5325" customFormat="false" ht="15" hidden="false" customHeight="false" outlineLevel="0" collapsed="false">
      <c r="A5325" s="10" t="s">
        <v>7441</v>
      </c>
      <c r="B5325" s="10" t="s">
        <v>5895</v>
      </c>
      <c r="C5325" s="11" t="n">
        <v>46172</v>
      </c>
      <c r="D5325" s="12" t="n">
        <v>30.89</v>
      </c>
    </row>
    <row r="5326" customFormat="false" ht="15" hidden="false" customHeight="false" outlineLevel="0" collapsed="false">
      <c r="A5326" s="10" t="s">
        <v>7442</v>
      </c>
      <c r="B5326" s="10" t="s">
        <v>7443</v>
      </c>
      <c r="C5326" s="11" t="n">
        <v>46173</v>
      </c>
      <c r="D5326" s="12" t="n">
        <v>26.88</v>
      </c>
    </row>
    <row r="5327" customFormat="false" ht="15" hidden="false" customHeight="false" outlineLevel="0" collapsed="false">
      <c r="A5327" s="10" t="s">
        <v>7444</v>
      </c>
      <c r="B5327" s="10" t="s">
        <v>189</v>
      </c>
      <c r="C5327" s="11" t="n">
        <v>46173</v>
      </c>
      <c r="D5327" s="12" t="n">
        <v>31.06</v>
      </c>
    </row>
    <row r="5328" customFormat="false" ht="15" hidden="false" customHeight="false" outlineLevel="0" collapsed="false">
      <c r="A5328" s="10" t="s">
        <v>7445</v>
      </c>
      <c r="B5328" s="10" t="s">
        <v>2469</v>
      </c>
      <c r="C5328" s="11" t="n">
        <v>46173</v>
      </c>
      <c r="D5328" s="12" t="n">
        <v>48.19</v>
      </c>
    </row>
    <row r="5329" customFormat="false" ht="15" hidden="false" customHeight="false" outlineLevel="0" collapsed="false">
      <c r="A5329" s="10" t="s">
        <v>7446</v>
      </c>
      <c r="B5329" s="10" t="s">
        <v>6171</v>
      </c>
      <c r="C5329" s="11" t="n">
        <v>46173</v>
      </c>
      <c r="D5329" s="12" t="n">
        <v>20.45</v>
      </c>
    </row>
    <row r="5330" customFormat="false" ht="15" hidden="false" customHeight="false" outlineLevel="0" collapsed="false">
      <c r="A5330" s="10" t="s">
        <v>7447</v>
      </c>
      <c r="B5330" s="10" t="s">
        <v>7210</v>
      </c>
      <c r="C5330" s="11" t="n">
        <v>46173</v>
      </c>
      <c r="D5330" s="12" t="n">
        <v>19.21</v>
      </c>
    </row>
    <row r="5331" customFormat="false" ht="15" hidden="false" customHeight="false" outlineLevel="0" collapsed="false">
      <c r="A5331" s="10" t="s">
        <v>7448</v>
      </c>
      <c r="B5331" s="10" t="s">
        <v>33</v>
      </c>
      <c r="C5331" s="11" t="n">
        <v>46173</v>
      </c>
      <c r="D5331" s="12" t="n">
        <v>72.43</v>
      </c>
    </row>
    <row r="5332" customFormat="false" ht="15" hidden="false" customHeight="false" outlineLevel="0" collapsed="false">
      <c r="A5332" s="10" t="s">
        <v>7449</v>
      </c>
      <c r="B5332" s="10" t="s">
        <v>7450</v>
      </c>
      <c r="C5332" s="11" t="n">
        <v>46173</v>
      </c>
      <c r="D5332" s="12" t="n">
        <v>31.59</v>
      </c>
    </row>
    <row r="5333" customFormat="false" ht="15" hidden="false" customHeight="false" outlineLevel="0" collapsed="false">
      <c r="A5333" s="10" t="s">
        <v>7451</v>
      </c>
      <c r="B5333" s="10" t="s">
        <v>471</v>
      </c>
      <c r="C5333" s="11" t="n">
        <v>46173</v>
      </c>
      <c r="D5333" s="12" t="n">
        <v>43.93</v>
      </c>
    </row>
    <row r="5334" customFormat="false" ht="15" hidden="false" customHeight="false" outlineLevel="0" collapsed="false">
      <c r="A5334" s="10" t="s">
        <v>7452</v>
      </c>
      <c r="B5334" s="10" t="s">
        <v>7453</v>
      </c>
      <c r="C5334" s="11" t="n">
        <v>46173</v>
      </c>
      <c r="D5334" s="12" t="n">
        <v>34.37</v>
      </c>
    </row>
    <row r="5335" customFormat="false" ht="15" hidden="false" customHeight="false" outlineLevel="0" collapsed="false">
      <c r="A5335" s="10" t="s">
        <v>7454</v>
      </c>
      <c r="B5335" s="10" t="s">
        <v>7455</v>
      </c>
      <c r="C5335" s="11" t="n">
        <v>46173</v>
      </c>
      <c r="D5335" s="12" t="n">
        <v>49.27</v>
      </c>
    </row>
    <row r="5336" customFormat="false" ht="15" hidden="false" customHeight="false" outlineLevel="0" collapsed="false">
      <c r="A5336" s="10" t="s">
        <v>7456</v>
      </c>
      <c r="B5336" s="10" t="s">
        <v>4380</v>
      </c>
      <c r="C5336" s="11" t="n">
        <v>46173</v>
      </c>
      <c r="D5336" s="12" t="n">
        <v>37.77</v>
      </c>
    </row>
    <row r="5337" customFormat="false" ht="15" hidden="false" customHeight="false" outlineLevel="0" collapsed="false">
      <c r="A5337" s="10" t="s">
        <v>7457</v>
      </c>
      <c r="B5337" s="10" t="s">
        <v>4933</v>
      </c>
      <c r="C5337" s="11" t="n">
        <v>46173</v>
      </c>
      <c r="D5337" s="12" t="n">
        <v>83.55</v>
      </c>
    </row>
    <row r="5338" customFormat="false" ht="15" hidden="false" customHeight="false" outlineLevel="0" collapsed="false">
      <c r="A5338" s="10" t="s">
        <v>7458</v>
      </c>
      <c r="B5338" s="10" t="s">
        <v>7459</v>
      </c>
      <c r="C5338" s="11" t="n">
        <v>46173</v>
      </c>
      <c r="D5338" s="12" t="n">
        <v>39.36</v>
      </c>
    </row>
    <row r="5339" customFormat="false" ht="15" hidden="false" customHeight="false" outlineLevel="0" collapsed="false">
      <c r="A5339" s="10" t="s">
        <v>7460</v>
      </c>
      <c r="B5339" s="10" t="s">
        <v>7461</v>
      </c>
      <c r="C5339" s="11" t="n">
        <v>46174</v>
      </c>
      <c r="D5339" s="12" t="n">
        <v>25.2</v>
      </c>
    </row>
    <row r="5340" customFormat="false" ht="15" hidden="false" customHeight="false" outlineLevel="0" collapsed="false">
      <c r="A5340" s="10" t="s">
        <v>7462</v>
      </c>
      <c r="B5340" s="10" t="s">
        <v>2450</v>
      </c>
      <c r="C5340" s="11" t="n">
        <v>46174</v>
      </c>
      <c r="D5340" s="12" t="n">
        <v>47.28</v>
      </c>
    </row>
    <row r="5341" customFormat="false" ht="15" hidden="false" customHeight="false" outlineLevel="0" collapsed="false">
      <c r="A5341" s="10" t="s">
        <v>7463</v>
      </c>
      <c r="B5341" s="10" t="s">
        <v>3550</v>
      </c>
      <c r="C5341" s="11" t="n">
        <v>46174</v>
      </c>
      <c r="D5341" s="12" t="n">
        <v>43.14</v>
      </c>
    </row>
    <row r="5342" customFormat="false" ht="15" hidden="false" customHeight="false" outlineLevel="0" collapsed="false">
      <c r="A5342" s="10" t="s">
        <v>7464</v>
      </c>
      <c r="B5342" s="10" t="s">
        <v>3166</v>
      </c>
      <c r="C5342" s="11" t="n">
        <v>46174</v>
      </c>
      <c r="D5342" s="12" t="n">
        <v>32.99</v>
      </c>
    </row>
    <row r="5343" customFormat="false" ht="15" hidden="false" customHeight="false" outlineLevel="0" collapsed="false">
      <c r="A5343" s="10" t="s">
        <v>7465</v>
      </c>
      <c r="B5343" s="10" t="s">
        <v>7466</v>
      </c>
      <c r="C5343" s="11" t="n">
        <v>46174</v>
      </c>
      <c r="D5343" s="12" t="n">
        <v>10.21</v>
      </c>
    </row>
    <row r="5344" customFormat="false" ht="15" hidden="false" customHeight="false" outlineLevel="0" collapsed="false">
      <c r="A5344" s="10" t="s">
        <v>7467</v>
      </c>
      <c r="B5344" s="10" t="s">
        <v>7468</v>
      </c>
      <c r="C5344" s="11" t="n">
        <v>46174</v>
      </c>
      <c r="D5344" s="12" t="n">
        <v>57.9</v>
      </c>
    </row>
    <row r="5345" customFormat="false" ht="15" hidden="false" customHeight="false" outlineLevel="0" collapsed="false">
      <c r="A5345" s="10" t="s">
        <v>7469</v>
      </c>
      <c r="B5345" s="10" t="s">
        <v>3674</v>
      </c>
      <c r="C5345" s="11" t="n">
        <v>46174</v>
      </c>
      <c r="D5345" s="12" t="n">
        <v>20.25</v>
      </c>
    </row>
    <row r="5346" customFormat="false" ht="15" hidden="false" customHeight="false" outlineLevel="0" collapsed="false">
      <c r="A5346" s="10" t="s">
        <v>7470</v>
      </c>
      <c r="B5346" s="10" t="s">
        <v>7471</v>
      </c>
      <c r="C5346" s="11" t="n">
        <v>46175</v>
      </c>
      <c r="D5346" s="12" t="n">
        <v>13.91</v>
      </c>
    </row>
    <row r="5347" customFormat="false" ht="15" hidden="false" customHeight="false" outlineLevel="0" collapsed="false">
      <c r="A5347" s="10" t="s">
        <v>7472</v>
      </c>
      <c r="B5347" s="10" t="s">
        <v>5563</v>
      </c>
      <c r="C5347" s="11" t="n">
        <v>46175</v>
      </c>
      <c r="D5347" s="12" t="n">
        <v>18.21</v>
      </c>
    </row>
    <row r="5348" customFormat="false" ht="15" hidden="false" customHeight="false" outlineLevel="0" collapsed="false">
      <c r="A5348" s="10" t="s">
        <v>7473</v>
      </c>
      <c r="B5348" s="10" t="s">
        <v>7474</v>
      </c>
      <c r="C5348" s="11" t="n">
        <v>46175</v>
      </c>
      <c r="D5348" s="12" t="n">
        <v>29.14</v>
      </c>
    </row>
    <row r="5349" customFormat="false" ht="15" hidden="false" customHeight="false" outlineLevel="0" collapsed="false">
      <c r="A5349" s="10" t="s">
        <v>7475</v>
      </c>
      <c r="B5349" s="10" t="s">
        <v>3720</v>
      </c>
      <c r="C5349" s="11" t="n">
        <v>46175</v>
      </c>
      <c r="D5349" s="12" t="n">
        <v>53.9</v>
      </c>
    </row>
    <row r="5350" customFormat="false" ht="15" hidden="false" customHeight="false" outlineLevel="0" collapsed="false">
      <c r="A5350" s="10" t="s">
        <v>7476</v>
      </c>
      <c r="B5350" s="10" t="s">
        <v>6144</v>
      </c>
      <c r="C5350" s="11" t="n">
        <v>46175</v>
      </c>
      <c r="D5350" s="12" t="n">
        <v>31.46</v>
      </c>
    </row>
    <row r="5351" customFormat="false" ht="15" hidden="false" customHeight="false" outlineLevel="0" collapsed="false">
      <c r="A5351" s="10" t="s">
        <v>7477</v>
      </c>
      <c r="B5351" s="10" t="s">
        <v>2477</v>
      </c>
      <c r="C5351" s="11" t="n">
        <v>46175</v>
      </c>
      <c r="D5351" s="12" t="n">
        <v>44.33</v>
      </c>
    </row>
    <row r="5352" customFormat="false" ht="15" hidden="false" customHeight="false" outlineLevel="0" collapsed="false">
      <c r="A5352" s="10" t="s">
        <v>7478</v>
      </c>
      <c r="B5352" s="10" t="s">
        <v>7479</v>
      </c>
      <c r="C5352" s="11" t="n">
        <v>46175</v>
      </c>
      <c r="D5352" s="12" t="n">
        <v>52.46</v>
      </c>
    </row>
    <row r="5353" customFormat="false" ht="15" hidden="false" customHeight="false" outlineLevel="0" collapsed="false">
      <c r="A5353" s="10" t="s">
        <v>7480</v>
      </c>
      <c r="B5353" s="10" t="s">
        <v>1353</v>
      </c>
      <c r="C5353" s="11" t="n">
        <v>46175</v>
      </c>
      <c r="D5353" s="12" t="n">
        <v>24.22</v>
      </c>
    </row>
    <row r="5354" customFormat="false" ht="15" hidden="false" customHeight="false" outlineLevel="0" collapsed="false">
      <c r="A5354" s="10" t="s">
        <v>7481</v>
      </c>
      <c r="B5354" s="10" t="s">
        <v>1217</v>
      </c>
      <c r="C5354" s="11" t="n">
        <v>46175</v>
      </c>
      <c r="D5354" s="12" t="n">
        <v>30.24</v>
      </c>
    </row>
    <row r="5355" customFormat="false" ht="15" hidden="false" customHeight="false" outlineLevel="0" collapsed="false">
      <c r="A5355" s="10" t="s">
        <v>7482</v>
      </c>
      <c r="B5355" s="10" t="s">
        <v>534</v>
      </c>
      <c r="C5355" s="11" t="n">
        <v>46176</v>
      </c>
      <c r="D5355" s="12" t="n">
        <v>29.12</v>
      </c>
    </row>
    <row r="5356" customFormat="false" ht="15" hidden="false" customHeight="false" outlineLevel="0" collapsed="false">
      <c r="A5356" s="10" t="s">
        <v>7483</v>
      </c>
      <c r="B5356" s="10" t="s">
        <v>2902</v>
      </c>
      <c r="C5356" s="11" t="n">
        <v>46176</v>
      </c>
      <c r="D5356" s="12" t="n">
        <v>31.44</v>
      </c>
    </row>
    <row r="5357" customFormat="false" ht="15" hidden="false" customHeight="false" outlineLevel="0" collapsed="false">
      <c r="A5357" s="10" t="s">
        <v>7484</v>
      </c>
      <c r="B5357" s="10" t="s">
        <v>673</v>
      </c>
      <c r="C5357" s="11" t="n">
        <v>46176</v>
      </c>
      <c r="D5357" s="12" t="n">
        <v>41.62</v>
      </c>
    </row>
    <row r="5358" customFormat="false" ht="15" hidden="false" customHeight="false" outlineLevel="0" collapsed="false">
      <c r="A5358" s="10" t="s">
        <v>7485</v>
      </c>
      <c r="B5358" s="10" t="s">
        <v>3120</v>
      </c>
      <c r="C5358" s="11" t="n">
        <v>46176</v>
      </c>
      <c r="D5358" s="12" t="n">
        <v>75.38</v>
      </c>
    </row>
    <row r="5359" customFormat="false" ht="15" hidden="false" customHeight="false" outlineLevel="0" collapsed="false">
      <c r="A5359" s="10" t="s">
        <v>7486</v>
      </c>
      <c r="B5359" s="10" t="s">
        <v>7487</v>
      </c>
      <c r="C5359" s="11" t="n">
        <v>46176</v>
      </c>
      <c r="D5359" s="12" t="n">
        <v>66.28</v>
      </c>
    </row>
    <row r="5360" customFormat="false" ht="15" hidden="false" customHeight="false" outlineLevel="0" collapsed="false">
      <c r="A5360" s="10" t="s">
        <v>7488</v>
      </c>
      <c r="B5360" s="10" t="s">
        <v>2949</v>
      </c>
      <c r="C5360" s="11" t="n">
        <v>46176</v>
      </c>
      <c r="D5360" s="12" t="n">
        <v>20.64</v>
      </c>
    </row>
    <row r="5361" customFormat="false" ht="15" hidden="false" customHeight="false" outlineLevel="0" collapsed="false">
      <c r="A5361" s="10" t="s">
        <v>7489</v>
      </c>
      <c r="B5361" s="10" t="s">
        <v>6335</v>
      </c>
      <c r="C5361" s="11" t="n">
        <v>46176</v>
      </c>
      <c r="D5361" s="12" t="n">
        <v>49.36</v>
      </c>
    </row>
    <row r="5362" customFormat="false" ht="15" hidden="false" customHeight="false" outlineLevel="0" collapsed="false">
      <c r="A5362" s="10" t="s">
        <v>7490</v>
      </c>
      <c r="B5362" s="10" t="s">
        <v>43</v>
      </c>
      <c r="C5362" s="11" t="n">
        <v>46176</v>
      </c>
      <c r="D5362" s="12" t="n">
        <v>47.89</v>
      </c>
    </row>
    <row r="5363" customFormat="false" ht="15" hidden="false" customHeight="false" outlineLevel="0" collapsed="false">
      <c r="A5363" s="10" t="s">
        <v>7491</v>
      </c>
      <c r="B5363" s="10" t="s">
        <v>5161</v>
      </c>
      <c r="C5363" s="11" t="n">
        <v>46176</v>
      </c>
      <c r="D5363" s="12" t="n">
        <v>34.12</v>
      </c>
    </row>
    <row r="5364" customFormat="false" ht="15" hidden="false" customHeight="false" outlineLevel="0" collapsed="false">
      <c r="A5364" s="10" t="s">
        <v>7492</v>
      </c>
      <c r="B5364" s="10" t="s">
        <v>913</v>
      </c>
      <c r="C5364" s="11" t="n">
        <v>46176</v>
      </c>
      <c r="D5364" s="12" t="n">
        <v>38.85</v>
      </c>
    </row>
    <row r="5365" customFormat="false" ht="15" hidden="false" customHeight="false" outlineLevel="0" collapsed="false">
      <c r="A5365" s="10" t="s">
        <v>7493</v>
      </c>
      <c r="B5365" s="10" t="s">
        <v>3290</v>
      </c>
      <c r="C5365" s="11" t="n">
        <v>46176</v>
      </c>
      <c r="D5365" s="12" t="n">
        <v>38.35</v>
      </c>
    </row>
    <row r="5366" customFormat="false" ht="15" hidden="false" customHeight="false" outlineLevel="0" collapsed="false">
      <c r="A5366" s="10" t="s">
        <v>7494</v>
      </c>
      <c r="B5366" s="10" t="s">
        <v>6818</v>
      </c>
      <c r="C5366" s="11" t="n">
        <v>46177</v>
      </c>
      <c r="D5366" s="12" t="n">
        <v>54.19</v>
      </c>
    </row>
    <row r="5367" customFormat="false" ht="15" hidden="false" customHeight="false" outlineLevel="0" collapsed="false">
      <c r="A5367" s="10" t="s">
        <v>7495</v>
      </c>
      <c r="B5367" s="10" t="s">
        <v>2994</v>
      </c>
      <c r="C5367" s="11" t="n">
        <v>46177</v>
      </c>
      <c r="D5367" s="12" t="n">
        <v>29.68</v>
      </c>
    </row>
    <row r="5368" customFormat="false" ht="15" hidden="false" customHeight="false" outlineLevel="0" collapsed="false">
      <c r="A5368" s="10" t="s">
        <v>7496</v>
      </c>
      <c r="B5368" s="10" t="s">
        <v>6340</v>
      </c>
      <c r="C5368" s="11" t="n">
        <v>46177</v>
      </c>
      <c r="D5368" s="12" t="n">
        <v>55.33</v>
      </c>
    </row>
    <row r="5369" customFormat="false" ht="15" hidden="false" customHeight="false" outlineLevel="0" collapsed="false">
      <c r="A5369" s="10" t="s">
        <v>7497</v>
      </c>
      <c r="B5369" s="10" t="s">
        <v>6418</v>
      </c>
      <c r="C5369" s="11" t="n">
        <v>46177</v>
      </c>
      <c r="D5369" s="12" t="n">
        <v>44.96</v>
      </c>
    </row>
    <row r="5370" customFormat="false" ht="15" hidden="false" customHeight="false" outlineLevel="0" collapsed="false">
      <c r="A5370" s="10" t="s">
        <v>7498</v>
      </c>
      <c r="B5370" s="10" t="s">
        <v>7499</v>
      </c>
      <c r="C5370" s="11" t="n">
        <v>46177</v>
      </c>
      <c r="D5370" s="12" t="n">
        <v>61.01</v>
      </c>
    </row>
    <row r="5371" customFormat="false" ht="15" hidden="false" customHeight="false" outlineLevel="0" collapsed="false">
      <c r="A5371" s="10" t="s">
        <v>7500</v>
      </c>
      <c r="B5371" s="10" t="s">
        <v>7501</v>
      </c>
      <c r="C5371" s="11" t="n">
        <v>46177</v>
      </c>
      <c r="D5371" s="12" t="n">
        <v>37.03</v>
      </c>
    </row>
    <row r="5372" customFormat="false" ht="15" hidden="false" customHeight="false" outlineLevel="0" collapsed="false">
      <c r="A5372" s="10" t="s">
        <v>7502</v>
      </c>
      <c r="B5372" s="10" t="s">
        <v>5757</v>
      </c>
      <c r="C5372" s="11" t="n">
        <v>46177</v>
      </c>
      <c r="D5372" s="12" t="n">
        <v>33.26</v>
      </c>
    </row>
    <row r="5373" customFormat="false" ht="15" hidden="false" customHeight="false" outlineLevel="0" collapsed="false">
      <c r="A5373" s="10" t="s">
        <v>7503</v>
      </c>
      <c r="B5373" s="10" t="s">
        <v>6283</v>
      </c>
      <c r="C5373" s="11" t="n">
        <v>46177</v>
      </c>
      <c r="D5373" s="12" t="n">
        <v>29.76</v>
      </c>
    </row>
    <row r="5374" customFormat="false" ht="15" hidden="false" customHeight="false" outlineLevel="0" collapsed="false">
      <c r="A5374" s="10" t="s">
        <v>7504</v>
      </c>
      <c r="B5374" s="10" t="s">
        <v>2181</v>
      </c>
      <c r="C5374" s="11" t="n">
        <v>46177</v>
      </c>
      <c r="D5374" s="12" t="n">
        <v>46.88</v>
      </c>
    </row>
    <row r="5375" customFormat="false" ht="15" hidden="false" customHeight="false" outlineLevel="0" collapsed="false">
      <c r="A5375" s="10" t="s">
        <v>7505</v>
      </c>
      <c r="B5375" s="10" t="s">
        <v>844</v>
      </c>
      <c r="C5375" s="11" t="n">
        <v>46178</v>
      </c>
      <c r="D5375" s="12" t="n">
        <v>59.43</v>
      </c>
    </row>
    <row r="5376" customFormat="false" ht="15" hidden="false" customHeight="false" outlineLevel="0" collapsed="false">
      <c r="A5376" s="10" t="s">
        <v>7506</v>
      </c>
      <c r="B5376" s="10" t="s">
        <v>7507</v>
      </c>
      <c r="C5376" s="11" t="n">
        <v>46178</v>
      </c>
      <c r="D5376" s="12" t="n">
        <v>85.06</v>
      </c>
    </row>
    <row r="5377" customFormat="false" ht="15" hidden="false" customHeight="false" outlineLevel="0" collapsed="false">
      <c r="A5377" s="10" t="s">
        <v>7508</v>
      </c>
      <c r="B5377" s="10" t="s">
        <v>6236</v>
      </c>
      <c r="C5377" s="11" t="n">
        <v>46178</v>
      </c>
      <c r="D5377" s="12" t="n">
        <v>54.62</v>
      </c>
    </row>
    <row r="5378" customFormat="false" ht="15" hidden="false" customHeight="false" outlineLevel="0" collapsed="false">
      <c r="A5378" s="10" t="s">
        <v>7509</v>
      </c>
      <c r="B5378" s="10" t="s">
        <v>1470</v>
      </c>
      <c r="C5378" s="11" t="n">
        <v>46178</v>
      </c>
      <c r="D5378" s="12" t="n">
        <v>109.24</v>
      </c>
    </row>
    <row r="5379" customFormat="false" ht="15" hidden="false" customHeight="false" outlineLevel="0" collapsed="false">
      <c r="A5379" s="10" t="s">
        <v>7510</v>
      </c>
      <c r="B5379" s="10" t="s">
        <v>1586</v>
      </c>
      <c r="C5379" s="11" t="n">
        <v>46178</v>
      </c>
      <c r="D5379" s="12" t="n">
        <v>24.23</v>
      </c>
    </row>
    <row r="5380" customFormat="false" ht="15" hidden="false" customHeight="false" outlineLevel="0" collapsed="false">
      <c r="A5380" s="10" t="s">
        <v>7511</v>
      </c>
      <c r="B5380" s="10" t="s">
        <v>179</v>
      </c>
      <c r="C5380" s="11" t="n">
        <v>46178</v>
      </c>
      <c r="D5380" s="12" t="n">
        <v>23.26</v>
      </c>
    </row>
    <row r="5381" customFormat="false" ht="15" hidden="false" customHeight="false" outlineLevel="0" collapsed="false">
      <c r="A5381" s="10" t="s">
        <v>7512</v>
      </c>
      <c r="B5381" s="10" t="s">
        <v>7513</v>
      </c>
      <c r="C5381" s="11" t="n">
        <v>46178</v>
      </c>
      <c r="D5381" s="12" t="n">
        <v>30.21</v>
      </c>
    </row>
    <row r="5382" customFormat="false" ht="15" hidden="false" customHeight="false" outlineLevel="0" collapsed="false">
      <c r="A5382" s="10" t="s">
        <v>7514</v>
      </c>
      <c r="B5382" s="10" t="s">
        <v>1417</v>
      </c>
      <c r="C5382" s="11" t="n">
        <v>46178</v>
      </c>
      <c r="D5382" s="12" t="n">
        <v>18.87</v>
      </c>
    </row>
    <row r="5383" customFormat="false" ht="15" hidden="false" customHeight="false" outlineLevel="0" collapsed="false">
      <c r="A5383" s="10" t="s">
        <v>7515</v>
      </c>
      <c r="B5383" s="10" t="s">
        <v>2537</v>
      </c>
      <c r="C5383" s="11" t="n">
        <v>46178</v>
      </c>
      <c r="D5383" s="12" t="n">
        <v>48.23</v>
      </c>
    </row>
    <row r="5384" customFormat="false" ht="15" hidden="false" customHeight="false" outlineLevel="0" collapsed="false">
      <c r="A5384" s="10" t="s">
        <v>7516</v>
      </c>
      <c r="B5384" s="10" t="s">
        <v>5192</v>
      </c>
      <c r="C5384" s="11" t="n">
        <v>46179</v>
      </c>
      <c r="D5384" s="12" t="n">
        <v>40.25</v>
      </c>
    </row>
    <row r="5385" customFormat="false" ht="15" hidden="false" customHeight="false" outlineLevel="0" collapsed="false">
      <c r="A5385" s="10" t="s">
        <v>7517</v>
      </c>
      <c r="B5385" s="10" t="s">
        <v>7518</v>
      </c>
      <c r="C5385" s="11" t="n">
        <v>46179</v>
      </c>
      <c r="D5385" s="12" t="n">
        <v>31.71</v>
      </c>
    </row>
    <row r="5386" customFormat="false" ht="15" hidden="false" customHeight="false" outlineLevel="0" collapsed="false">
      <c r="A5386" s="10" t="s">
        <v>7519</v>
      </c>
      <c r="B5386" s="10" t="s">
        <v>556</v>
      </c>
      <c r="C5386" s="11" t="n">
        <v>46179</v>
      </c>
      <c r="D5386" s="12" t="n">
        <v>55.2</v>
      </c>
    </row>
    <row r="5387" customFormat="false" ht="15" hidden="false" customHeight="false" outlineLevel="0" collapsed="false">
      <c r="A5387" s="10" t="s">
        <v>7520</v>
      </c>
      <c r="B5387" s="10" t="s">
        <v>2777</v>
      </c>
      <c r="C5387" s="11" t="n">
        <v>46179</v>
      </c>
      <c r="D5387" s="12" t="n">
        <v>45.6</v>
      </c>
    </row>
    <row r="5388" customFormat="false" ht="15" hidden="false" customHeight="false" outlineLevel="0" collapsed="false">
      <c r="A5388" s="10" t="s">
        <v>7521</v>
      </c>
      <c r="B5388" s="10" t="s">
        <v>7522</v>
      </c>
      <c r="C5388" s="11" t="n">
        <v>46179</v>
      </c>
      <c r="D5388" s="12" t="n">
        <v>34.83</v>
      </c>
    </row>
    <row r="5389" customFormat="false" ht="15" hidden="false" customHeight="false" outlineLevel="0" collapsed="false">
      <c r="A5389" s="10" t="s">
        <v>7523</v>
      </c>
      <c r="B5389" s="10" t="s">
        <v>7524</v>
      </c>
      <c r="C5389" s="11" t="n">
        <v>46180</v>
      </c>
      <c r="D5389" s="12" t="n">
        <v>40.64</v>
      </c>
    </row>
    <row r="5390" customFormat="false" ht="15" hidden="false" customHeight="false" outlineLevel="0" collapsed="false">
      <c r="A5390" s="10" t="s">
        <v>7525</v>
      </c>
      <c r="B5390" s="10" t="s">
        <v>4892</v>
      </c>
      <c r="C5390" s="11" t="n">
        <v>46180</v>
      </c>
      <c r="D5390" s="12" t="n">
        <v>19.67</v>
      </c>
    </row>
    <row r="5391" customFormat="false" ht="15" hidden="false" customHeight="false" outlineLevel="0" collapsed="false">
      <c r="A5391" s="10" t="s">
        <v>7526</v>
      </c>
      <c r="B5391" s="10" t="s">
        <v>3436</v>
      </c>
      <c r="C5391" s="11" t="n">
        <v>46180</v>
      </c>
      <c r="D5391" s="12" t="n">
        <v>19.08</v>
      </c>
    </row>
    <row r="5392" customFormat="false" ht="15" hidden="false" customHeight="false" outlineLevel="0" collapsed="false">
      <c r="A5392" s="10" t="s">
        <v>7527</v>
      </c>
      <c r="B5392" s="10" t="s">
        <v>4659</v>
      </c>
      <c r="C5392" s="11" t="n">
        <v>46180</v>
      </c>
      <c r="D5392" s="12" t="n">
        <v>42.48</v>
      </c>
    </row>
    <row r="5393" customFormat="false" ht="15" hidden="false" customHeight="false" outlineLevel="0" collapsed="false">
      <c r="A5393" s="10" t="s">
        <v>7528</v>
      </c>
      <c r="B5393" s="10" t="s">
        <v>3070</v>
      </c>
      <c r="C5393" s="11" t="n">
        <v>46180</v>
      </c>
      <c r="D5393" s="12" t="n">
        <v>41.51</v>
      </c>
    </row>
    <row r="5394" customFormat="false" ht="15" hidden="false" customHeight="false" outlineLevel="0" collapsed="false">
      <c r="A5394" s="10" t="s">
        <v>7529</v>
      </c>
      <c r="B5394" s="10" t="s">
        <v>6647</v>
      </c>
      <c r="C5394" s="11" t="n">
        <v>46180</v>
      </c>
      <c r="D5394" s="12" t="n">
        <v>38.36</v>
      </c>
    </row>
    <row r="5395" customFormat="false" ht="15" hidden="false" customHeight="false" outlineLevel="0" collapsed="false">
      <c r="A5395" s="10" t="s">
        <v>7530</v>
      </c>
      <c r="B5395" s="10" t="s">
        <v>6498</v>
      </c>
      <c r="C5395" s="11" t="n">
        <v>46180</v>
      </c>
      <c r="D5395" s="12" t="n">
        <v>49.74</v>
      </c>
    </row>
    <row r="5396" customFormat="false" ht="15" hidden="false" customHeight="false" outlineLevel="0" collapsed="false">
      <c r="A5396" s="10" t="s">
        <v>7531</v>
      </c>
      <c r="B5396" s="10" t="s">
        <v>3111</v>
      </c>
      <c r="C5396" s="11" t="n">
        <v>46180</v>
      </c>
      <c r="D5396" s="12" t="n">
        <v>56.28</v>
      </c>
    </row>
    <row r="5397" customFormat="false" ht="15" hidden="false" customHeight="false" outlineLevel="0" collapsed="false">
      <c r="A5397" s="10" t="s">
        <v>7532</v>
      </c>
      <c r="B5397" s="10" t="s">
        <v>5119</v>
      </c>
      <c r="C5397" s="11" t="n">
        <v>46180</v>
      </c>
      <c r="D5397" s="12" t="n">
        <v>50.54</v>
      </c>
    </row>
    <row r="5398" customFormat="false" ht="15" hidden="false" customHeight="false" outlineLevel="0" collapsed="false">
      <c r="A5398" s="10" t="s">
        <v>7533</v>
      </c>
      <c r="B5398" s="10" t="s">
        <v>5716</v>
      </c>
      <c r="C5398" s="11" t="n">
        <v>46180</v>
      </c>
      <c r="D5398" s="12" t="n">
        <v>33.87</v>
      </c>
    </row>
    <row r="5399" customFormat="false" ht="15" hidden="false" customHeight="false" outlineLevel="0" collapsed="false">
      <c r="A5399" s="10" t="s">
        <v>7534</v>
      </c>
      <c r="B5399" s="10" t="s">
        <v>510</v>
      </c>
      <c r="C5399" s="11" t="n">
        <v>46180</v>
      </c>
      <c r="D5399" s="12" t="n">
        <v>68.75</v>
      </c>
    </row>
    <row r="5400" customFormat="false" ht="15" hidden="false" customHeight="false" outlineLevel="0" collapsed="false">
      <c r="A5400" s="10" t="s">
        <v>7535</v>
      </c>
      <c r="B5400" s="10" t="s">
        <v>7536</v>
      </c>
      <c r="C5400" s="11" t="n">
        <v>46180</v>
      </c>
      <c r="D5400" s="12" t="n">
        <v>46.22</v>
      </c>
    </row>
    <row r="5401" customFormat="false" ht="15" hidden="false" customHeight="false" outlineLevel="0" collapsed="false">
      <c r="A5401" s="10" t="s">
        <v>7537</v>
      </c>
      <c r="B5401" s="10" t="s">
        <v>3382</v>
      </c>
      <c r="C5401" s="11" t="n">
        <v>46180</v>
      </c>
      <c r="D5401" s="12" t="n">
        <v>32.58</v>
      </c>
    </row>
    <row r="5402" customFormat="false" ht="15" hidden="false" customHeight="false" outlineLevel="0" collapsed="false">
      <c r="A5402" s="10" t="s">
        <v>7538</v>
      </c>
      <c r="B5402" s="10" t="s">
        <v>355</v>
      </c>
      <c r="C5402" s="11" t="n">
        <v>46180</v>
      </c>
      <c r="D5402" s="12" t="n">
        <v>18.98</v>
      </c>
    </row>
    <row r="5403" customFormat="false" ht="15" hidden="false" customHeight="false" outlineLevel="0" collapsed="false">
      <c r="A5403" s="10" t="s">
        <v>7539</v>
      </c>
      <c r="B5403" s="10" t="s">
        <v>5018</v>
      </c>
      <c r="C5403" s="11" t="n">
        <v>46180</v>
      </c>
      <c r="D5403" s="12" t="n">
        <v>38.39</v>
      </c>
    </row>
    <row r="5404" customFormat="false" ht="15" hidden="false" customHeight="false" outlineLevel="0" collapsed="false">
      <c r="A5404" s="10" t="s">
        <v>7540</v>
      </c>
      <c r="B5404" s="10" t="s">
        <v>3898</v>
      </c>
      <c r="C5404" s="11" t="n">
        <v>46180</v>
      </c>
      <c r="D5404" s="12" t="n">
        <v>87.41</v>
      </c>
    </row>
    <row r="5405" customFormat="false" ht="15" hidden="false" customHeight="false" outlineLevel="0" collapsed="false">
      <c r="A5405" s="10" t="s">
        <v>7541</v>
      </c>
      <c r="B5405" s="10" t="s">
        <v>7542</v>
      </c>
      <c r="C5405" s="11" t="n">
        <v>46181</v>
      </c>
      <c r="D5405" s="12" t="n">
        <v>43.56</v>
      </c>
    </row>
    <row r="5406" customFormat="false" ht="15" hidden="false" customHeight="false" outlineLevel="0" collapsed="false">
      <c r="A5406" s="10" t="s">
        <v>7543</v>
      </c>
      <c r="B5406" s="10" t="s">
        <v>7544</v>
      </c>
      <c r="C5406" s="11" t="n">
        <v>46181</v>
      </c>
      <c r="D5406" s="12" t="n">
        <v>34.92</v>
      </c>
    </row>
    <row r="5407" customFormat="false" ht="15" hidden="false" customHeight="false" outlineLevel="0" collapsed="false">
      <c r="A5407" s="10" t="s">
        <v>7545</v>
      </c>
      <c r="B5407" s="10" t="s">
        <v>3543</v>
      </c>
      <c r="C5407" s="11" t="n">
        <v>46181</v>
      </c>
      <c r="D5407" s="12" t="n">
        <v>35.22</v>
      </c>
    </row>
    <row r="5408" customFormat="false" ht="15" hidden="false" customHeight="false" outlineLevel="0" collapsed="false">
      <c r="A5408" s="10" t="s">
        <v>7546</v>
      </c>
      <c r="B5408" s="10" t="s">
        <v>5984</v>
      </c>
      <c r="C5408" s="11" t="n">
        <v>46181</v>
      </c>
      <c r="D5408" s="12" t="n">
        <v>58.59</v>
      </c>
    </row>
    <row r="5409" customFormat="false" ht="15" hidden="false" customHeight="false" outlineLevel="0" collapsed="false">
      <c r="A5409" s="10" t="s">
        <v>7547</v>
      </c>
      <c r="B5409" s="10" t="s">
        <v>6990</v>
      </c>
      <c r="C5409" s="11" t="n">
        <v>46181</v>
      </c>
      <c r="D5409" s="12" t="n">
        <v>19.21</v>
      </c>
    </row>
    <row r="5410" customFormat="false" ht="15" hidden="false" customHeight="false" outlineLevel="0" collapsed="false">
      <c r="A5410" s="10" t="s">
        <v>7548</v>
      </c>
      <c r="B5410" s="10" t="s">
        <v>5705</v>
      </c>
      <c r="C5410" s="11" t="n">
        <v>46181</v>
      </c>
      <c r="D5410" s="12" t="n">
        <v>58.97</v>
      </c>
    </row>
    <row r="5411" customFormat="false" ht="15" hidden="false" customHeight="false" outlineLevel="0" collapsed="false">
      <c r="A5411" s="10" t="s">
        <v>7549</v>
      </c>
      <c r="B5411" s="10" t="s">
        <v>1032</v>
      </c>
      <c r="C5411" s="11" t="n">
        <v>46181</v>
      </c>
      <c r="D5411" s="12" t="n">
        <v>39.77</v>
      </c>
    </row>
    <row r="5412" customFormat="false" ht="15" hidden="false" customHeight="false" outlineLevel="0" collapsed="false">
      <c r="A5412" s="10" t="s">
        <v>7550</v>
      </c>
      <c r="B5412" s="10" t="s">
        <v>6654</v>
      </c>
      <c r="C5412" s="11" t="n">
        <v>46182</v>
      </c>
      <c r="D5412" s="12" t="n">
        <v>23.77</v>
      </c>
    </row>
    <row r="5413" customFormat="false" ht="15" hidden="false" customHeight="false" outlineLevel="0" collapsed="false">
      <c r="A5413" s="10" t="s">
        <v>7551</v>
      </c>
      <c r="B5413" s="10" t="s">
        <v>3208</v>
      </c>
      <c r="C5413" s="11" t="n">
        <v>46182</v>
      </c>
      <c r="D5413" s="12" t="n">
        <v>71.38</v>
      </c>
    </row>
    <row r="5414" customFormat="false" ht="15" hidden="false" customHeight="false" outlineLevel="0" collapsed="false">
      <c r="A5414" s="10" t="s">
        <v>7552</v>
      </c>
      <c r="B5414" s="10" t="s">
        <v>3363</v>
      </c>
      <c r="C5414" s="11" t="n">
        <v>46182</v>
      </c>
      <c r="D5414" s="12" t="n">
        <v>34.7</v>
      </c>
    </row>
    <row r="5415" customFormat="false" ht="15" hidden="false" customHeight="false" outlineLevel="0" collapsed="false">
      <c r="A5415" s="10" t="s">
        <v>7553</v>
      </c>
      <c r="B5415" s="10" t="s">
        <v>2438</v>
      </c>
      <c r="C5415" s="11" t="n">
        <v>46182</v>
      </c>
      <c r="D5415" s="12" t="n">
        <v>34.04</v>
      </c>
    </row>
    <row r="5416" customFormat="false" ht="15" hidden="false" customHeight="false" outlineLevel="0" collapsed="false">
      <c r="A5416" s="10" t="s">
        <v>7554</v>
      </c>
      <c r="B5416" s="10" t="s">
        <v>3181</v>
      </c>
      <c r="C5416" s="11" t="n">
        <v>46182</v>
      </c>
      <c r="D5416" s="12" t="n">
        <v>43.17</v>
      </c>
    </row>
    <row r="5417" customFormat="false" ht="15" hidden="false" customHeight="false" outlineLevel="0" collapsed="false">
      <c r="A5417" s="10" t="s">
        <v>7555</v>
      </c>
      <c r="B5417" s="10" t="s">
        <v>3097</v>
      </c>
      <c r="C5417" s="11" t="n">
        <v>46183</v>
      </c>
      <c r="D5417" s="12" t="n">
        <v>48.66</v>
      </c>
    </row>
    <row r="5418" customFormat="false" ht="15" hidden="false" customHeight="false" outlineLevel="0" collapsed="false">
      <c r="A5418" s="10" t="s">
        <v>7556</v>
      </c>
      <c r="B5418" s="10" t="s">
        <v>3523</v>
      </c>
      <c r="C5418" s="11" t="n">
        <v>46183</v>
      </c>
      <c r="D5418" s="12" t="n">
        <v>30.29</v>
      </c>
    </row>
    <row r="5419" customFormat="false" ht="15" hidden="false" customHeight="false" outlineLevel="0" collapsed="false">
      <c r="A5419" s="10" t="s">
        <v>7557</v>
      </c>
      <c r="B5419" s="10" t="s">
        <v>4523</v>
      </c>
      <c r="C5419" s="11" t="n">
        <v>46183</v>
      </c>
      <c r="D5419" s="12" t="n">
        <v>143.11</v>
      </c>
    </row>
    <row r="5420" customFormat="false" ht="15" hidden="false" customHeight="false" outlineLevel="0" collapsed="false">
      <c r="A5420" s="10" t="s">
        <v>7558</v>
      </c>
      <c r="B5420" s="10" t="s">
        <v>7559</v>
      </c>
      <c r="C5420" s="11" t="n">
        <v>46183</v>
      </c>
      <c r="D5420" s="12" t="n">
        <v>52.26</v>
      </c>
    </row>
    <row r="5421" customFormat="false" ht="15" hidden="false" customHeight="false" outlineLevel="0" collapsed="false">
      <c r="A5421" s="10" t="s">
        <v>7560</v>
      </c>
      <c r="B5421" s="10" t="s">
        <v>7561</v>
      </c>
      <c r="C5421" s="11" t="n">
        <v>46183</v>
      </c>
      <c r="D5421" s="12" t="n">
        <v>20.16</v>
      </c>
    </row>
    <row r="5422" customFormat="false" ht="15" hidden="false" customHeight="false" outlineLevel="0" collapsed="false">
      <c r="A5422" s="10" t="s">
        <v>7562</v>
      </c>
      <c r="B5422" s="10" t="s">
        <v>5948</v>
      </c>
      <c r="C5422" s="11" t="n">
        <v>46183</v>
      </c>
      <c r="D5422" s="12" t="n">
        <v>38.36</v>
      </c>
    </row>
    <row r="5423" customFormat="false" ht="15" hidden="false" customHeight="false" outlineLevel="0" collapsed="false">
      <c r="A5423" s="10" t="s">
        <v>7563</v>
      </c>
      <c r="B5423" s="10" t="s">
        <v>2932</v>
      </c>
      <c r="C5423" s="11" t="n">
        <v>46183</v>
      </c>
      <c r="D5423" s="12" t="n">
        <v>54.62</v>
      </c>
    </row>
    <row r="5424" customFormat="false" ht="15" hidden="false" customHeight="false" outlineLevel="0" collapsed="false">
      <c r="A5424" s="10" t="s">
        <v>7564</v>
      </c>
      <c r="B5424" s="10" t="s">
        <v>2004</v>
      </c>
      <c r="C5424" s="11" t="n">
        <v>46183</v>
      </c>
      <c r="D5424" s="12" t="n">
        <v>55.5</v>
      </c>
    </row>
    <row r="5425" customFormat="false" ht="15" hidden="false" customHeight="false" outlineLevel="0" collapsed="false">
      <c r="A5425" s="10" t="s">
        <v>7565</v>
      </c>
      <c r="B5425" s="10" t="s">
        <v>495</v>
      </c>
      <c r="C5425" s="11" t="n">
        <v>46183</v>
      </c>
      <c r="D5425" s="12" t="n">
        <v>28.46</v>
      </c>
    </row>
    <row r="5426" customFormat="false" ht="15" hidden="false" customHeight="false" outlineLevel="0" collapsed="false">
      <c r="A5426" s="10" t="s">
        <v>7566</v>
      </c>
      <c r="B5426" s="10" t="s">
        <v>7567</v>
      </c>
      <c r="C5426" s="11" t="n">
        <v>46183</v>
      </c>
      <c r="D5426" s="12" t="n">
        <v>33.51</v>
      </c>
    </row>
    <row r="5427" customFormat="false" ht="15" hidden="false" customHeight="false" outlineLevel="0" collapsed="false">
      <c r="A5427" s="10" t="s">
        <v>7568</v>
      </c>
      <c r="B5427" s="10" t="s">
        <v>3441</v>
      </c>
      <c r="C5427" s="11" t="n">
        <v>46183</v>
      </c>
      <c r="D5427" s="12" t="n">
        <v>46.92</v>
      </c>
    </row>
    <row r="5428" customFormat="false" ht="15" hidden="false" customHeight="false" outlineLevel="0" collapsed="false">
      <c r="A5428" s="10" t="s">
        <v>7569</v>
      </c>
      <c r="B5428" s="10" t="s">
        <v>7570</v>
      </c>
      <c r="C5428" s="11" t="n">
        <v>46183</v>
      </c>
      <c r="D5428" s="12" t="n">
        <v>19.68</v>
      </c>
    </row>
    <row r="5429" customFormat="false" ht="15" hidden="false" customHeight="false" outlineLevel="0" collapsed="false">
      <c r="A5429" s="10" t="s">
        <v>7571</v>
      </c>
      <c r="B5429" s="10" t="s">
        <v>7572</v>
      </c>
      <c r="C5429" s="11" t="n">
        <v>46183</v>
      </c>
      <c r="D5429" s="12" t="n">
        <v>23.79</v>
      </c>
    </row>
    <row r="5430" customFormat="false" ht="15" hidden="false" customHeight="false" outlineLevel="0" collapsed="false">
      <c r="A5430" s="10" t="s">
        <v>7573</v>
      </c>
      <c r="B5430" s="10" t="s">
        <v>2596</v>
      </c>
      <c r="C5430" s="11" t="n">
        <v>46184</v>
      </c>
      <c r="D5430" s="12" t="n">
        <v>53.55</v>
      </c>
    </row>
    <row r="5431" customFormat="false" ht="15" hidden="false" customHeight="false" outlineLevel="0" collapsed="false">
      <c r="A5431" s="10" t="s">
        <v>7574</v>
      </c>
      <c r="B5431" s="10" t="s">
        <v>7575</v>
      </c>
      <c r="C5431" s="11" t="n">
        <v>46184</v>
      </c>
      <c r="D5431" s="12" t="n">
        <v>22.74</v>
      </c>
    </row>
    <row r="5432" customFormat="false" ht="15" hidden="false" customHeight="false" outlineLevel="0" collapsed="false">
      <c r="A5432" s="10" t="s">
        <v>7576</v>
      </c>
      <c r="B5432" s="10" t="s">
        <v>6412</v>
      </c>
      <c r="C5432" s="11" t="n">
        <v>46184</v>
      </c>
      <c r="D5432" s="12" t="n">
        <v>30.61</v>
      </c>
    </row>
    <row r="5433" customFormat="false" ht="15" hidden="false" customHeight="false" outlineLevel="0" collapsed="false">
      <c r="A5433" s="10" t="s">
        <v>7577</v>
      </c>
      <c r="B5433" s="10" t="s">
        <v>5315</v>
      </c>
      <c r="C5433" s="11" t="n">
        <v>46184</v>
      </c>
      <c r="D5433" s="12" t="n">
        <v>33.76</v>
      </c>
    </row>
    <row r="5434" customFormat="false" ht="15" hidden="false" customHeight="false" outlineLevel="0" collapsed="false">
      <c r="A5434" s="10" t="s">
        <v>7578</v>
      </c>
      <c r="B5434" s="10" t="s">
        <v>5179</v>
      </c>
      <c r="C5434" s="11" t="n">
        <v>46184</v>
      </c>
      <c r="D5434" s="12" t="n">
        <v>64.13</v>
      </c>
    </row>
    <row r="5435" customFormat="false" ht="15" hidden="false" customHeight="false" outlineLevel="0" collapsed="false">
      <c r="A5435" s="10" t="s">
        <v>7579</v>
      </c>
      <c r="B5435" s="10" t="s">
        <v>1929</v>
      </c>
      <c r="C5435" s="11" t="n">
        <v>46184</v>
      </c>
      <c r="D5435" s="12" t="n">
        <v>43.43</v>
      </c>
    </row>
    <row r="5436" customFormat="false" ht="15" hidden="false" customHeight="false" outlineLevel="0" collapsed="false">
      <c r="A5436" s="10" t="s">
        <v>7580</v>
      </c>
      <c r="B5436" s="10" t="s">
        <v>4165</v>
      </c>
      <c r="C5436" s="11" t="n">
        <v>46184</v>
      </c>
      <c r="D5436" s="12" t="n">
        <v>36.46</v>
      </c>
    </row>
    <row r="5437" customFormat="false" ht="15" hidden="false" customHeight="false" outlineLevel="0" collapsed="false">
      <c r="A5437" s="10" t="s">
        <v>7581</v>
      </c>
      <c r="B5437" s="10" t="s">
        <v>7582</v>
      </c>
      <c r="C5437" s="11" t="n">
        <v>46184</v>
      </c>
      <c r="D5437" s="12" t="n">
        <v>19.02</v>
      </c>
    </row>
    <row r="5438" customFormat="false" ht="15" hidden="false" customHeight="false" outlineLevel="0" collapsed="false">
      <c r="A5438" s="10" t="s">
        <v>7583</v>
      </c>
      <c r="B5438" s="10" t="s">
        <v>2401</v>
      </c>
      <c r="C5438" s="11" t="n">
        <v>46184</v>
      </c>
      <c r="D5438" s="12" t="n">
        <v>46.19</v>
      </c>
    </row>
    <row r="5439" customFormat="false" ht="15" hidden="false" customHeight="false" outlineLevel="0" collapsed="false">
      <c r="A5439" s="10" t="s">
        <v>7584</v>
      </c>
      <c r="B5439" s="10" t="s">
        <v>268</v>
      </c>
      <c r="C5439" s="11" t="n">
        <v>46184</v>
      </c>
      <c r="D5439" s="12" t="n">
        <v>59.72</v>
      </c>
    </row>
    <row r="5440" customFormat="false" ht="15" hidden="false" customHeight="false" outlineLevel="0" collapsed="false">
      <c r="A5440" s="10" t="s">
        <v>7585</v>
      </c>
      <c r="B5440" s="10" t="s">
        <v>539</v>
      </c>
      <c r="C5440" s="11" t="n">
        <v>46184</v>
      </c>
      <c r="D5440" s="12" t="n">
        <v>68.88</v>
      </c>
    </row>
    <row r="5441" customFormat="false" ht="15" hidden="false" customHeight="false" outlineLevel="0" collapsed="false">
      <c r="A5441" s="10" t="s">
        <v>7586</v>
      </c>
      <c r="B5441" s="10" t="s">
        <v>5895</v>
      </c>
      <c r="C5441" s="11" t="n">
        <v>46184</v>
      </c>
      <c r="D5441" s="12" t="n">
        <v>53</v>
      </c>
    </row>
    <row r="5442" customFormat="false" ht="15" hidden="false" customHeight="false" outlineLevel="0" collapsed="false">
      <c r="A5442" s="10" t="s">
        <v>7587</v>
      </c>
      <c r="B5442" s="10" t="s">
        <v>3625</v>
      </c>
      <c r="C5442" s="11" t="n">
        <v>46185</v>
      </c>
      <c r="D5442" s="12" t="n">
        <v>26.12</v>
      </c>
    </row>
    <row r="5443" customFormat="false" ht="15" hidden="false" customHeight="false" outlineLevel="0" collapsed="false">
      <c r="A5443" s="10" t="s">
        <v>7588</v>
      </c>
      <c r="B5443" s="10" t="s">
        <v>6088</v>
      </c>
      <c r="C5443" s="11" t="n">
        <v>46185</v>
      </c>
      <c r="D5443" s="12" t="n">
        <v>25.23</v>
      </c>
    </row>
    <row r="5444" customFormat="false" ht="15" hidden="false" customHeight="false" outlineLevel="0" collapsed="false">
      <c r="A5444" s="10" t="s">
        <v>7589</v>
      </c>
      <c r="B5444" s="10" t="s">
        <v>6822</v>
      </c>
      <c r="C5444" s="11" t="n">
        <v>46185</v>
      </c>
      <c r="D5444" s="12" t="n">
        <v>24.97</v>
      </c>
    </row>
    <row r="5445" customFormat="false" ht="15" hidden="false" customHeight="false" outlineLevel="0" collapsed="false">
      <c r="A5445" s="10" t="s">
        <v>7590</v>
      </c>
      <c r="B5445" s="10" t="s">
        <v>5713</v>
      </c>
      <c r="C5445" s="11" t="n">
        <v>46185</v>
      </c>
      <c r="D5445" s="12" t="n">
        <v>27.85</v>
      </c>
    </row>
    <row r="5446" customFormat="false" ht="15" hidden="false" customHeight="false" outlineLevel="0" collapsed="false">
      <c r="A5446" s="10" t="s">
        <v>7591</v>
      </c>
      <c r="B5446" s="10" t="s">
        <v>1845</v>
      </c>
      <c r="C5446" s="11" t="n">
        <v>46185</v>
      </c>
      <c r="D5446" s="12" t="n">
        <v>35.8</v>
      </c>
    </row>
    <row r="5447" customFormat="false" ht="15" hidden="false" customHeight="false" outlineLevel="0" collapsed="false">
      <c r="A5447" s="10" t="s">
        <v>7592</v>
      </c>
      <c r="B5447" s="10" t="s">
        <v>1448</v>
      </c>
      <c r="C5447" s="11" t="n">
        <v>46185</v>
      </c>
      <c r="D5447" s="12" t="n">
        <v>42.45</v>
      </c>
    </row>
    <row r="5448" customFormat="false" ht="15" hidden="false" customHeight="false" outlineLevel="0" collapsed="false">
      <c r="A5448" s="10" t="s">
        <v>7593</v>
      </c>
      <c r="B5448" s="10" t="s">
        <v>2050</v>
      </c>
      <c r="C5448" s="11" t="n">
        <v>46185</v>
      </c>
      <c r="D5448" s="12" t="n">
        <v>29.49</v>
      </c>
    </row>
    <row r="5449" customFormat="false" ht="15" hidden="false" customHeight="false" outlineLevel="0" collapsed="false">
      <c r="A5449" s="10" t="s">
        <v>7594</v>
      </c>
      <c r="B5449" s="10" t="s">
        <v>7479</v>
      </c>
      <c r="C5449" s="11" t="n">
        <v>46185</v>
      </c>
      <c r="D5449" s="12" t="n">
        <v>47.98</v>
      </c>
    </row>
    <row r="5450" customFormat="false" ht="15" hidden="false" customHeight="false" outlineLevel="0" collapsed="false">
      <c r="A5450" s="10" t="s">
        <v>7595</v>
      </c>
      <c r="B5450" s="10" t="s">
        <v>6603</v>
      </c>
      <c r="C5450" s="11" t="n">
        <v>46185</v>
      </c>
      <c r="D5450" s="12" t="n">
        <v>37.67</v>
      </c>
    </row>
    <row r="5451" customFormat="false" ht="15" hidden="false" customHeight="false" outlineLevel="0" collapsed="false">
      <c r="A5451" s="10" t="s">
        <v>7596</v>
      </c>
      <c r="B5451" s="10" t="s">
        <v>5214</v>
      </c>
      <c r="C5451" s="11" t="n">
        <v>46185</v>
      </c>
      <c r="D5451" s="12" t="n">
        <v>24.67</v>
      </c>
    </row>
    <row r="5452" customFormat="false" ht="15" hidden="false" customHeight="false" outlineLevel="0" collapsed="false">
      <c r="A5452" s="10" t="s">
        <v>7597</v>
      </c>
      <c r="B5452" s="10" t="s">
        <v>6042</v>
      </c>
      <c r="C5452" s="11" t="n">
        <v>46185</v>
      </c>
      <c r="D5452" s="12" t="n">
        <v>30.44</v>
      </c>
    </row>
    <row r="5453" customFormat="false" ht="15" hidden="false" customHeight="false" outlineLevel="0" collapsed="false">
      <c r="A5453" s="10" t="s">
        <v>7598</v>
      </c>
      <c r="B5453" s="10" t="s">
        <v>6368</v>
      </c>
      <c r="C5453" s="11" t="n">
        <v>46185</v>
      </c>
      <c r="D5453" s="12" t="n">
        <v>36.78</v>
      </c>
    </row>
    <row r="5454" customFormat="false" ht="15" hidden="false" customHeight="false" outlineLevel="0" collapsed="false">
      <c r="A5454" s="10" t="s">
        <v>7599</v>
      </c>
      <c r="B5454" s="10" t="s">
        <v>4999</v>
      </c>
      <c r="C5454" s="11" t="n">
        <v>46186</v>
      </c>
      <c r="D5454" s="12" t="n">
        <v>28.93</v>
      </c>
    </row>
    <row r="5455" customFormat="false" ht="15" hidden="false" customHeight="false" outlineLevel="0" collapsed="false">
      <c r="A5455" s="10" t="s">
        <v>7600</v>
      </c>
      <c r="B5455" s="10" t="s">
        <v>7601</v>
      </c>
      <c r="C5455" s="11" t="n">
        <v>46186</v>
      </c>
      <c r="D5455" s="12" t="n">
        <v>23.52</v>
      </c>
    </row>
    <row r="5456" customFormat="false" ht="15" hidden="false" customHeight="false" outlineLevel="0" collapsed="false">
      <c r="A5456" s="10" t="s">
        <v>7602</v>
      </c>
      <c r="B5456" s="10" t="s">
        <v>649</v>
      </c>
      <c r="C5456" s="11" t="n">
        <v>46186</v>
      </c>
      <c r="D5456" s="12" t="n">
        <v>20.08</v>
      </c>
    </row>
    <row r="5457" customFormat="false" ht="15" hidden="false" customHeight="false" outlineLevel="0" collapsed="false">
      <c r="A5457" s="10" t="s">
        <v>7603</v>
      </c>
      <c r="B5457" s="10" t="s">
        <v>7604</v>
      </c>
      <c r="C5457" s="11" t="n">
        <v>46186</v>
      </c>
      <c r="D5457" s="12" t="n">
        <v>18.92</v>
      </c>
    </row>
    <row r="5458" customFormat="false" ht="15" hidden="false" customHeight="false" outlineLevel="0" collapsed="false">
      <c r="A5458" s="10" t="s">
        <v>7605</v>
      </c>
      <c r="B5458" s="10" t="s">
        <v>117</v>
      </c>
      <c r="C5458" s="11" t="n">
        <v>46186</v>
      </c>
      <c r="D5458" s="12" t="n">
        <v>28.87</v>
      </c>
    </row>
    <row r="5459" customFormat="false" ht="15" hidden="false" customHeight="false" outlineLevel="0" collapsed="false">
      <c r="A5459" s="10" t="s">
        <v>7606</v>
      </c>
      <c r="B5459" s="10" t="s">
        <v>7256</v>
      </c>
      <c r="C5459" s="11" t="n">
        <v>46186</v>
      </c>
      <c r="D5459" s="12" t="n">
        <v>33.3</v>
      </c>
    </row>
    <row r="5460" customFormat="false" ht="15" hidden="false" customHeight="false" outlineLevel="0" collapsed="false">
      <c r="A5460" s="10" t="s">
        <v>7607</v>
      </c>
      <c r="B5460" s="10" t="s">
        <v>4362</v>
      </c>
      <c r="C5460" s="11" t="n">
        <v>46186</v>
      </c>
      <c r="D5460" s="12" t="n">
        <v>28.61</v>
      </c>
    </row>
    <row r="5461" customFormat="false" ht="15" hidden="false" customHeight="false" outlineLevel="0" collapsed="false">
      <c r="A5461" s="10" t="s">
        <v>7608</v>
      </c>
      <c r="B5461" s="10" t="s">
        <v>3001</v>
      </c>
      <c r="C5461" s="11" t="n">
        <v>46186</v>
      </c>
      <c r="D5461" s="12" t="n">
        <v>30.53</v>
      </c>
    </row>
    <row r="5462" customFormat="false" ht="15" hidden="false" customHeight="false" outlineLevel="0" collapsed="false">
      <c r="A5462" s="10" t="s">
        <v>7609</v>
      </c>
      <c r="B5462" s="10" t="s">
        <v>5557</v>
      </c>
      <c r="C5462" s="11" t="n">
        <v>46186</v>
      </c>
      <c r="D5462" s="12" t="n">
        <v>24.68</v>
      </c>
    </row>
    <row r="5463" customFormat="false" ht="15" hidden="false" customHeight="false" outlineLevel="0" collapsed="false">
      <c r="A5463" s="10" t="s">
        <v>7610</v>
      </c>
      <c r="B5463" s="10" t="s">
        <v>7611</v>
      </c>
      <c r="C5463" s="11" t="n">
        <v>46186</v>
      </c>
      <c r="D5463" s="12" t="n">
        <v>18.74</v>
      </c>
    </row>
    <row r="5464" customFormat="false" ht="15" hidden="false" customHeight="false" outlineLevel="0" collapsed="false">
      <c r="A5464" s="10" t="s">
        <v>7612</v>
      </c>
      <c r="B5464" s="10" t="s">
        <v>2280</v>
      </c>
      <c r="C5464" s="11" t="n">
        <v>46186</v>
      </c>
      <c r="D5464" s="12" t="n">
        <v>76.1</v>
      </c>
    </row>
    <row r="5465" customFormat="false" ht="15" hidden="false" customHeight="false" outlineLevel="0" collapsed="false">
      <c r="A5465" s="10" t="s">
        <v>7613</v>
      </c>
      <c r="B5465" s="10" t="s">
        <v>3723</v>
      </c>
      <c r="C5465" s="11" t="n">
        <v>46187</v>
      </c>
      <c r="D5465" s="12" t="n">
        <v>26.45</v>
      </c>
    </row>
    <row r="5466" customFormat="false" ht="15" hidden="false" customHeight="false" outlineLevel="0" collapsed="false">
      <c r="A5466" s="10" t="s">
        <v>7614</v>
      </c>
      <c r="B5466" s="10" t="s">
        <v>5904</v>
      </c>
      <c r="C5466" s="11" t="n">
        <v>46187</v>
      </c>
      <c r="D5466" s="12" t="n">
        <v>89.32</v>
      </c>
    </row>
    <row r="5467" customFormat="false" ht="15" hidden="false" customHeight="false" outlineLevel="0" collapsed="false">
      <c r="A5467" s="10" t="s">
        <v>7615</v>
      </c>
      <c r="B5467" s="10" t="s">
        <v>107</v>
      </c>
      <c r="C5467" s="11" t="n">
        <v>46187</v>
      </c>
      <c r="D5467" s="12" t="n">
        <v>56.66</v>
      </c>
    </row>
    <row r="5468" customFormat="false" ht="15" hidden="false" customHeight="false" outlineLevel="0" collapsed="false">
      <c r="A5468" s="10" t="s">
        <v>7616</v>
      </c>
      <c r="B5468" s="10" t="s">
        <v>1431</v>
      </c>
      <c r="C5468" s="11" t="n">
        <v>46187</v>
      </c>
      <c r="D5468" s="12" t="n">
        <v>41.48</v>
      </c>
    </row>
    <row r="5469" customFormat="false" ht="15" hidden="false" customHeight="false" outlineLevel="0" collapsed="false">
      <c r="A5469" s="10" t="s">
        <v>7617</v>
      </c>
      <c r="B5469" s="10" t="s">
        <v>7618</v>
      </c>
      <c r="C5469" s="11" t="n">
        <v>46187</v>
      </c>
      <c r="D5469" s="12" t="n">
        <v>31</v>
      </c>
    </row>
    <row r="5470" customFormat="false" ht="15" hidden="false" customHeight="false" outlineLevel="0" collapsed="false">
      <c r="A5470" s="10" t="s">
        <v>7619</v>
      </c>
      <c r="B5470" s="10" t="s">
        <v>6308</v>
      </c>
      <c r="C5470" s="11" t="n">
        <v>46187</v>
      </c>
      <c r="D5470" s="12" t="n">
        <v>60.53</v>
      </c>
    </row>
    <row r="5471" customFormat="false" ht="15" hidden="false" customHeight="false" outlineLevel="0" collapsed="false">
      <c r="A5471" s="10" t="s">
        <v>7620</v>
      </c>
      <c r="B5471" s="10" t="s">
        <v>4702</v>
      </c>
      <c r="C5471" s="11" t="n">
        <v>46188</v>
      </c>
      <c r="D5471" s="12" t="n">
        <v>19.34</v>
      </c>
    </row>
    <row r="5472" customFormat="false" ht="15" hidden="false" customHeight="false" outlineLevel="0" collapsed="false">
      <c r="A5472" s="10" t="s">
        <v>7621</v>
      </c>
      <c r="B5472" s="10" t="s">
        <v>2928</v>
      </c>
      <c r="C5472" s="11" t="n">
        <v>46188</v>
      </c>
      <c r="D5472" s="12" t="n">
        <v>37.48</v>
      </c>
    </row>
    <row r="5473" customFormat="false" ht="15" hidden="false" customHeight="false" outlineLevel="0" collapsed="false">
      <c r="A5473" s="10" t="s">
        <v>7622</v>
      </c>
      <c r="B5473" s="10" t="s">
        <v>7623</v>
      </c>
      <c r="C5473" s="11" t="n">
        <v>46188</v>
      </c>
      <c r="D5473" s="12" t="n">
        <v>73.08</v>
      </c>
    </row>
    <row r="5474" customFormat="false" ht="15" hidden="false" customHeight="false" outlineLevel="0" collapsed="false">
      <c r="A5474" s="10" t="s">
        <v>7624</v>
      </c>
      <c r="B5474" s="10" t="s">
        <v>7238</v>
      </c>
      <c r="C5474" s="11" t="n">
        <v>46188</v>
      </c>
      <c r="D5474" s="12" t="n">
        <v>78.71</v>
      </c>
    </row>
    <row r="5475" customFormat="false" ht="15" hidden="false" customHeight="false" outlineLevel="0" collapsed="false">
      <c r="A5475" s="10" t="s">
        <v>7625</v>
      </c>
      <c r="B5475" s="10" t="s">
        <v>1978</v>
      </c>
      <c r="C5475" s="11" t="n">
        <v>46189</v>
      </c>
      <c r="D5475" s="12" t="n">
        <v>30.87</v>
      </c>
    </row>
    <row r="5476" customFormat="false" ht="15" hidden="false" customHeight="false" outlineLevel="0" collapsed="false">
      <c r="A5476" s="10" t="s">
        <v>7626</v>
      </c>
      <c r="B5476" s="10" t="s">
        <v>7210</v>
      </c>
      <c r="C5476" s="11" t="n">
        <v>46189</v>
      </c>
      <c r="D5476" s="12" t="n">
        <v>30.75</v>
      </c>
    </row>
    <row r="5477" customFormat="false" ht="15" hidden="false" customHeight="false" outlineLevel="0" collapsed="false">
      <c r="A5477" s="10" t="s">
        <v>7627</v>
      </c>
      <c r="B5477" s="10" t="s">
        <v>6522</v>
      </c>
      <c r="C5477" s="11" t="n">
        <v>46189</v>
      </c>
      <c r="D5477" s="12" t="n">
        <v>27.47</v>
      </c>
    </row>
    <row r="5478" customFormat="false" ht="15" hidden="false" customHeight="false" outlineLevel="0" collapsed="false">
      <c r="A5478" s="10" t="s">
        <v>7628</v>
      </c>
      <c r="B5478" s="10" t="s">
        <v>6343</v>
      </c>
      <c r="C5478" s="11" t="n">
        <v>46189</v>
      </c>
      <c r="D5478" s="12" t="n">
        <v>36.47</v>
      </c>
    </row>
    <row r="5479" customFormat="false" ht="15" hidden="false" customHeight="false" outlineLevel="0" collapsed="false">
      <c r="A5479" s="10" t="s">
        <v>7629</v>
      </c>
      <c r="B5479" s="10" t="s">
        <v>4005</v>
      </c>
      <c r="C5479" s="11" t="n">
        <v>46189</v>
      </c>
      <c r="D5479" s="12" t="n">
        <v>21.41</v>
      </c>
    </row>
    <row r="5480" customFormat="false" ht="15" hidden="false" customHeight="false" outlineLevel="0" collapsed="false">
      <c r="A5480" s="10" t="s">
        <v>7630</v>
      </c>
      <c r="B5480" s="10" t="s">
        <v>2930</v>
      </c>
      <c r="C5480" s="11" t="n">
        <v>46189</v>
      </c>
      <c r="D5480" s="12" t="n">
        <v>58.54</v>
      </c>
    </row>
    <row r="5481" customFormat="false" ht="15" hidden="false" customHeight="false" outlineLevel="0" collapsed="false">
      <c r="A5481" s="10" t="s">
        <v>7631</v>
      </c>
      <c r="B5481" s="10" t="s">
        <v>2037</v>
      </c>
      <c r="C5481" s="11" t="n">
        <v>46189</v>
      </c>
      <c r="D5481" s="12" t="n">
        <v>31.67</v>
      </c>
    </row>
    <row r="5482" customFormat="false" ht="15" hidden="false" customHeight="false" outlineLevel="0" collapsed="false">
      <c r="A5482" s="10" t="s">
        <v>7632</v>
      </c>
      <c r="B5482" s="10" t="s">
        <v>7633</v>
      </c>
      <c r="C5482" s="11" t="n">
        <v>46189</v>
      </c>
      <c r="D5482" s="12" t="n">
        <v>22.14</v>
      </c>
    </row>
    <row r="5483" customFormat="false" ht="15" hidden="false" customHeight="false" outlineLevel="0" collapsed="false">
      <c r="A5483" s="10" t="s">
        <v>7634</v>
      </c>
      <c r="B5483" s="10" t="s">
        <v>6803</v>
      </c>
      <c r="C5483" s="11" t="n">
        <v>46189</v>
      </c>
      <c r="D5483" s="12" t="n">
        <v>31.33</v>
      </c>
    </row>
    <row r="5484" customFormat="false" ht="15" hidden="false" customHeight="false" outlineLevel="0" collapsed="false">
      <c r="A5484" s="10" t="s">
        <v>7635</v>
      </c>
      <c r="B5484" s="10" t="s">
        <v>815</v>
      </c>
      <c r="C5484" s="11" t="n">
        <v>46190</v>
      </c>
      <c r="D5484" s="12" t="n">
        <v>24.99</v>
      </c>
    </row>
    <row r="5485" customFormat="false" ht="15" hidden="false" customHeight="false" outlineLevel="0" collapsed="false">
      <c r="A5485" s="10" t="s">
        <v>7636</v>
      </c>
      <c r="B5485" s="10" t="s">
        <v>7637</v>
      </c>
      <c r="C5485" s="11" t="n">
        <v>46190</v>
      </c>
      <c r="D5485" s="12" t="n">
        <v>31.41</v>
      </c>
    </row>
    <row r="5486" customFormat="false" ht="15" hidden="false" customHeight="false" outlineLevel="0" collapsed="false">
      <c r="A5486" s="10" t="s">
        <v>7638</v>
      </c>
      <c r="B5486" s="10" t="s">
        <v>1073</v>
      </c>
      <c r="C5486" s="11" t="n">
        <v>46190</v>
      </c>
      <c r="D5486" s="12" t="n">
        <v>53.13</v>
      </c>
    </row>
    <row r="5487" customFormat="false" ht="15" hidden="false" customHeight="false" outlineLevel="0" collapsed="false">
      <c r="A5487" s="10" t="s">
        <v>7639</v>
      </c>
      <c r="B5487" s="10" t="s">
        <v>2230</v>
      </c>
      <c r="C5487" s="11" t="n">
        <v>46190</v>
      </c>
      <c r="D5487" s="12" t="n">
        <v>35.14</v>
      </c>
    </row>
    <row r="5488" customFormat="false" ht="15" hidden="false" customHeight="false" outlineLevel="0" collapsed="false">
      <c r="A5488" s="10" t="s">
        <v>7640</v>
      </c>
      <c r="B5488" s="10" t="s">
        <v>4840</v>
      </c>
      <c r="C5488" s="11" t="n">
        <v>46190</v>
      </c>
      <c r="D5488" s="12" t="n">
        <v>22.72</v>
      </c>
    </row>
    <row r="5489" customFormat="false" ht="15" hidden="false" customHeight="false" outlineLevel="0" collapsed="false">
      <c r="A5489" s="10" t="s">
        <v>7641</v>
      </c>
      <c r="B5489" s="10" t="s">
        <v>5720</v>
      </c>
      <c r="C5489" s="11" t="n">
        <v>46190</v>
      </c>
      <c r="D5489" s="12" t="n">
        <v>42.07</v>
      </c>
    </row>
    <row r="5490" customFormat="false" ht="15" hidden="false" customHeight="false" outlineLevel="0" collapsed="false">
      <c r="A5490" s="10" t="s">
        <v>7642</v>
      </c>
      <c r="B5490" s="10" t="s">
        <v>2871</v>
      </c>
      <c r="C5490" s="11" t="n">
        <v>46190</v>
      </c>
      <c r="D5490" s="12" t="n">
        <v>34.97</v>
      </c>
    </row>
    <row r="5491" customFormat="false" ht="15" hidden="false" customHeight="false" outlineLevel="0" collapsed="false">
      <c r="A5491" s="10" t="s">
        <v>7643</v>
      </c>
      <c r="B5491" s="10" t="s">
        <v>3382</v>
      </c>
      <c r="C5491" s="11" t="n">
        <v>46190</v>
      </c>
      <c r="D5491" s="12" t="n">
        <v>51.36</v>
      </c>
    </row>
    <row r="5492" customFormat="false" ht="15" hidden="false" customHeight="false" outlineLevel="0" collapsed="false">
      <c r="A5492" s="10" t="s">
        <v>7644</v>
      </c>
      <c r="B5492" s="10" t="s">
        <v>7645</v>
      </c>
      <c r="C5492" s="11" t="n">
        <v>46190</v>
      </c>
      <c r="D5492" s="12" t="n">
        <v>16.02</v>
      </c>
    </row>
    <row r="5493" customFormat="false" ht="15" hidden="false" customHeight="false" outlineLevel="0" collapsed="false">
      <c r="A5493" s="10" t="s">
        <v>7646</v>
      </c>
      <c r="B5493" s="10" t="s">
        <v>6394</v>
      </c>
      <c r="C5493" s="11" t="n">
        <v>46191</v>
      </c>
      <c r="D5493" s="12" t="n">
        <v>31.35</v>
      </c>
    </row>
    <row r="5494" customFormat="false" ht="15" hidden="false" customHeight="false" outlineLevel="0" collapsed="false">
      <c r="A5494" s="10" t="s">
        <v>7647</v>
      </c>
      <c r="B5494" s="10" t="s">
        <v>2492</v>
      </c>
      <c r="C5494" s="11" t="n">
        <v>46191</v>
      </c>
      <c r="D5494" s="12" t="n">
        <v>40.05</v>
      </c>
    </row>
    <row r="5495" customFormat="false" ht="15" hidden="false" customHeight="false" outlineLevel="0" collapsed="false">
      <c r="A5495" s="10" t="s">
        <v>7648</v>
      </c>
      <c r="B5495" s="10" t="s">
        <v>4711</v>
      </c>
      <c r="C5495" s="11" t="n">
        <v>46191</v>
      </c>
      <c r="D5495" s="12" t="n">
        <v>25.94</v>
      </c>
    </row>
    <row r="5496" customFormat="false" ht="15" hidden="false" customHeight="false" outlineLevel="0" collapsed="false">
      <c r="A5496" s="10" t="s">
        <v>7649</v>
      </c>
      <c r="B5496" s="10" t="s">
        <v>7650</v>
      </c>
      <c r="C5496" s="11" t="n">
        <v>46191</v>
      </c>
      <c r="D5496" s="12" t="n">
        <v>36.27</v>
      </c>
    </row>
    <row r="5497" customFormat="false" ht="15" hidden="false" customHeight="false" outlineLevel="0" collapsed="false">
      <c r="A5497" s="10" t="s">
        <v>7651</v>
      </c>
      <c r="B5497" s="10" t="s">
        <v>1303</v>
      </c>
      <c r="C5497" s="11" t="n">
        <v>46191</v>
      </c>
      <c r="D5497" s="12" t="n">
        <v>30.29</v>
      </c>
    </row>
    <row r="5498" customFormat="false" ht="15" hidden="false" customHeight="false" outlineLevel="0" collapsed="false">
      <c r="A5498" s="10" t="s">
        <v>7652</v>
      </c>
      <c r="B5498" s="10" t="s">
        <v>5402</v>
      </c>
      <c r="C5498" s="11" t="n">
        <v>46191</v>
      </c>
      <c r="D5498" s="12" t="n">
        <v>72.53</v>
      </c>
    </row>
    <row r="5499" customFormat="false" ht="15" hidden="false" customHeight="false" outlineLevel="0" collapsed="false">
      <c r="A5499" s="10" t="s">
        <v>7653</v>
      </c>
      <c r="B5499" s="10" t="s">
        <v>7654</v>
      </c>
      <c r="C5499" s="11" t="n">
        <v>46191</v>
      </c>
      <c r="D5499" s="12" t="n">
        <v>26.91</v>
      </c>
    </row>
    <row r="5500" customFormat="false" ht="15" hidden="false" customHeight="false" outlineLevel="0" collapsed="false">
      <c r="A5500" s="10" t="s">
        <v>7655</v>
      </c>
      <c r="B5500" s="10" t="s">
        <v>7656</v>
      </c>
      <c r="C5500" s="11" t="n">
        <v>46191</v>
      </c>
      <c r="D5500" s="12" t="n">
        <v>27.52</v>
      </c>
    </row>
    <row r="5501" customFormat="false" ht="15" hidden="false" customHeight="false" outlineLevel="0" collapsed="false">
      <c r="A5501" s="10" t="s">
        <v>7657</v>
      </c>
      <c r="B5501" s="10" t="s">
        <v>7658</v>
      </c>
      <c r="C5501" s="11" t="n">
        <v>46191</v>
      </c>
      <c r="D5501" s="12" t="n">
        <v>53.99</v>
      </c>
    </row>
    <row r="5502" customFormat="false" ht="15" hidden="false" customHeight="false" outlineLevel="0" collapsed="false">
      <c r="A5502" s="10" t="s">
        <v>7659</v>
      </c>
      <c r="B5502" s="10" t="s">
        <v>7660</v>
      </c>
      <c r="C5502" s="11" t="n">
        <v>46191</v>
      </c>
      <c r="D5502" s="12" t="n">
        <v>27.8</v>
      </c>
    </row>
    <row r="5503" customFormat="false" ht="15" hidden="false" customHeight="false" outlineLevel="0" collapsed="false">
      <c r="A5503" s="10" t="s">
        <v>7661</v>
      </c>
      <c r="B5503" s="10" t="s">
        <v>4258</v>
      </c>
      <c r="C5503" s="11" t="n">
        <v>46192</v>
      </c>
      <c r="D5503" s="12" t="n">
        <v>53.94</v>
      </c>
    </row>
    <row r="5504" customFormat="false" ht="15" hidden="false" customHeight="false" outlineLevel="0" collapsed="false">
      <c r="A5504" s="10" t="s">
        <v>7662</v>
      </c>
      <c r="B5504" s="10" t="s">
        <v>7663</v>
      </c>
      <c r="C5504" s="11" t="n">
        <v>46192</v>
      </c>
      <c r="D5504" s="12" t="n">
        <v>47.54</v>
      </c>
    </row>
    <row r="5505" customFormat="false" ht="15" hidden="false" customHeight="false" outlineLevel="0" collapsed="false">
      <c r="A5505" s="10" t="s">
        <v>7664</v>
      </c>
      <c r="B5505" s="10" t="s">
        <v>4669</v>
      </c>
      <c r="C5505" s="11" t="n">
        <v>46192</v>
      </c>
      <c r="D5505" s="12" t="n">
        <v>27.7</v>
      </c>
    </row>
    <row r="5506" customFormat="false" ht="15" hidden="false" customHeight="false" outlineLevel="0" collapsed="false">
      <c r="A5506" s="10" t="s">
        <v>7665</v>
      </c>
      <c r="B5506" s="10" t="s">
        <v>4235</v>
      </c>
      <c r="C5506" s="11" t="n">
        <v>46192</v>
      </c>
      <c r="D5506" s="12" t="n">
        <v>29.66</v>
      </c>
    </row>
    <row r="5507" customFormat="false" ht="15" hidden="false" customHeight="false" outlineLevel="0" collapsed="false">
      <c r="A5507" s="10" t="s">
        <v>7666</v>
      </c>
      <c r="B5507" s="10" t="s">
        <v>688</v>
      </c>
      <c r="C5507" s="11" t="n">
        <v>46192</v>
      </c>
      <c r="D5507" s="12" t="n">
        <v>51.84</v>
      </c>
    </row>
    <row r="5508" customFormat="false" ht="15" hidden="false" customHeight="false" outlineLevel="0" collapsed="false">
      <c r="A5508" s="10" t="s">
        <v>7667</v>
      </c>
      <c r="B5508" s="10" t="s">
        <v>5453</v>
      </c>
      <c r="C5508" s="11" t="n">
        <v>46192</v>
      </c>
      <c r="D5508" s="12" t="n">
        <v>79</v>
      </c>
    </row>
    <row r="5509" customFormat="false" ht="15" hidden="false" customHeight="false" outlineLevel="0" collapsed="false">
      <c r="A5509" s="10" t="s">
        <v>7668</v>
      </c>
      <c r="B5509" s="10" t="s">
        <v>7669</v>
      </c>
      <c r="C5509" s="11" t="n">
        <v>46192</v>
      </c>
      <c r="D5509" s="12" t="n">
        <v>34.18</v>
      </c>
    </row>
    <row r="5510" customFormat="false" ht="15" hidden="false" customHeight="false" outlineLevel="0" collapsed="false">
      <c r="A5510" s="10" t="s">
        <v>7670</v>
      </c>
      <c r="B5510" s="10" t="s">
        <v>7671</v>
      </c>
      <c r="C5510" s="11" t="n">
        <v>46192</v>
      </c>
      <c r="D5510" s="12" t="n">
        <v>28.58</v>
      </c>
    </row>
    <row r="5511" customFormat="false" ht="15" hidden="false" customHeight="false" outlineLevel="0" collapsed="false">
      <c r="A5511" s="10" t="s">
        <v>7672</v>
      </c>
      <c r="B5511" s="10" t="s">
        <v>5001</v>
      </c>
      <c r="C5511" s="11" t="n">
        <v>46193</v>
      </c>
      <c r="D5511" s="12" t="n">
        <v>53.16</v>
      </c>
    </row>
    <row r="5512" customFormat="false" ht="15" hidden="false" customHeight="false" outlineLevel="0" collapsed="false">
      <c r="A5512" s="10" t="s">
        <v>7673</v>
      </c>
      <c r="B5512" s="10" t="s">
        <v>7674</v>
      </c>
      <c r="C5512" s="11" t="n">
        <v>46193</v>
      </c>
      <c r="D5512" s="12" t="n">
        <v>38.89</v>
      </c>
    </row>
    <row r="5513" customFormat="false" ht="15" hidden="false" customHeight="false" outlineLevel="0" collapsed="false">
      <c r="A5513" s="10" t="s">
        <v>7675</v>
      </c>
      <c r="B5513" s="10" t="s">
        <v>3959</v>
      </c>
      <c r="C5513" s="11" t="n">
        <v>46193</v>
      </c>
      <c r="D5513" s="12" t="n">
        <v>92.95</v>
      </c>
    </row>
    <row r="5514" customFormat="false" ht="15" hidden="false" customHeight="false" outlineLevel="0" collapsed="false">
      <c r="A5514" s="10" t="s">
        <v>7676</v>
      </c>
      <c r="B5514" s="10" t="s">
        <v>7677</v>
      </c>
      <c r="C5514" s="11" t="n">
        <v>46193</v>
      </c>
      <c r="D5514" s="12" t="n">
        <v>71.68</v>
      </c>
    </row>
    <row r="5515" customFormat="false" ht="15" hidden="false" customHeight="false" outlineLevel="0" collapsed="false">
      <c r="A5515" s="10" t="s">
        <v>7678</v>
      </c>
      <c r="B5515" s="10" t="s">
        <v>3977</v>
      </c>
      <c r="C5515" s="11" t="n">
        <v>46193</v>
      </c>
      <c r="D5515" s="12" t="n">
        <v>22.36</v>
      </c>
    </row>
    <row r="5516" customFormat="false" ht="15" hidden="false" customHeight="false" outlineLevel="0" collapsed="false">
      <c r="A5516" s="10" t="s">
        <v>7679</v>
      </c>
      <c r="B5516" s="10" t="s">
        <v>7680</v>
      </c>
      <c r="C5516" s="11" t="n">
        <v>46193</v>
      </c>
      <c r="D5516" s="12" t="n">
        <v>32.41</v>
      </c>
    </row>
    <row r="5517" customFormat="false" ht="15" hidden="false" customHeight="false" outlineLevel="0" collapsed="false">
      <c r="A5517" s="10" t="s">
        <v>7681</v>
      </c>
      <c r="B5517" s="10" t="s">
        <v>1145</v>
      </c>
      <c r="C5517" s="11" t="n">
        <v>46193</v>
      </c>
      <c r="D5517" s="12" t="n">
        <v>24.66</v>
      </c>
    </row>
    <row r="5518" customFormat="false" ht="15" hidden="false" customHeight="false" outlineLevel="0" collapsed="false">
      <c r="A5518" s="10" t="s">
        <v>7682</v>
      </c>
      <c r="B5518" s="10" t="s">
        <v>4456</v>
      </c>
      <c r="C5518" s="11" t="n">
        <v>46193</v>
      </c>
      <c r="D5518" s="12" t="n">
        <v>38.5</v>
      </c>
    </row>
    <row r="5519" customFormat="false" ht="15" hidden="false" customHeight="false" outlineLevel="0" collapsed="false">
      <c r="A5519" s="10" t="s">
        <v>7683</v>
      </c>
      <c r="B5519" s="10" t="s">
        <v>1530</v>
      </c>
      <c r="C5519" s="11" t="n">
        <v>46193</v>
      </c>
      <c r="D5519" s="12" t="n">
        <v>31.5</v>
      </c>
    </row>
    <row r="5520" customFormat="false" ht="15" hidden="false" customHeight="false" outlineLevel="0" collapsed="false">
      <c r="A5520" s="10" t="s">
        <v>7684</v>
      </c>
      <c r="B5520" s="10" t="s">
        <v>1681</v>
      </c>
      <c r="C5520" s="11" t="n">
        <v>46194</v>
      </c>
      <c r="D5520" s="12" t="n">
        <v>41.31</v>
      </c>
    </row>
    <row r="5521" customFormat="false" ht="15" hidden="false" customHeight="false" outlineLevel="0" collapsed="false">
      <c r="A5521" s="10" t="s">
        <v>7685</v>
      </c>
      <c r="B5521" s="10" t="s">
        <v>7686</v>
      </c>
      <c r="C5521" s="11" t="n">
        <v>46194</v>
      </c>
      <c r="D5521" s="12" t="n">
        <v>23.09</v>
      </c>
    </row>
    <row r="5522" customFormat="false" ht="15" hidden="false" customHeight="false" outlineLevel="0" collapsed="false">
      <c r="A5522" s="10" t="s">
        <v>7687</v>
      </c>
      <c r="B5522" s="10" t="s">
        <v>2190</v>
      </c>
      <c r="C5522" s="11" t="n">
        <v>46194</v>
      </c>
      <c r="D5522" s="12" t="n">
        <v>29.9</v>
      </c>
    </row>
    <row r="5523" customFormat="false" ht="15" hidden="false" customHeight="false" outlineLevel="0" collapsed="false">
      <c r="A5523" s="10" t="s">
        <v>7688</v>
      </c>
      <c r="B5523" s="10" t="s">
        <v>1417</v>
      </c>
      <c r="C5523" s="11" t="n">
        <v>46194</v>
      </c>
      <c r="D5523" s="12" t="n">
        <v>36.37</v>
      </c>
    </row>
    <row r="5524" customFormat="false" ht="15" hidden="false" customHeight="false" outlineLevel="0" collapsed="false">
      <c r="A5524" s="10" t="s">
        <v>7689</v>
      </c>
      <c r="B5524" s="10" t="s">
        <v>3097</v>
      </c>
      <c r="C5524" s="11" t="n">
        <v>46195</v>
      </c>
      <c r="D5524" s="12" t="n">
        <v>47.24</v>
      </c>
    </row>
    <row r="5525" customFormat="false" ht="15" hidden="false" customHeight="false" outlineLevel="0" collapsed="false">
      <c r="A5525" s="10" t="s">
        <v>7690</v>
      </c>
      <c r="B5525" s="10" t="s">
        <v>4549</v>
      </c>
      <c r="C5525" s="11" t="n">
        <v>46195</v>
      </c>
      <c r="D5525" s="12" t="n">
        <v>17</v>
      </c>
    </row>
    <row r="5526" customFormat="false" ht="15" hidden="false" customHeight="false" outlineLevel="0" collapsed="false">
      <c r="A5526" s="10" t="s">
        <v>7691</v>
      </c>
      <c r="B5526" s="10" t="s">
        <v>2206</v>
      </c>
      <c r="C5526" s="11" t="n">
        <v>46195</v>
      </c>
      <c r="D5526" s="12" t="n">
        <v>54.11</v>
      </c>
    </row>
    <row r="5527" customFormat="false" ht="15" hidden="false" customHeight="false" outlineLevel="0" collapsed="false">
      <c r="A5527" s="10" t="s">
        <v>7692</v>
      </c>
      <c r="B5527" s="10" t="s">
        <v>3432</v>
      </c>
      <c r="C5527" s="11" t="n">
        <v>46195</v>
      </c>
      <c r="D5527" s="12" t="n">
        <v>45.66</v>
      </c>
    </row>
    <row r="5528" customFormat="false" ht="15" hidden="false" customHeight="false" outlineLevel="0" collapsed="false">
      <c r="A5528" s="10" t="s">
        <v>7693</v>
      </c>
      <c r="B5528" s="10" t="s">
        <v>4687</v>
      </c>
      <c r="C5528" s="11" t="n">
        <v>46195</v>
      </c>
      <c r="D5528" s="12" t="n">
        <v>33.75</v>
      </c>
    </row>
    <row r="5529" customFormat="false" ht="15" hidden="false" customHeight="false" outlineLevel="0" collapsed="false">
      <c r="A5529" s="10" t="s">
        <v>7694</v>
      </c>
      <c r="B5529" s="10" t="s">
        <v>5089</v>
      </c>
      <c r="C5529" s="11" t="n">
        <v>46195</v>
      </c>
      <c r="D5529" s="12" t="n">
        <v>27.29</v>
      </c>
    </row>
    <row r="5530" customFormat="false" ht="15" hidden="false" customHeight="false" outlineLevel="0" collapsed="false">
      <c r="A5530" s="10" t="s">
        <v>7695</v>
      </c>
      <c r="B5530" s="10" t="s">
        <v>7696</v>
      </c>
      <c r="C5530" s="11" t="n">
        <v>46195</v>
      </c>
      <c r="D5530" s="12" t="n">
        <v>28.64</v>
      </c>
    </row>
    <row r="5531" customFormat="false" ht="15" hidden="false" customHeight="false" outlineLevel="0" collapsed="false">
      <c r="A5531" s="10" t="s">
        <v>7697</v>
      </c>
      <c r="B5531" s="10" t="s">
        <v>7698</v>
      </c>
      <c r="C5531" s="11" t="n">
        <v>46195</v>
      </c>
      <c r="D5531" s="12" t="n">
        <v>22.1</v>
      </c>
    </row>
    <row r="5532" customFormat="false" ht="15" hidden="false" customHeight="false" outlineLevel="0" collapsed="false">
      <c r="A5532" s="10" t="s">
        <v>7699</v>
      </c>
      <c r="B5532" s="10" t="s">
        <v>7700</v>
      </c>
      <c r="C5532" s="11" t="n">
        <v>46196</v>
      </c>
      <c r="D5532" s="12" t="n">
        <v>34.26</v>
      </c>
    </row>
    <row r="5533" customFormat="false" ht="15" hidden="false" customHeight="false" outlineLevel="0" collapsed="false">
      <c r="A5533" s="10" t="s">
        <v>7701</v>
      </c>
      <c r="B5533" s="10" t="s">
        <v>5237</v>
      </c>
      <c r="C5533" s="11" t="n">
        <v>46196</v>
      </c>
      <c r="D5533" s="12" t="n">
        <v>50.25</v>
      </c>
    </row>
    <row r="5534" customFormat="false" ht="15" hidden="false" customHeight="false" outlineLevel="0" collapsed="false">
      <c r="A5534" s="10" t="s">
        <v>7702</v>
      </c>
      <c r="B5534" s="10" t="s">
        <v>3576</v>
      </c>
      <c r="C5534" s="11" t="n">
        <v>46196</v>
      </c>
      <c r="D5534" s="12" t="n">
        <v>37.17</v>
      </c>
    </row>
    <row r="5535" customFormat="false" ht="15" hidden="false" customHeight="false" outlineLevel="0" collapsed="false">
      <c r="A5535" s="10" t="s">
        <v>7703</v>
      </c>
      <c r="B5535" s="10" t="s">
        <v>7704</v>
      </c>
      <c r="C5535" s="11" t="n">
        <v>46196</v>
      </c>
      <c r="D5535" s="12" t="n">
        <v>45.39</v>
      </c>
    </row>
    <row r="5536" customFormat="false" ht="15" hidden="false" customHeight="false" outlineLevel="0" collapsed="false">
      <c r="A5536" s="10" t="s">
        <v>7705</v>
      </c>
      <c r="B5536" s="10" t="s">
        <v>1833</v>
      </c>
      <c r="C5536" s="11" t="n">
        <v>46196</v>
      </c>
      <c r="D5536" s="12" t="n">
        <v>32.84</v>
      </c>
    </row>
    <row r="5537" customFormat="false" ht="15" hidden="false" customHeight="false" outlineLevel="0" collapsed="false">
      <c r="A5537" s="10" t="s">
        <v>7706</v>
      </c>
      <c r="B5537" s="10" t="s">
        <v>129</v>
      </c>
      <c r="C5537" s="11" t="n">
        <v>46196</v>
      </c>
      <c r="D5537" s="12" t="n">
        <v>50.83</v>
      </c>
    </row>
    <row r="5538" customFormat="false" ht="15" hidden="false" customHeight="false" outlineLevel="0" collapsed="false">
      <c r="A5538" s="10" t="s">
        <v>7707</v>
      </c>
      <c r="B5538" s="10" t="s">
        <v>4045</v>
      </c>
      <c r="C5538" s="11" t="n">
        <v>46196</v>
      </c>
      <c r="D5538" s="12" t="n">
        <v>19.95</v>
      </c>
    </row>
    <row r="5539" customFormat="false" ht="15" hidden="false" customHeight="false" outlineLevel="0" collapsed="false">
      <c r="A5539" s="10" t="s">
        <v>7708</v>
      </c>
      <c r="B5539" s="10" t="s">
        <v>4870</v>
      </c>
      <c r="C5539" s="11" t="n">
        <v>46196</v>
      </c>
      <c r="D5539" s="12" t="n">
        <v>18.88</v>
      </c>
    </row>
    <row r="5540" customFormat="false" ht="15" hidden="false" customHeight="false" outlineLevel="0" collapsed="false">
      <c r="A5540" s="10" t="s">
        <v>7709</v>
      </c>
      <c r="B5540" s="10" t="s">
        <v>7710</v>
      </c>
      <c r="C5540" s="11" t="n">
        <v>46196</v>
      </c>
      <c r="D5540" s="12" t="n">
        <v>33.71</v>
      </c>
    </row>
    <row r="5541" customFormat="false" ht="15" hidden="false" customHeight="false" outlineLevel="0" collapsed="false">
      <c r="A5541" s="10" t="s">
        <v>7711</v>
      </c>
      <c r="B5541" s="10" t="s">
        <v>7712</v>
      </c>
      <c r="C5541" s="11" t="n">
        <v>46196</v>
      </c>
      <c r="D5541" s="12" t="n">
        <v>60.69</v>
      </c>
    </row>
    <row r="5542" customFormat="false" ht="15" hidden="false" customHeight="false" outlineLevel="0" collapsed="false">
      <c r="A5542" s="10" t="s">
        <v>7713</v>
      </c>
      <c r="B5542" s="10" t="s">
        <v>4559</v>
      </c>
      <c r="C5542" s="11" t="n">
        <v>46196</v>
      </c>
      <c r="D5542" s="12" t="n">
        <v>26.45</v>
      </c>
    </row>
    <row r="5543" customFormat="false" ht="15" hidden="false" customHeight="false" outlineLevel="0" collapsed="false">
      <c r="A5543" s="10" t="s">
        <v>7714</v>
      </c>
      <c r="B5543" s="10" t="s">
        <v>2777</v>
      </c>
      <c r="C5543" s="11" t="n">
        <v>46196</v>
      </c>
      <c r="D5543" s="12" t="n">
        <v>61.86</v>
      </c>
    </row>
    <row r="5544" customFormat="false" ht="15" hidden="false" customHeight="false" outlineLevel="0" collapsed="false">
      <c r="A5544" s="10" t="s">
        <v>7715</v>
      </c>
      <c r="B5544" s="10" t="s">
        <v>7716</v>
      </c>
      <c r="C5544" s="11" t="n">
        <v>46196</v>
      </c>
      <c r="D5544" s="12" t="n">
        <v>22.79</v>
      </c>
    </row>
    <row r="5545" customFormat="false" ht="15" hidden="false" customHeight="false" outlineLevel="0" collapsed="false">
      <c r="A5545" s="10" t="s">
        <v>7717</v>
      </c>
      <c r="B5545" s="10" t="s">
        <v>5993</v>
      </c>
      <c r="C5545" s="11" t="n">
        <v>46197</v>
      </c>
      <c r="D5545" s="12" t="n">
        <v>34.39</v>
      </c>
    </row>
    <row r="5546" customFormat="false" ht="15" hidden="false" customHeight="false" outlineLevel="0" collapsed="false">
      <c r="A5546" s="10" t="s">
        <v>7718</v>
      </c>
      <c r="B5546" s="10" t="s">
        <v>7719</v>
      </c>
      <c r="C5546" s="11" t="n">
        <v>46197</v>
      </c>
      <c r="D5546" s="12" t="n">
        <v>51.74</v>
      </c>
    </row>
    <row r="5547" customFormat="false" ht="15" hidden="false" customHeight="false" outlineLevel="0" collapsed="false">
      <c r="A5547" s="10" t="s">
        <v>7720</v>
      </c>
      <c r="B5547" s="10" t="s">
        <v>7721</v>
      </c>
      <c r="C5547" s="11" t="n">
        <v>46197</v>
      </c>
      <c r="D5547" s="12" t="n">
        <v>15.95</v>
      </c>
    </row>
    <row r="5548" customFormat="false" ht="15" hidden="false" customHeight="false" outlineLevel="0" collapsed="false">
      <c r="A5548" s="10" t="s">
        <v>7722</v>
      </c>
      <c r="B5548" s="10" t="s">
        <v>7723</v>
      </c>
      <c r="C5548" s="11" t="n">
        <v>46197</v>
      </c>
      <c r="D5548" s="12" t="n">
        <v>50.61</v>
      </c>
    </row>
    <row r="5549" customFormat="false" ht="15" hidden="false" customHeight="false" outlineLevel="0" collapsed="false">
      <c r="A5549" s="10" t="s">
        <v>7724</v>
      </c>
      <c r="B5549" s="10" t="s">
        <v>7725</v>
      </c>
      <c r="C5549" s="11" t="n">
        <v>46197</v>
      </c>
      <c r="D5549" s="12" t="n">
        <v>32.07</v>
      </c>
    </row>
    <row r="5550" customFormat="false" ht="15" hidden="false" customHeight="false" outlineLevel="0" collapsed="false">
      <c r="A5550" s="10" t="s">
        <v>7726</v>
      </c>
      <c r="B5550" s="10" t="s">
        <v>3070</v>
      </c>
      <c r="C5550" s="11" t="n">
        <v>46197</v>
      </c>
      <c r="D5550" s="12" t="n">
        <v>38.07</v>
      </c>
    </row>
    <row r="5551" customFormat="false" ht="15" hidden="false" customHeight="false" outlineLevel="0" collapsed="false">
      <c r="A5551" s="10" t="s">
        <v>7727</v>
      </c>
      <c r="B5551" s="10" t="s">
        <v>7728</v>
      </c>
      <c r="C5551" s="11" t="n">
        <v>46197</v>
      </c>
      <c r="D5551" s="12" t="n">
        <v>14.16</v>
      </c>
    </row>
    <row r="5552" customFormat="false" ht="15" hidden="false" customHeight="false" outlineLevel="0" collapsed="false">
      <c r="A5552" s="10" t="s">
        <v>7729</v>
      </c>
      <c r="B5552" s="10" t="s">
        <v>2374</v>
      </c>
      <c r="C5552" s="11" t="n">
        <v>46197</v>
      </c>
      <c r="D5552" s="12" t="n">
        <v>38.1</v>
      </c>
    </row>
    <row r="5553" customFormat="false" ht="15" hidden="false" customHeight="false" outlineLevel="0" collapsed="false">
      <c r="A5553" s="10" t="s">
        <v>7730</v>
      </c>
      <c r="B5553" s="10" t="s">
        <v>7731</v>
      </c>
      <c r="C5553" s="11" t="n">
        <v>46197</v>
      </c>
      <c r="D5553" s="12" t="n">
        <v>47.09</v>
      </c>
    </row>
    <row r="5554" customFormat="false" ht="15" hidden="false" customHeight="false" outlineLevel="0" collapsed="false">
      <c r="A5554" s="10" t="s">
        <v>7732</v>
      </c>
      <c r="B5554" s="10" t="s">
        <v>1636</v>
      </c>
      <c r="C5554" s="11" t="n">
        <v>46197</v>
      </c>
      <c r="D5554" s="12" t="n">
        <v>75.49</v>
      </c>
    </row>
    <row r="5555" customFormat="false" ht="15" hidden="false" customHeight="false" outlineLevel="0" collapsed="false">
      <c r="A5555" s="10" t="s">
        <v>7733</v>
      </c>
      <c r="B5555" s="10" t="s">
        <v>3823</v>
      </c>
      <c r="C5555" s="11" t="n">
        <v>46197</v>
      </c>
      <c r="D5555" s="12" t="n">
        <v>42.99</v>
      </c>
    </row>
    <row r="5556" customFormat="false" ht="15" hidden="false" customHeight="false" outlineLevel="0" collapsed="false">
      <c r="A5556" s="10" t="s">
        <v>7734</v>
      </c>
      <c r="B5556" s="10" t="s">
        <v>7408</v>
      </c>
      <c r="C5556" s="11" t="n">
        <v>46197</v>
      </c>
      <c r="D5556" s="12" t="n">
        <v>31.37</v>
      </c>
    </row>
    <row r="5557" customFormat="false" ht="15" hidden="false" customHeight="false" outlineLevel="0" collapsed="false">
      <c r="A5557" s="10" t="s">
        <v>7735</v>
      </c>
      <c r="B5557" s="10" t="s">
        <v>3893</v>
      </c>
      <c r="C5557" s="11" t="n">
        <v>46197</v>
      </c>
      <c r="D5557" s="12" t="n">
        <v>87.74</v>
      </c>
    </row>
    <row r="5558" customFormat="false" ht="15" hidden="false" customHeight="false" outlineLevel="0" collapsed="false">
      <c r="A5558" s="10" t="s">
        <v>7736</v>
      </c>
      <c r="B5558" s="10" t="s">
        <v>3441</v>
      </c>
      <c r="C5558" s="11" t="n">
        <v>46197</v>
      </c>
      <c r="D5558" s="12" t="n">
        <v>48.95</v>
      </c>
    </row>
    <row r="5559" customFormat="false" ht="15" hidden="false" customHeight="false" outlineLevel="0" collapsed="false">
      <c r="A5559" s="10" t="s">
        <v>7737</v>
      </c>
      <c r="B5559" s="10" t="s">
        <v>5092</v>
      </c>
      <c r="C5559" s="11" t="n">
        <v>46197</v>
      </c>
      <c r="D5559" s="12" t="n">
        <v>35.69</v>
      </c>
    </row>
    <row r="5560" customFormat="false" ht="15" hidden="false" customHeight="false" outlineLevel="0" collapsed="false">
      <c r="A5560" s="10" t="s">
        <v>7738</v>
      </c>
      <c r="B5560" s="10" t="s">
        <v>7739</v>
      </c>
      <c r="C5560" s="11" t="n">
        <v>46197</v>
      </c>
      <c r="D5560" s="12" t="n">
        <v>27.51</v>
      </c>
    </row>
    <row r="5561" customFormat="false" ht="15" hidden="false" customHeight="false" outlineLevel="0" collapsed="false">
      <c r="A5561" s="10" t="s">
        <v>7740</v>
      </c>
      <c r="B5561" s="10" t="s">
        <v>1761</v>
      </c>
      <c r="C5561" s="11" t="n">
        <v>46198</v>
      </c>
      <c r="D5561" s="12" t="n">
        <v>41.34</v>
      </c>
    </row>
    <row r="5562" customFormat="false" ht="15" hidden="false" customHeight="false" outlineLevel="0" collapsed="false">
      <c r="A5562" s="10" t="s">
        <v>7741</v>
      </c>
      <c r="B5562" s="10" t="s">
        <v>6418</v>
      </c>
      <c r="C5562" s="11" t="n">
        <v>46198</v>
      </c>
      <c r="D5562" s="12" t="n">
        <v>49.42</v>
      </c>
    </row>
    <row r="5563" customFormat="false" ht="15" hidden="false" customHeight="false" outlineLevel="0" collapsed="false">
      <c r="A5563" s="10" t="s">
        <v>7742</v>
      </c>
      <c r="B5563" s="10" t="s">
        <v>1671</v>
      </c>
      <c r="C5563" s="11" t="n">
        <v>46198</v>
      </c>
      <c r="D5563" s="12" t="n">
        <v>35.43</v>
      </c>
    </row>
    <row r="5564" customFormat="false" ht="15" hidden="false" customHeight="false" outlineLevel="0" collapsed="false">
      <c r="A5564" s="10" t="s">
        <v>7743</v>
      </c>
      <c r="B5564" s="10" t="s">
        <v>7744</v>
      </c>
      <c r="C5564" s="11" t="n">
        <v>46198</v>
      </c>
      <c r="D5564" s="12" t="n">
        <v>45.55</v>
      </c>
    </row>
    <row r="5565" customFormat="false" ht="15" hidden="false" customHeight="false" outlineLevel="0" collapsed="false">
      <c r="A5565" s="10" t="s">
        <v>7745</v>
      </c>
      <c r="B5565" s="10" t="s">
        <v>7746</v>
      </c>
      <c r="C5565" s="11" t="n">
        <v>46198</v>
      </c>
      <c r="D5565" s="12" t="n">
        <v>29.93</v>
      </c>
    </row>
    <row r="5566" customFormat="false" ht="15" hidden="false" customHeight="false" outlineLevel="0" collapsed="false">
      <c r="A5566" s="10" t="s">
        <v>7747</v>
      </c>
      <c r="B5566" s="10" t="s">
        <v>4844</v>
      </c>
      <c r="C5566" s="11" t="n">
        <v>46198</v>
      </c>
      <c r="D5566" s="12" t="n">
        <v>36.18</v>
      </c>
    </row>
    <row r="5567" customFormat="false" ht="15" hidden="false" customHeight="false" outlineLevel="0" collapsed="false">
      <c r="A5567" s="10" t="s">
        <v>7748</v>
      </c>
      <c r="B5567" s="10" t="s">
        <v>6742</v>
      </c>
      <c r="C5567" s="11" t="n">
        <v>46198</v>
      </c>
      <c r="D5567" s="12" t="n">
        <v>31.54</v>
      </c>
    </row>
    <row r="5568" customFormat="false" ht="15" hidden="false" customHeight="false" outlineLevel="0" collapsed="false">
      <c r="A5568" s="10" t="s">
        <v>7749</v>
      </c>
      <c r="B5568" s="10" t="s">
        <v>473</v>
      </c>
      <c r="C5568" s="11" t="n">
        <v>46198</v>
      </c>
      <c r="D5568" s="12" t="n">
        <v>29.84</v>
      </c>
    </row>
    <row r="5569" customFormat="false" ht="15" hidden="false" customHeight="false" outlineLevel="0" collapsed="false">
      <c r="A5569" s="10" t="s">
        <v>7750</v>
      </c>
      <c r="B5569" s="10" t="s">
        <v>3200</v>
      </c>
      <c r="C5569" s="11" t="n">
        <v>46198</v>
      </c>
      <c r="D5569" s="12" t="n">
        <v>65.68</v>
      </c>
    </row>
    <row r="5570" customFormat="false" ht="15" hidden="false" customHeight="false" outlineLevel="0" collapsed="false">
      <c r="A5570" s="10" t="s">
        <v>7751</v>
      </c>
      <c r="B5570" s="10" t="s">
        <v>443</v>
      </c>
      <c r="C5570" s="11" t="n">
        <v>46198</v>
      </c>
      <c r="D5570" s="12" t="n">
        <v>35.45</v>
      </c>
    </row>
    <row r="5571" customFormat="false" ht="15" hidden="false" customHeight="false" outlineLevel="0" collapsed="false">
      <c r="A5571" s="10" t="s">
        <v>7752</v>
      </c>
      <c r="B5571" s="10" t="s">
        <v>7082</v>
      </c>
      <c r="C5571" s="11" t="n">
        <v>46198</v>
      </c>
      <c r="D5571" s="12" t="n">
        <v>67.7</v>
      </c>
    </row>
    <row r="5572" customFormat="false" ht="15" hidden="false" customHeight="false" outlineLevel="0" collapsed="false">
      <c r="A5572" s="10" t="s">
        <v>7753</v>
      </c>
      <c r="B5572" s="10" t="s">
        <v>165</v>
      </c>
      <c r="C5572" s="11" t="n">
        <v>46199</v>
      </c>
      <c r="D5572" s="12" t="n">
        <v>29.24</v>
      </c>
    </row>
    <row r="5573" customFormat="false" ht="15" hidden="false" customHeight="false" outlineLevel="0" collapsed="false">
      <c r="A5573" s="10" t="s">
        <v>7754</v>
      </c>
      <c r="B5573" s="10" t="s">
        <v>7001</v>
      </c>
      <c r="C5573" s="11" t="n">
        <v>46199</v>
      </c>
      <c r="D5573" s="12" t="n">
        <v>29.89</v>
      </c>
    </row>
    <row r="5574" customFormat="false" ht="15" hidden="false" customHeight="false" outlineLevel="0" collapsed="false">
      <c r="A5574" s="10" t="s">
        <v>7755</v>
      </c>
      <c r="B5574" s="10" t="s">
        <v>3111</v>
      </c>
      <c r="C5574" s="11" t="n">
        <v>46199</v>
      </c>
      <c r="D5574" s="12" t="n">
        <v>41.88</v>
      </c>
    </row>
    <row r="5575" customFormat="false" ht="15" hidden="false" customHeight="false" outlineLevel="0" collapsed="false">
      <c r="A5575" s="10" t="s">
        <v>7756</v>
      </c>
      <c r="B5575" s="10" t="s">
        <v>1586</v>
      </c>
      <c r="C5575" s="11" t="n">
        <v>46199</v>
      </c>
      <c r="D5575" s="12" t="n">
        <v>101.46</v>
      </c>
    </row>
    <row r="5576" customFormat="false" ht="15" hidden="false" customHeight="false" outlineLevel="0" collapsed="false">
      <c r="A5576" s="10" t="s">
        <v>7757</v>
      </c>
      <c r="B5576" s="10" t="s">
        <v>1123</v>
      </c>
      <c r="C5576" s="11" t="n">
        <v>46199</v>
      </c>
      <c r="D5576" s="12" t="n">
        <v>29.02</v>
      </c>
    </row>
    <row r="5577" customFormat="false" ht="15" hidden="false" customHeight="false" outlineLevel="0" collapsed="false">
      <c r="A5577" s="10" t="s">
        <v>7758</v>
      </c>
      <c r="B5577" s="10" t="s">
        <v>4237</v>
      </c>
      <c r="C5577" s="11" t="n">
        <v>46199</v>
      </c>
      <c r="D5577" s="12" t="n">
        <v>30.66</v>
      </c>
    </row>
    <row r="5578" customFormat="false" ht="15" hidden="false" customHeight="false" outlineLevel="0" collapsed="false">
      <c r="A5578" s="10" t="s">
        <v>7759</v>
      </c>
      <c r="B5578" s="10" t="s">
        <v>961</v>
      </c>
      <c r="C5578" s="11" t="n">
        <v>46199</v>
      </c>
      <c r="D5578" s="12" t="n">
        <v>38.98</v>
      </c>
    </row>
    <row r="5579" customFormat="false" ht="15" hidden="false" customHeight="false" outlineLevel="0" collapsed="false">
      <c r="A5579" s="10" t="s">
        <v>7760</v>
      </c>
      <c r="B5579" s="10" t="s">
        <v>545</v>
      </c>
      <c r="C5579" s="11" t="n">
        <v>46199</v>
      </c>
      <c r="D5579" s="12" t="n">
        <v>38.12</v>
      </c>
    </row>
    <row r="5580" customFormat="false" ht="15" hidden="false" customHeight="false" outlineLevel="0" collapsed="false">
      <c r="A5580" s="10" t="s">
        <v>7761</v>
      </c>
      <c r="B5580" s="10" t="s">
        <v>3752</v>
      </c>
      <c r="C5580" s="11" t="n">
        <v>46199</v>
      </c>
      <c r="D5580" s="12" t="n">
        <v>30.05</v>
      </c>
    </row>
    <row r="5581" customFormat="false" ht="15" hidden="false" customHeight="false" outlineLevel="0" collapsed="false">
      <c r="A5581" s="10" t="s">
        <v>7762</v>
      </c>
      <c r="B5581" s="10" t="s">
        <v>3898</v>
      </c>
      <c r="C5581" s="11" t="n">
        <v>46199</v>
      </c>
      <c r="D5581" s="12" t="n">
        <v>32.22</v>
      </c>
    </row>
    <row r="5582" customFormat="false" ht="15" hidden="false" customHeight="false" outlineLevel="0" collapsed="false">
      <c r="A5582" s="10" t="s">
        <v>7763</v>
      </c>
      <c r="B5582" s="10" t="s">
        <v>5576</v>
      </c>
      <c r="C5582" s="11" t="n">
        <v>46199</v>
      </c>
      <c r="D5582" s="12" t="n">
        <v>40.08</v>
      </c>
    </row>
    <row r="5583" customFormat="false" ht="15" hidden="false" customHeight="false" outlineLevel="0" collapsed="false">
      <c r="A5583" s="10" t="s">
        <v>7764</v>
      </c>
      <c r="B5583" s="10" t="s">
        <v>4924</v>
      </c>
      <c r="C5583" s="11" t="n">
        <v>46200</v>
      </c>
      <c r="D5583" s="12" t="n">
        <v>32.6</v>
      </c>
    </row>
    <row r="5584" customFormat="false" ht="15" hidden="false" customHeight="false" outlineLevel="0" collapsed="false">
      <c r="A5584" s="10" t="s">
        <v>7765</v>
      </c>
      <c r="B5584" s="10" t="s">
        <v>5666</v>
      </c>
      <c r="C5584" s="11" t="n">
        <v>46200</v>
      </c>
      <c r="D5584" s="12" t="n">
        <v>27.89</v>
      </c>
    </row>
    <row r="5585" customFormat="false" ht="15" hidden="false" customHeight="false" outlineLevel="0" collapsed="false">
      <c r="A5585" s="10" t="s">
        <v>7766</v>
      </c>
      <c r="B5585" s="10" t="s">
        <v>2974</v>
      </c>
      <c r="C5585" s="11" t="n">
        <v>46200</v>
      </c>
      <c r="D5585" s="12" t="n">
        <v>20.13</v>
      </c>
    </row>
    <row r="5586" customFormat="false" ht="15" hidden="false" customHeight="false" outlineLevel="0" collapsed="false">
      <c r="A5586" s="10" t="s">
        <v>7767</v>
      </c>
      <c r="B5586" s="10" t="s">
        <v>534</v>
      </c>
      <c r="C5586" s="11" t="n">
        <v>46200</v>
      </c>
      <c r="D5586" s="12" t="n">
        <v>64.1</v>
      </c>
    </row>
    <row r="5587" customFormat="false" ht="15" hidden="false" customHeight="false" outlineLevel="0" collapsed="false">
      <c r="A5587" s="10" t="s">
        <v>7768</v>
      </c>
      <c r="B5587" s="10" t="s">
        <v>1535</v>
      </c>
      <c r="C5587" s="11" t="n">
        <v>46200</v>
      </c>
      <c r="D5587" s="12" t="n">
        <v>19.04</v>
      </c>
    </row>
    <row r="5588" customFormat="false" ht="15" hidden="false" customHeight="false" outlineLevel="0" collapsed="false">
      <c r="A5588" s="10" t="s">
        <v>7769</v>
      </c>
      <c r="B5588" s="10" t="s">
        <v>4119</v>
      </c>
      <c r="C5588" s="11" t="n">
        <v>46200</v>
      </c>
      <c r="D5588" s="12" t="n">
        <v>32.19</v>
      </c>
    </row>
    <row r="5589" customFormat="false" ht="15" hidden="false" customHeight="false" outlineLevel="0" collapsed="false">
      <c r="A5589" s="10" t="s">
        <v>7770</v>
      </c>
      <c r="B5589" s="10" t="s">
        <v>4769</v>
      </c>
      <c r="C5589" s="11" t="n">
        <v>46200</v>
      </c>
      <c r="D5589" s="12" t="n">
        <v>39.02</v>
      </c>
    </row>
    <row r="5590" customFormat="false" ht="15" hidden="false" customHeight="false" outlineLevel="0" collapsed="false">
      <c r="A5590" s="10" t="s">
        <v>7771</v>
      </c>
      <c r="B5590" s="10" t="s">
        <v>7772</v>
      </c>
      <c r="C5590" s="11" t="n">
        <v>46200</v>
      </c>
      <c r="D5590" s="12" t="n">
        <v>39.65</v>
      </c>
    </row>
    <row r="5591" customFormat="false" ht="15" hidden="false" customHeight="false" outlineLevel="0" collapsed="false">
      <c r="A5591" s="10" t="s">
        <v>7773</v>
      </c>
      <c r="B5591" s="10" t="s">
        <v>3606</v>
      </c>
      <c r="C5591" s="11" t="n">
        <v>46200</v>
      </c>
      <c r="D5591" s="12" t="n">
        <v>45.22</v>
      </c>
    </row>
    <row r="5592" customFormat="false" ht="15" hidden="false" customHeight="false" outlineLevel="0" collapsed="false">
      <c r="A5592" s="10" t="s">
        <v>7774</v>
      </c>
      <c r="B5592" s="10" t="s">
        <v>7284</v>
      </c>
      <c r="C5592" s="11" t="n">
        <v>46200</v>
      </c>
      <c r="D5592" s="12" t="n">
        <v>28.22</v>
      </c>
    </row>
    <row r="5593" customFormat="false" ht="15" hidden="false" customHeight="false" outlineLevel="0" collapsed="false">
      <c r="A5593" s="10" t="s">
        <v>7775</v>
      </c>
      <c r="B5593" s="10" t="s">
        <v>5696</v>
      </c>
      <c r="C5593" s="11" t="n">
        <v>46201</v>
      </c>
      <c r="D5593" s="12" t="n">
        <v>33.98</v>
      </c>
    </row>
    <row r="5594" customFormat="false" ht="15" hidden="false" customHeight="false" outlineLevel="0" collapsed="false">
      <c r="A5594" s="10" t="s">
        <v>7776</v>
      </c>
      <c r="B5594" s="10" t="s">
        <v>3012</v>
      </c>
      <c r="C5594" s="11" t="n">
        <v>46201</v>
      </c>
      <c r="D5594" s="12" t="n">
        <v>48.66</v>
      </c>
    </row>
    <row r="5595" customFormat="false" ht="15" hidden="false" customHeight="false" outlineLevel="0" collapsed="false">
      <c r="A5595" s="10" t="s">
        <v>7777</v>
      </c>
      <c r="B5595" s="10" t="s">
        <v>4321</v>
      </c>
      <c r="C5595" s="11" t="n">
        <v>46201</v>
      </c>
      <c r="D5595" s="12" t="n">
        <v>70.6</v>
      </c>
    </row>
    <row r="5596" customFormat="false" ht="15" hidden="false" customHeight="false" outlineLevel="0" collapsed="false">
      <c r="A5596" s="10" t="s">
        <v>7778</v>
      </c>
      <c r="B5596" s="10" t="s">
        <v>3990</v>
      </c>
      <c r="C5596" s="11" t="n">
        <v>46201</v>
      </c>
      <c r="D5596" s="12" t="n">
        <v>100.38</v>
      </c>
    </row>
    <row r="5597" customFormat="false" ht="15" hidden="false" customHeight="false" outlineLevel="0" collapsed="false">
      <c r="A5597" s="10" t="s">
        <v>7779</v>
      </c>
      <c r="B5597" s="10" t="s">
        <v>620</v>
      </c>
      <c r="C5597" s="11" t="n">
        <v>46201</v>
      </c>
      <c r="D5597" s="12" t="n">
        <v>58.1</v>
      </c>
    </row>
    <row r="5598" customFormat="false" ht="15" hidden="false" customHeight="false" outlineLevel="0" collapsed="false">
      <c r="A5598" s="10" t="s">
        <v>7780</v>
      </c>
      <c r="B5598" s="10" t="s">
        <v>5057</v>
      </c>
      <c r="C5598" s="11" t="n">
        <v>46201</v>
      </c>
      <c r="D5598" s="12" t="n">
        <v>65.94</v>
      </c>
    </row>
    <row r="5599" customFormat="false" ht="15" hidden="false" customHeight="false" outlineLevel="0" collapsed="false">
      <c r="A5599" s="10" t="s">
        <v>7781</v>
      </c>
      <c r="B5599" s="10" t="s">
        <v>7782</v>
      </c>
      <c r="C5599" s="11" t="n">
        <v>46201</v>
      </c>
      <c r="D5599" s="12" t="n">
        <v>29.42</v>
      </c>
    </row>
    <row r="5600" customFormat="false" ht="15" hidden="false" customHeight="false" outlineLevel="0" collapsed="false">
      <c r="A5600" s="10" t="s">
        <v>7783</v>
      </c>
      <c r="B5600" s="10" t="s">
        <v>7784</v>
      </c>
      <c r="C5600" s="11" t="n">
        <v>46201</v>
      </c>
      <c r="D5600" s="12" t="n">
        <v>25.31</v>
      </c>
    </row>
    <row r="5601" customFormat="false" ht="15" hidden="false" customHeight="false" outlineLevel="0" collapsed="false">
      <c r="A5601" s="10" t="s">
        <v>7785</v>
      </c>
      <c r="B5601" s="10" t="s">
        <v>7786</v>
      </c>
      <c r="C5601" s="11" t="n">
        <v>46201</v>
      </c>
      <c r="D5601" s="12" t="n">
        <v>33.5</v>
      </c>
    </row>
    <row r="5602" customFormat="false" ht="15" hidden="false" customHeight="false" outlineLevel="0" collapsed="false">
      <c r="A5602" s="10" t="s">
        <v>7787</v>
      </c>
      <c r="B5602" s="10" t="s">
        <v>7788</v>
      </c>
      <c r="C5602" s="11" t="n">
        <v>46201</v>
      </c>
      <c r="D5602" s="12" t="n">
        <v>18.27</v>
      </c>
    </row>
    <row r="5603" customFormat="false" ht="15" hidden="false" customHeight="false" outlineLevel="0" collapsed="false">
      <c r="A5603" s="10" t="s">
        <v>7789</v>
      </c>
      <c r="B5603" s="10" t="s">
        <v>189</v>
      </c>
      <c r="C5603" s="11" t="n">
        <v>46202</v>
      </c>
      <c r="D5603" s="12" t="n">
        <v>63.45</v>
      </c>
    </row>
    <row r="5604" customFormat="false" ht="15" hidden="false" customHeight="false" outlineLevel="0" collapsed="false">
      <c r="A5604" s="10" t="s">
        <v>7790</v>
      </c>
      <c r="B5604" s="10" t="s">
        <v>5764</v>
      </c>
      <c r="C5604" s="11" t="n">
        <v>46202</v>
      </c>
      <c r="D5604" s="12" t="n">
        <v>26.65</v>
      </c>
    </row>
    <row r="5605" customFormat="false" ht="15" hidden="false" customHeight="false" outlineLevel="0" collapsed="false">
      <c r="A5605" s="10" t="s">
        <v>7791</v>
      </c>
      <c r="B5605" s="10" t="s">
        <v>673</v>
      </c>
      <c r="C5605" s="11" t="n">
        <v>46202</v>
      </c>
      <c r="D5605" s="12" t="n">
        <v>20.11</v>
      </c>
    </row>
    <row r="5606" customFormat="false" ht="15" hidden="false" customHeight="false" outlineLevel="0" collapsed="false">
      <c r="A5606" s="10" t="s">
        <v>7792</v>
      </c>
      <c r="B5606" s="10" t="s">
        <v>6175</v>
      </c>
      <c r="C5606" s="11" t="n">
        <v>46202</v>
      </c>
      <c r="D5606" s="12" t="n">
        <v>50.21</v>
      </c>
    </row>
    <row r="5607" customFormat="false" ht="15" hidden="false" customHeight="false" outlineLevel="0" collapsed="false">
      <c r="A5607" s="10" t="s">
        <v>7793</v>
      </c>
      <c r="B5607" s="10" t="s">
        <v>4781</v>
      </c>
      <c r="C5607" s="11" t="n">
        <v>46202</v>
      </c>
      <c r="D5607" s="12" t="n">
        <v>41.76</v>
      </c>
    </row>
    <row r="5608" customFormat="false" ht="15" hidden="false" customHeight="false" outlineLevel="0" collapsed="false">
      <c r="A5608" s="10" t="s">
        <v>7794</v>
      </c>
      <c r="B5608" s="10" t="s">
        <v>4362</v>
      </c>
      <c r="C5608" s="11" t="n">
        <v>46202</v>
      </c>
      <c r="D5608" s="12" t="n">
        <v>37.89</v>
      </c>
    </row>
    <row r="5609" customFormat="false" ht="15" hidden="false" customHeight="false" outlineLevel="0" collapsed="false">
      <c r="A5609" s="10" t="s">
        <v>7795</v>
      </c>
      <c r="B5609" s="10" t="s">
        <v>6962</v>
      </c>
      <c r="C5609" s="11" t="n">
        <v>46202</v>
      </c>
      <c r="D5609" s="12" t="n">
        <v>35.35</v>
      </c>
    </row>
    <row r="5610" customFormat="false" ht="15" hidden="false" customHeight="false" outlineLevel="0" collapsed="false">
      <c r="A5610" s="10" t="s">
        <v>7796</v>
      </c>
      <c r="B5610" s="10" t="s">
        <v>43</v>
      </c>
      <c r="C5610" s="11" t="n">
        <v>46202</v>
      </c>
      <c r="D5610" s="12" t="n">
        <v>42.49</v>
      </c>
    </row>
    <row r="5611" customFormat="false" ht="15" hidden="false" customHeight="false" outlineLevel="0" collapsed="false">
      <c r="A5611" s="10" t="s">
        <v>7797</v>
      </c>
      <c r="B5611" s="10" t="s">
        <v>2635</v>
      </c>
      <c r="C5611" s="11" t="n">
        <v>46202</v>
      </c>
      <c r="D5611" s="12" t="n">
        <v>44.98</v>
      </c>
    </row>
    <row r="5612" customFormat="false" ht="15" hidden="false" customHeight="false" outlineLevel="0" collapsed="false">
      <c r="A5612" s="10" t="s">
        <v>7798</v>
      </c>
      <c r="B5612" s="10" t="s">
        <v>4263</v>
      </c>
      <c r="C5612" s="11" t="n">
        <v>46203</v>
      </c>
      <c r="D5612" s="12" t="n">
        <v>56.68</v>
      </c>
    </row>
    <row r="5613" customFormat="false" ht="15" hidden="false" customHeight="false" outlineLevel="0" collapsed="false">
      <c r="A5613" s="10" t="s">
        <v>7799</v>
      </c>
      <c r="B5613" s="10" t="s">
        <v>6088</v>
      </c>
      <c r="C5613" s="11" t="n">
        <v>46203</v>
      </c>
      <c r="D5613" s="12" t="n">
        <v>26.06</v>
      </c>
    </row>
    <row r="5614" customFormat="false" ht="15" hidden="false" customHeight="false" outlineLevel="0" collapsed="false">
      <c r="A5614" s="10" t="s">
        <v>7800</v>
      </c>
      <c r="B5614" s="10" t="s">
        <v>6445</v>
      </c>
      <c r="C5614" s="11" t="n">
        <v>46203</v>
      </c>
      <c r="D5614" s="12" t="n">
        <v>27.51</v>
      </c>
    </row>
    <row r="5615" customFormat="false" ht="15" hidden="false" customHeight="false" outlineLevel="0" collapsed="false">
      <c r="A5615" s="10" t="s">
        <v>7801</v>
      </c>
      <c r="B5615" s="10" t="s">
        <v>6218</v>
      </c>
      <c r="C5615" s="11" t="n">
        <v>46203</v>
      </c>
      <c r="D5615" s="12" t="n">
        <v>29.73</v>
      </c>
    </row>
    <row r="5616" customFormat="false" ht="15" hidden="false" customHeight="false" outlineLevel="0" collapsed="false">
      <c r="A5616" s="10" t="s">
        <v>7802</v>
      </c>
      <c r="B5616" s="10" t="s">
        <v>5333</v>
      </c>
      <c r="C5616" s="11" t="n">
        <v>46203</v>
      </c>
      <c r="D5616" s="12" t="n">
        <v>21.62</v>
      </c>
    </row>
    <row r="5617" customFormat="false" ht="15" hidden="false" customHeight="false" outlineLevel="0" collapsed="false">
      <c r="A5617" s="10" t="s">
        <v>7803</v>
      </c>
      <c r="B5617" s="10" t="s">
        <v>179</v>
      </c>
      <c r="C5617" s="11" t="n">
        <v>46203</v>
      </c>
      <c r="D5617" s="12" t="n">
        <v>34.89</v>
      </c>
    </row>
    <row r="5618" customFormat="false" ht="15" hidden="false" customHeight="false" outlineLevel="0" collapsed="false">
      <c r="A5618" s="10" t="s">
        <v>7804</v>
      </c>
      <c r="B5618" s="10" t="s">
        <v>6335</v>
      </c>
      <c r="C5618" s="11" t="n">
        <v>46203</v>
      </c>
      <c r="D5618" s="12" t="n">
        <v>44.47</v>
      </c>
    </row>
    <row r="5619" customFormat="false" ht="15" hidden="false" customHeight="false" outlineLevel="0" collapsed="false">
      <c r="A5619" s="10" t="s">
        <v>7805</v>
      </c>
      <c r="B5619" s="10" t="s">
        <v>1607</v>
      </c>
      <c r="C5619" s="11" t="n">
        <v>46203</v>
      </c>
      <c r="D5619" s="12" t="n">
        <v>34.2</v>
      </c>
    </row>
    <row r="5620" customFormat="false" ht="15" hidden="false" customHeight="false" outlineLevel="0" collapsed="false">
      <c r="A5620" s="10" t="s">
        <v>7806</v>
      </c>
      <c r="B5620" s="10" t="s">
        <v>7807</v>
      </c>
      <c r="C5620" s="11" t="n">
        <v>46203</v>
      </c>
      <c r="D5620" s="12" t="n">
        <v>23.73</v>
      </c>
    </row>
    <row r="5621" customFormat="false" ht="15" hidden="false" customHeight="false" outlineLevel="0" collapsed="false">
      <c r="A5621" s="10" t="s">
        <v>7808</v>
      </c>
      <c r="B5621" s="10" t="s">
        <v>7809</v>
      </c>
      <c r="C5621" s="11" t="n">
        <v>46203</v>
      </c>
      <c r="D5621" s="12" t="n">
        <v>31.92</v>
      </c>
    </row>
    <row r="5622" customFormat="false" ht="15" hidden="false" customHeight="false" outlineLevel="0" collapsed="false">
      <c r="A5622" s="10" t="s">
        <v>7810</v>
      </c>
      <c r="B5622" s="10" t="s">
        <v>4380</v>
      </c>
      <c r="C5622" s="11" t="n">
        <v>46203</v>
      </c>
      <c r="D5622" s="12" t="n">
        <v>67.16</v>
      </c>
    </row>
    <row r="5623" customFormat="false" ht="15" hidden="false" customHeight="false" outlineLevel="0" collapsed="false">
      <c r="A5623" s="10" t="s">
        <v>7811</v>
      </c>
      <c r="B5623" s="10" t="s">
        <v>1730</v>
      </c>
      <c r="C5623" s="11" t="n">
        <v>46203</v>
      </c>
      <c r="D5623" s="12" t="n">
        <v>40.79</v>
      </c>
    </row>
    <row r="5624" customFormat="false" ht="15" hidden="false" customHeight="false" outlineLevel="0" collapsed="false">
      <c r="A5624" s="10" t="s">
        <v>7812</v>
      </c>
      <c r="B5624" s="10" t="s">
        <v>5094</v>
      </c>
      <c r="C5624" s="11" t="n">
        <v>46204</v>
      </c>
      <c r="D5624" s="12" t="n">
        <v>50.92</v>
      </c>
    </row>
    <row r="5625" customFormat="false" ht="15" hidden="false" customHeight="false" outlineLevel="0" collapsed="false">
      <c r="A5625" s="10" t="s">
        <v>7813</v>
      </c>
      <c r="B5625" s="10" t="s">
        <v>7814</v>
      </c>
      <c r="C5625" s="11" t="n">
        <v>46204</v>
      </c>
      <c r="D5625" s="12" t="n">
        <v>20.16</v>
      </c>
    </row>
    <row r="5626" customFormat="false" ht="15" hidden="false" customHeight="false" outlineLevel="0" collapsed="false">
      <c r="A5626" s="10" t="s">
        <v>7815</v>
      </c>
      <c r="B5626" s="10" t="s">
        <v>5694</v>
      </c>
      <c r="C5626" s="11" t="n">
        <v>46204</v>
      </c>
      <c r="D5626" s="12" t="n">
        <v>53.83</v>
      </c>
    </row>
    <row r="5627" customFormat="false" ht="15" hidden="false" customHeight="false" outlineLevel="0" collapsed="false">
      <c r="A5627" s="10" t="s">
        <v>7816</v>
      </c>
      <c r="B5627" s="10" t="s">
        <v>6484</v>
      </c>
      <c r="C5627" s="11" t="n">
        <v>46204</v>
      </c>
      <c r="D5627" s="12" t="n">
        <v>36.24</v>
      </c>
    </row>
    <row r="5628" customFormat="false" ht="15" hidden="false" customHeight="false" outlineLevel="0" collapsed="false">
      <c r="A5628" s="10" t="s">
        <v>7817</v>
      </c>
      <c r="B5628" s="10" t="s">
        <v>577</v>
      </c>
      <c r="C5628" s="11" t="n">
        <v>46204</v>
      </c>
      <c r="D5628" s="12" t="n">
        <v>24.01</v>
      </c>
    </row>
    <row r="5629" customFormat="false" ht="15" hidden="false" customHeight="false" outlineLevel="0" collapsed="false">
      <c r="A5629" s="10" t="s">
        <v>7818</v>
      </c>
      <c r="B5629" s="10" t="s">
        <v>7049</v>
      </c>
      <c r="C5629" s="11" t="n">
        <v>46204</v>
      </c>
      <c r="D5629" s="12" t="n">
        <v>45.15</v>
      </c>
    </row>
    <row r="5630" customFormat="false" ht="15" hidden="false" customHeight="false" outlineLevel="0" collapsed="false">
      <c r="A5630" s="10" t="s">
        <v>7819</v>
      </c>
      <c r="B5630" s="10" t="s">
        <v>5578</v>
      </c>
      <c r="C5630" s="11" t="n">
        <v>46204</v>
      </c>
      <c r="D5630" s="12" t="n">
        <v>37.22</v>
      </c>
    </row>
    <row r="5631" customFormat="false" ht="15" hidden="false" customHeight="false" outlineLevel="0" collapsed="false">
      <c r="A5631" s="10" t="s">
        <v>7820</v>
      </c>
      <c r="B5631" s="10" t="s">
        <v>2841</v>
      </c>
      <c r="C5631" s="11" t="n">
        <v>46204</v>
      </c>
      <c r="D5631" s="12" t="n">
        <v>34.52</v>
      </c>
    </row>
    <row r="5632" customFormat="false" ht="15" hidden="false" customHeight="false" outlineLevel="0" collapsed="false">
      <c r="A5632" s="10" t="s">
        <v>7821</v>
      </c>
      <c r="B5632" s="10" t="s">
        <v>5240</v>
      </c>
      <c r="C5632" s="11" t="n">
        <v>46204</v>
      </c>
      <c r="D5632" s="12" t="n">
        <v>21.89</v>
      </c>
    </row>
    <row r="5633" customFormat="false" ht="15" hidden="false" customHeight="false" outlineLevel="0" collapsed="false">
      <c r="A5633" s="10" t="s">
        <v>7822</v>
      </c>
      <c r="B5633" s="10" t="s">
        <v>4853</v>
      </c>
      <c r="C5633" s="11" t="n">
        <v>46204</v>
      </c>
      <c r="D5633" s="12" t="n">
        <v>16.21</v>
      </c>
    </row>
    <row r="5634" customFormat="false" ht="15" hidden="false" customHeight="false" outlineLevel="0" collapsed="false">
      <c r="A5634" s="10" t="s">
        <v>7823</v>
      </c>
      <c r="B5634" s="10" t="s">
        <v>7824</v>
      </c>
      <c r="C5634" s="11" t="n">
        <v>46204</v>
      </c>
      <c r="D5634" s="12" t="n">
        <v>32.86</v>
      </c>
    </row>
    <row r="5635" customFormat="false" ht="15" hidden="false" customHeight="false" outlineLevel="0" collapsed="false">
      <c r="A5635" s="10" t="s">
        <v>7825</v>
      </c>
      <c r="B5635" s="10" t="s">
        <v>7826</v>
      </c>
      <c r="C5635" s="11" t="n">
        <v>46204</v>
      </c>
      <c r="D5635" s="12" t="n">
        <v>56.09</v>
      </c>
    </row>
    <row r="5636" customFormat="false" ht="15" hidden="false" customHeight="false" outlineLevel="0" collapsed="false">
      <c r="A5636" s="10" t="s">
        <v>7827</v>
      </c>
      <c r="B5636" s="10" t="s">
        <v>5681</v>
      </c>
      <c r="C5636" s="11" t="n">
        <v>46204</v>
      </c>
      <c r="D5636" s="12" t="n">
        <v>93.35</v>
      </c>
    </row>
    <row r="5637" customFormat="false" ht="15" hidden="false" customHeight="false" outlineLevel="0" collapsed="false">
      <c r="A5637" s="10" t="s">
        <v>7828</v>
      </c>
      <c r="B5637" s="10" t="s">
        <v>3687</v>
      </c>
      <c r="C5637" s="11" t="n">
        <v>46204</v>
      </c>
      <c r="D5637" s="12" t="n">
        <v>68.47</v>
      </c>
    </row>
    <row r="5638" customFormat="false" ht="15" hidden="false" customHeight="false" outlineLevel="0" collapsed="false">
      <c r="A5638" s="10" t="s">
        <v>7829</v>
      </c>
      <c r="B5638" s="10" t="s">
        <v>7830</v>
      </c>
      <c r="C5638" s="11" t="n">
        <v>46204</v>
      </c>
      <c r="D5638" s="12" t="n">
        <v>26.14</v>
      </c>
    </row>
    <row r="5639" customFormat="false" ht="15" hidden="false" customHeight="false" outlineLevel="0" collapsed="false">
      <c r="A5639" s="10" t="s">
        <v>7831</v>
      </c>
      <c r="B5639" s="10" t="s">
        <v>1223</v>
      </c>
      <c r="C5639" s="11" t="n">
        <v>46204</v>
      </c>
      <c r="D5639" s="12" t="n">
        <v>38.06</v>
      </c>
    </row>
    <row r="5640" customFormat="false" ht="15" hidden="false" customHeight="false" outlineLevel="0" collapsed="false">
      <c r="A5640" s="10" t="s">
        <v>7832</v>
      </c>
      <c r="B5640" s="10" t="s">
        <v>7833</v>
      </c>
      <c r="C5640" s="11" t="n">
        <v>46204</v>
      </c>
      <c r="D5640" s="12" t="n">
        <v>20.01</v>
      </c>
    </row>
    <row r="5641" customFormat="false" ht="15" hidden="false" customHeight="false" outlineLevel="0" collapsed="false">
      <c r="A5641" s="10" t="s">
        <v>7834</v>
      </c>
      <c r="B5641" s="10" t="s">
        <v>5467</v>
      </c>
      <c r="C5641" s="11" t="n">
        <v>46204</v>
      </c>
      <c r="D5641" s="12" t="n">
        <v>39.68</v>
      </c>
    </row>
    <row r="5642" customFormat="false" ht="15" hidden="false" customHeight="false" outlineLevel="0" collapsed="false">
      <c r="A5642" s="10" t="s">
        <v>7835</v>
      </c>
      <c r="B5642" s="10" t="s">
        <v>7836</v>
      </c>
      <c r="C5642" s="11" t="n">
        <v>46205</v>
      </c>
      <c r="D5642" s="12" t="n">
        <v>21.76</v>
      </c>
    </row>
    <row r="5643" customFormat="false" ht="15" hidden="false" customHeight="false" outlineLevel="0" collapsed="false">
      <c r="A5643" s="10" t="s">
        <v>7837</v>
      </c>
      <c r="B5643" s="10" t="s">
        <v>7838</v>
      </c>
      <c r="C5643" s="11" t="n">
        <v>46205</v>
      </c>
      <c r="D5643" s="12" t="n">
        <v>20.57</v>
      </c>
    </row>
    <row r="5644" customFormat="false" ht="15" hidden="false" customHeight="false" outlineLevel="0" collapsed="false">
      <c r="A5644" s="10" t="s">
        <v>7839</v>
      </c>
      <c r="B5644" s="10" t="s">
        <v>3586</v>
      </c>
      <c r="C5644" s="11" t="n">
        <v>46205</v>
      </c>
      <c r="D5644" s="12" t="n">
        <v>24.11</v>
      </c>
    </row>
    <row r="5645" customFormat="false" ht="15" hidden="false" customHeight="false" outlineLevel="0" collapsed="false">
      <c r="A5645" s="10" t="s">
        <v>7840</v>
      </c>
      <c r="B5645" s="10" t="s">
        <v>135</v>
      </c>
      <c r="C5645" s="11" t="n">
        <v>46205</v>
      </c>
      <c r="D5645" s="12" t="n">
        <v>42.33</v>
      </c>
    </row>
    <row r="5646" customFormat="false" ht="15" hidden="false" customHeight="false" outlineLevel="0" collapsed="false">
      <c r="A5646" s="10" t="s">
        <v>7841</v>
      </c>
      <c r="B5646" s="10" t="s">
        <v>6822</v>
      </c>
      <c r="C5646" s="11" t="n">
        <v>46205</v>
      </c>
      <c r="D5646" s="12" t="n">
        <v>37.67</v>
      </c>
    </row>
    <row r="5647" customFormat="false" ht="15" hidden="false" customHeight="false" outlineLevel="0" collapsed="false">
      <c r="A5647" s="10" t="s">
        <v>7842</v>
      </c>
      <c r="B5647" s="10" t="s">
        <v>809</v>
      </c>
      <c r="C5647" s="11" t="n">
        <v>46205</v>
      </c>
      <c r="D5647" s="12" t="n">
        <v>51.85</v>
      </c>
    </row>
    <row r="5648" customFormat="false" ht="15" hidden="false" customHeight="false" outlineLevel="0" collapsed="false">
      <c r="A5648" s="10" t="s">
        <v>7843</v>
      </c>
      <c r="B5648" s="10" t="s">
        <v>3652</v>
      </c>
      <c r="C5648" s="11" t="n">
        <v>46205</v>
      </c>
      <c r="D5648" s="12" t="n">
        <v>33.61</v>
      </c>
    </row>
    <row r="5649" customFormat="false" ht="15" hidden="false" customHeight="false" outlineLevel="0" collapsed="false">
      <c r="A5649" s="10" t="s">
        <v>7844</v>
      </c>
      <c r="B5649" s="10" t="s">
        <v>6629</v>
      </c>
      <c r="C5649" s="11" t="n">
        <v>46205</v>
      </c>
      <c r="D5649" s="12" t="n">
        <v>67.79</v>
      </c>
    </row>
    <row r="5650" customFormat="false" ht="15" hidden="false" customHeight="false" outlineLevel="0" collapsed="false">
      <c r="A5650" s="10" t="s">
        <v>7845</v>
      </c>
      <c r="B5650" s="10" t="s">
        <v>2477</v>
      </c>
      <c r="C5650" s="11" t="n">
        <v>46205</v>
      </c>
      <c r="D5650" s="12" t="n">
        <v>79.92</v>
      </c>
    </row>
    <row r="5651" customFormat="false" ht="15" hidden="false" customHeight="false" outlineLevel="0" collapsed="false">
      <c r="A5651" s="10" t="s">
        <v>7846</v>
      </c>
      <c r="B5651" s="10" t="s">
        <v>471</v>
      </c>
      <c r="C5651" s="11" t="n">
        <v>46205</v>
      </c>
      <c r="D5651" s="12" t="n">
        <v>19.43</v>
      </c>
    </row>
    <row r="5652" customFormat="false" ht="15" hidden="false" customHeight="false" outlineLevel="0" collapsed="false">
      <c r="A5652" s="10" t="s">
        <v>7847</v>
      </c>
      <c r="B5652" s="10" t="s">
        <v>3237</v>
      </c>
      <c r="C5652" s="11" t="n">
        <v>46205</v>
      </c>
      <c r="D5652" s="12" t="n">
        <v>36.66</v>
      </c>
    </row>
    <row r="5653" customFormat="false" ht="15" hidden="false" customHeight="false" outlineLevel="0" collapsed="false">
      <c r="A5653" s="10" t="s">
        <v>7848</v>
      </c>
      <c r="B5653" s="10" t="s">
        <v>5973</v>
      </c>
      <c r="C5653" s="11" t="n">
        <v>46205</v>
      </c>
      <c r="D5653" s="12" t="n">
        <v>23.58</v>
      </c>
    </row>
    <row r="5654" customFormat="false" ht="15" hidden="false" customHeight="false" outlineLevel="0" collapsed="false">
      <c r="A5654" s="10" t="s">
        <v>7849</v>
      </c>
      <c r="B5654" s="10" t="s">
        <v>7850</v>
      </c>
      <c r="C5654" s="11" t="n">
        <v>46206</v>
      </c>
      <c r="D5654" s="12" t="n">
        <v>32.46</v>
      </c>
    </row>
    <row r="5655" customFormat="false" ht="15" hidden="false" customHeight="false" outlineLevel="0" collapsed="false">
      <c r="A5655" s="10" t="s">
        <v>7851</v>
      </c>
      <c r="B5655" s="10" t="s">
        <v>5531</v>
      </c>
      <c r="C5655" s="11" t="n">
        <v>46206</v>
      </c>
      <c r="D5655" s="12" t="n">
        <v>24.8</v>
      </c>
    </row>
    <row r="5656" customFormat="false" ht="15" hidden="false" customHeight="false" outlineLevel="0" collapsed="false">
      <c r="A5656" s="10" t="s">
        <v>7852</v>
      </c>
      <c r="B5656" s="10" t="s">
        <v>7853</v>
      </c>
      <c r="C5656" s="11" t="n">
        <v>46206</v>
      </c>
      <c r="D5656" s="12" t="n">
        <v>26.02</v>
      </c>
    </row>
    <row r="5657" customFormat="false" ht="15" hidden="false" customHeight="false" outlineLevel="0" collapsed="false">
      <c r="A5657" s="10" t="s">
        <v>7854</v>
      </c>
      <c r="B5657" s="10" t="s">
        <v>5908</v>
      </c>
      <c r="C5657" s="11" t="n">
        <v>46206</v>
      </c>
      <c r="D5657" s="12" t="n">
        <v>23.2</v>
      </c>
    </row>
    <row r="5658" customFormat="false" ht="15" hidden="false" customHeight="false" outlineLevel="0" collapsed="false">
      <c r="A5658" s="10" t="s">
        <v>7855</v>
      </c>
      <c r="B5658" s="10" t="s">
        <v>6990</v>
      </c>
      <c r="C5658" s="11" t="n">
        <v>46206</v>
      </c>
      <c r="D5658" s="12" t="n">
        <v>46.99</v>
      </c>
    </row>
    <row r="5659" customFormat="false" ht="15" hidden="false" customHeight="false" outlineLevel="0" collapsed="false">
      <c r="A5659" s="10" t="s">
        <v>7856</v>
      </c>
      <c r="B5659" s="10" t="s">
        <v>5074</v>
      </c>
      <c r="C5659" s="11" t="n">
        <v>46206</v>
      </c>
      <c r="D5659" s="12" t="n">
        <v>42.71</v>
      </c>
    </row>
    <row r="5660" customFormat="false" ht="15" hidden="false" customHeight="false" outlineLevel="0" collapsed="false">
      <c r="A5660" s="10" t="s">
        <v>7857</v>
      </c>
      <c r="B5660" s="10" t="s">
        <v>7858</v>
      </c>
      <c r="C5660" s="11" t="n">
        <v>46206</v>
      </c>
      <c r="D5660" s="12" t="n">
        <v>34.96</v>
      </c>
    </row>
    <row r="5661" customFormat="false" ht="15" hidden="false" customHeight="false" outlineLevel="0" collapsed="false">
      <c r="A5661" s="10" t="s">
        <v>7859</v>
      </c>
      <c r="B5661" s="10" t="s">
        <v>4585</v>
      </c>
      <c r="C5661" s="11" t="n">
        <v>46206</v>
      </c>
      <c r="D5661" s="12" t="n">
        <v>54.13</v>
      </c>
    </row>
    <row r="5662" customFormat="false" ht="15" hidden="false" customHeight="false" outlineLevel="0" collapsed="false">
      <c r="A5662" s="10" t="s">
        <v>7860</v>
      </c>
      <c r="B5662" s="10" t="s">
        <v>449</v>
      </c>
      <c r="C5662" s="11" t="n">
        <v>46207</v>
      </c>
      <c r="D5662" s="12" t="n">
        <v>32.87</v>
      </c>
    </row>
    <row r="5663" customFormat="false" ht="15" hidden="false" customHeight="false" outlineLevel="0" collapsed="false">
      <c r="A5663" s="10" t="s">
        <v>7861</v>
      </c>
      <c r="B5663" s="10" t="s">
        <v>4389</v>
      </c>
      <c r="C5663" s="11" t="n">
        <v>46207</v>
      </c>
      <c r="D5663" s="12" t="n">
        <v>42.02</v>
      </c>
    </row>
    <row r="5664" customFormat="false" ht="15" hidden="false" customHeight="false" outlineLevel="0" collapsed="false">
      <c r="A5664" s="10" t="s">
        <v>7862</v>
      </c>
      <c r="B5664" s="10" t="s">
        <v>351</v>
      </c>
      <c r="C5664" s="11" t="n">
        <v>46207</v>
      </c>
      <c r="D5664" s="12" t="n">
        <v>27.84</v>
      </c>
    </row>
    <row r="5665" customFormat="false" ht="15" hidden="false" customHeight="false" outlineLevel="0" collapsed="false">
      <c r="A5665" s="10" t="s">
        <v>7863</v>
      </c>
      <c r="B5665" s="10" t="s">
        <v>7864</v>
      </c>
      <c r="C5665" s="11" t="n">
        <v>46207</v>
      </c>
      <c r="D5665" s="12" t="n">
        <v>33.82</v>
      </c>
    </row>
    <row r="5666" customFormat="false" ht="15" hidden="false" customHeight="false" outlineLevel="0" collapsed="false">
      <c r="A5666" s="10" t="s">
        <v>7865</v>
      </c>
      <c r="B5666" s="10" t="s">
        <v>7866</v>
      </c>
      <c r="C5666" s="11" t="n">
        <v>46207</v>
      </c>
      <c r="D5666" s="12" t="n">
        <v>32.68</v>
      </c>
    </row>
    <row r="5667" customFormat="false" ht="15" hidden="false" customHeight="false" outlineLevel="0" collapsed="false">
      <c r="A5667" s="10" t="s">
        <v>7867</v>
      </c>
      <c r="B5667" s="10" t="s">
        <v>7868</v>
      </c>
      <c r="C5667" s="11" t="n">
        <v>46207</v>
      </c>
      <c r="D5667" s="12" t="n">
        <v>34.53</v>
      </c>
    </row>
    <row r="5668" customFormat="false" ht="15" hidden="false" customHeight="false" outlineLevel="0" collapsed="false">
      <c r="A5668" s="10" t="s">
        <v>7869</v>
      </c>
      <c r="B5668" s="10" t="s">
        <v>5018</v>
      </c>
      <c r="C5668" s="11" t="n">
        <v>46207</v>
      </c>
      <c r="D5668" s="12" t="n">
        <v>28.11</v>
      </c>
    </row>
    <row r="5669" customFormat="false" ht="15" hidden="false" customHeight="false" outlineLevel="0" collapsed="false">
      <c r="A5669" s="10" t="s">
        <v>7870</v>
      </c>
      <c r="B5669" s="10" t="s">
        <v>7871</v>
      </c>
      <c r="C5669" s="11" t="n">
        <v>46208</v>
      </c>
      <c r="D5669" s="12" t="n">
        <v>48.37</v>
      </c>
    </row>
    <row r="5670" customFormat="false" ht="15" hidden="false" customHeight="false" outlineLevel="0" collapsed="false">
      <c r="A5670" s="10" t="s">
        <v>7872</v>
      </c>
      <c r="B5670" s="10" t="s">
        <v>2469</v>
      </c>
      <c r="C5670" s="11" t="n">
        <v>46208</v>
      </c>
      <c r="D5670" s="12" t="n">
        <v>37.63</v>
      </c>
    </row>
    <row r="5671" customFormat="false" ht="15" hidden="false" customHeight="false" outlineLevel="0" collapsed="false">
      <c r="A5671" s="10" t="s">
        <v>7873</v>
      </c>
      <c r="B5671" s="10" t="s">
        <v>3830</v>
      </c>
      <c r="C5671" s="11" t="n">
        <v>46208</v>
      </c>
      <c r="D5671" s="12" t="n">
        <v>53.05</v>
      </c>
    </row>
    <row r="5672" customFormat="false" ht="15" hidden="false" customHeight="false" outlineLevel="0" collapsed="false">
      <c r="A5672" s="10" t="s">
        <v>7874</v>
      </c>
      <c r="B5672" s="10" t="s">
        <v>3935</v>
      </c>
      <c r="C5672" s="11" t="n">
        <v>46208</v>
      </c>
      <c r="D5672" s="12" t="n">
        <v>24.31</v>
      </c>
    </row>
    <row r="5673" customFormat="false" ht="15" hidden="false" customHeight="false" outlineLevel="0" collapsed="false">
      <c r="A5673" s="10" t="s">
        <v>7875</v>
      </c>
      <c r="B5673" s="10" t="s">
        <v>2949</v>
      </c>
      <c r="C5673" s="11" t="n">
        <v>46208</v>
      </c>
      <c r="D5673" s="12" t="n">
        <v>59.44</v>
      </c>
    </row>
    <row r="5674" customFormat="false" ht="15" hidden="false" customHeight="false" outlineLevel="0" collapsed="false">
      <c r="A5674" s="10" t="s">
        <v>7876</v>
      </c>
      <c r="B5674" s="10" t="s">
        <v>3363</v>
      </c>
      <c r="C5674" s="11" t="n">
        <v>46208</v>
      </c>
      <c r="D5674" s="12" t="n">
        <v>38.03</v>
      </c>
    </row>
    <row r="5675" customFormat="false" ht="15" hidden="false" customHeight="false" outlineLevel="0" collapsed="false">
      <c r="A5675" s="10" t="s">
        <v>7877</v>
      </c>
      <c r="B5675" s="10" t="s">
        <v>4135</v>
      </c>
      <c r="C5675" s="11" t="n">
        <v>46208</v>
      </c>
      <c r="D5675" s="12" t="n">
        <v>69.97</v>
      </c>
    </row>
    <row r="5676" customFormat="false" ht="15" hidden="false" customHeight="false" outlineLevel="0" collapsed="false">
      <c r="A5676" s="10" t="s">
        <v>7878</v>
      </c>
      <c r="B5676" s="10" t="s">
        <v>890</v>
      </c>
      <c r="C5676" s="11" t="n">
        <v>46208</v>
      </c>
      <c r="D5676" s="12" t="n">
        <v>29.69</v>
      </c>
    </row>
    <row r="5677" customFormat="false" ht="15" hidden="false" customHeight="false" outlineLevel="0" collapsed="false">
      <c r="A5677" s="10" t="s">
        <v>7879</v>
      </c>
      <c r="B5677" s="10" t="s">
        <v>2050</v>
      </c>
      <c r="C5677" s="11" t="n">
        <v>46208</v>
      </c>
      <c r="D5677" s="12" t="n">
        <v>39.74</v>
      </c>
    </row>
    <row r="5678" customFormat="false" ht="15" hidden="false" customHeight="false" outlineLevel="0" collapsed="false">
      <c r="A5678" s="10" t="s">
        <v>7880</v>
      </c>
      <c r="B5678" s="10" t="s">
        <v>5705</v>
      </c>
      <c r="C5678" s="11" t="n">
        <v>46208</v>
      </c>
      <c r="D5678" s="12" t="n">
        <v>39.1</v>
      </c>
    </row>
    <row r="5679" customFormat="false" ht="15" hidden="false" customHeight="false" outlineLevel="0" collapsed="false">
      <c r="A5679" s="10" t="s">
        <v>7881</v>
      </c>
      <c r="B5679" s="10" t="s">
        <v>1032</v>
      </c>
      <c r="C5679" s="11" t="n">
        <v>46208</v>
      </c>
      <c r="D5679" s="12" t="n">
        <v>51.78</v>
      </c>
    </row>
    <row r="5680" customFormat="false" ht="15" hidden="false" customHeight="false" outlineLevel="0" collapsed="false">
      <c r="A5680" s="10" t="s">
        <v>7882</v>
      </c>
      <c r="B5680" s="10" t="s">
        <v>7883</v>
      </c>
      <c r="C5680" s="11" t="n">
        <v>46209</v>
      </c>
      <c r="D5680" s="12" t="n">
        <v>57.83</v>
      </c>
    </row>
    <row r="5681" customFormat="false" ht="15" hidden="false" customHeight="false" outlineLevel="0" collapsed="false">
      <c r="A5681" s="10" t="s">
        <v>7884</v>
      </c>
      <c r="B5681" s="10" t="s">
        <v>4964</v>
      </c>
      <c r="C5681" s="11" t="n">
        <v>46209</v>
      </c>
      <c r="D5681" s="12" t="n">
        <v>58.99</v>
      </c>
    </row>
    <row r="5682" customFormat="false" ht="15" hidden="false" customHeight="false" outlineLevel="0" collapsed="false">
      <c r="A5682" s="10" t="s">
        <v>7885</v>
      </c>
      <c r="B5682" s="10" t="s">
        <v>493</v>
      </c>
      <c r="C5682" s="11" t="n">
        <v>46209</v>
      </c>
      <c r="D5682" s="12" t="n">
        <v>40.99</v>
      </c>
    </row>
    <row r="5683" customFormat="false" ht="15" hidden="false" customHeight="false" outlineLevel="0" collapsed="false">
      <c r="A5683" s="10" t="s">
        <v>7886</v>
      </c>
      <c r="B5683" s="10" t="s">
        <v>7887</v>
      </c>
      <c r="C5683" s="11" t="n">
        <v>46209</v>
      </c>
      <c r="D5683" s="12" t="n">
        <v>59.33</v>
      </c>
    </row>
    <row r="5684" customFormat="false" ht="15" hidden="false" customHeight="false" outlineLevel="0" collapsed="false">
      <c r="A5684" s="10" t="s">
        <v>7888</v>
      </c>
      <c r="B5684" s="10" t="s">
        <v>7889</v>
      </c>
      <c r="C5684" s="11" t="n">
        <v>46209</v>
      </c>
      <c r="D5684" s="12" t="n">
        <v>24.93</v>
      </c>
    </row>
    <row r="5685" customFormat="false" ht="15" hidden="false" customHeight="false" outlineLevel="0" collapsed="false">
      <c r="A5685" s="10" t="s">
        <v>7890</v>
      </c>
      <c r="B5685" s="10" t="s">
        <v>7891</v>
      </c>
      <c r="C5685" s="11" t="n">
        <v>46209</v>
      </c>
      <c r="D5685" s="12" t="n">
        <v>43.14</v>
      </c>
    </row>
    <row r="5686" customFormat="false" ht="15" hidden="false" customHeight="false" outlineLevel="0" collapsed="false">
      <c r="A5686" s="10" t="s">
        <v>7892</v>
      </c>
      <c r="B5686" s="10" t="s">
        <v>893</v>
      </c>
      <c r="C5686" s="11" t="n">
        <v>46209</v>
      </c>
      <c r="D5686" s="12" t="n">
        <v>24.88</v>
      </c>
    </row>
    <row r="5687" customFormat="false" ht="15" hidden="false" customHeight="false" outlineLevel="0" collapsed="false">
      <c r="A5687" s="10" t="s">
        <v>7893</v>
      </c>
      <c r="B5687" s="10" t="s">
        <v>1107</v>
      </c>
      <c r="C5687" s="11" t="n">
        <v>46209</v>
      </c>
      <c r="D5687" s="12" t="n">
        <v>44.5</v>
      </c>
    </row>
    <row r="5688" customFormat="false" ht="15" hidden="false" customHeight="false" outlineLevel="0" collapsed="false">
      <c r="A5688" s="10" t="s">
        <v>7894</v>
      </c>
      <c r="B5688" s="10" t="s">
        <v>6171</v>
      </c>
      <c r="C5688" s="11" t="n">
        <v>46210</v>
      </c>
      <c r="D5688" s="12" t="n">
        <v>47.28</v>
      </c>
    </row>
    <row r="5689" customFormat="false" ht="15" hidden="false" customHeight="false" outlineLevel="0" collapsed="false">
      <c r="A5689" s="10" t="s">
        <v>7895</v>
      </c>
      <c r="B5689" s="10" t="s">
        <v>2133</v>
      </c>
      <c r="C5689" s="11" t="n">
        <v>46210</v>
      </c>
      <c r="D5689" s="12" t="n">
        <v>29.79</v>
      </c>
    </row>
    <row r="5690" customFormat="false" ht="15" hidden="false" customHeight="false" outlineLevel="0" collapsed="false">
      <c r="A5690" s="10" t="s">
        <v>7896</v>
      </c>
      <c r="B5690" s="10" t="s">
        <v>2149</v>
      </c>
      <c r="C5690" s="11" t="n">
        <v>46210</v>
      </c>
      <c r="D5690" s="12" t="n">
        <v>21.62</v>
      </c>
    </row>
    <row r="5691" customFormat="false" ht="15" hidden="false" customHeight="false" outlineLevel="0" collapsed="false">
      <c r="A5691" s="10" t="s">
        <v>7897</v>
      </c>
      <c r="B5691" s="10" t="s">
        <v>609</v>
      </c>
      <c r="C5691" s="11" t="n">
        <v>46210</v>
      </c>
      <c r="D5691" s="12" t="n">
        <v>30.3</v>
      </c>
    </row>
    <row r="5692" customFormat="false" ht="15" hidden="false" customHeight="false" outlineLevel="0" collapsed="false">
      <c r="A5692" s="10" t="s">
        <v>7898</v>
      </c>
      <c r="B5692" s="10" t="s">
        <v>2403</v>
      </c>
      <c r="C5692" s="11" t="n">
        <v>46210</v>
      </c>
      <c r="D5692" s="12" t="n">
        <v>16.58</v>
      </c>
    </row>
    <row r="5693" customFormat="false" ht="15" hidden="false" customHeight="false" outlineLevel="0" collapsed="false">
      <c r="A5693" s="10" t="s">
        <v>7899</v>
      </c>
      <c r="B5693" s="10" t="s">
        <v>7900</v>
      </c>
      <c r="C5693" s="11" t="n">
        <v>46210</v>
      </c>
      <c r="D5693" s="12" t="n">
        <v>31.45</v>
      </c>
    </row>
    <row r="5694" customFormat="false" ht="15" hidden="false" customHeight="false" outlineLevel="0" collapsed="false">
      <c r="A5694" s="10" t="s">
        <v>7901</v>
      </c>
      <c r="B5694" s="10" t="s">
        <v>4752</v>
      </c>
      <c r="C5694" s="11" t="n">
        <v>46210</v>
      </c>
      <c r="D5694" s="12" t="n">
        <v>54.02</v>
      </c>
    </row>
    <row r="5695" customFormat="false" ht="15" hidden="false" customHeight="false" outlineLevel="0" collapsed="false">
      <c r="A5695" s="10" t="s">
        <v>7902</v>
      </c>
      <c r="B5695" s="10" t="s">
        <v>3290</v>
      </c>
      <c r="C5695" s="11" t="n">
        <v>46210</v>
      </c>
      <c r="D5695" s="12" t="n">
        <v>65.1</v>
      </c>
    </row>
    <row r="5696" customFormat="false" ht="15" hidden="false" customHeight="false" outlineLevel="0" collapsed="false">
      <c r="A5696" s="10" t="s">
        <v>7903</v>
      </c>
      <c r="B5696" s="10" t="s">
        <v>3543</v>
      </c>
      <c r="C5696" s="11" t="n">
        <v>46211</v>
      </c>
      <c r="D5696" s="12" t="n">
        <v>64.46</v>
      </c>
    </row>
    <row r="5697" customFormat="false" ht="15" hidden="false" customHeight="false" outlineLevel="0" collapsed="false">
      <c r="A5697" s="10" t="s">
        <v>7904</v>
      </c>
      <c r="B5697" s="10" t="s">
        <v>1929</v>
      </c>
      <c r="C5697" s="11" t="n">
        <v>46211</v>
      </c>
      <c r="D5697" s="12" t="n">
        <v>50.97</v>
      </c>
    </row>
    <row r="5698" customFormat="false" ht="15" hidden="false" customHeight="false" outlineLevel="0" collapsed="false">
      <c r="A5698" s="10" t="s">
        <v>7905</v>
      </c>
      <c r="B5698" s="10" t="s">
        <v>3908</v>
      </c>
      <c r="C5698" s="11" t="n">
        <v>46211</v>
      </c>
      <c r="D5698" s="12" t="n">
        <v>24.61</v>
      </c>
    </row>
    <row r="5699" customFormat="false" ht="15" hidden="false" customHeight="false" outlineLevel="0" collapsed="false">
      <c r="A5699" s="10" t="s">
        <v>7906</v>
      </c>
      <c r="B5699" s="10" t="s">
        <v>218</v>
      </c>
      <c r="C5699" s="11" t="n">
        <v>46211</v>
      </c>
      <c r="D5699" s="12" t="n">
        <v>25.19</v>
      </c>
    </row>
    <row r="5700" customFormat="false" ht="15" hidden="false" customHeight="false" outlineLevel="0" collapsed="false">
      <c r="A5700" s="10" t="s">
        <v>7907</v>
      </c>
      <c r="B5700" s="10" t="s">
        <v>5081</v>
      </c>
      <c r="C5700" s="11" t="n">
        <v>46211</v>
      </c>
      <c r="D5700" s="12" t="n">
        <v>35.08</v>
      </c>
    </row>
    <row r="5701" customFormat="false" ht="15" hidden="false" customHeight="false" outlineLevel="0" collapsed="false">
      <c r="A5701" s="10" t="s">
        <v>7908</v>
      </c>
      <c r="B5701" s="10" t="s">
        <v>5361</v>
      </c>
      <c r="C5701" s="11" t="n">
        <v>46211</v>
      </c>
      <c r="D5701" s="12" t="n">
        <v>31</v>
      </c>
    </row>
    <row r="5702" customFormat="false" ht="15" hidden="false" customHeight="false" outlineLevel="0" collapsed="false">
      <c r="A5702" s="10" t="s">
        <v>7909</v>
      </c>
      <c r="B5702" s="10" t="s">
        <v>1636</v>
      </c>
      <c r="C5702" s="11" t="n">
        <v>46211</v>
      </c>
      <c r="D5702" s="12" t="n">
        <v>41.73</v>
      </c>
    </row>
    <row r="5703" customFormat="false" ht="15" hidden="false" customHeight="false" outlineLevel="0" collapsed="false">
      <c r="A5703" s="10" t="s">
        <v>7910</v>
      </c>
      <c r="B5703" s="10" t="s">
        <v>7911</v>
      </c>
      <c r="C5703" s="11" t="n">
        <v>46211</v>
      </c>
      <c r="D5703" s="12" t="n">
        <v>34.69</v>
      </c>
    </row>
    <row r="5704" customFormat="false" ht="15" hidden="false" customHeight="false" outlineLevel="0" collapsed="false">
      <c r="A5704" s="10" t="s">
        <v>7912</v>
      </c>
      <c r="B5704" s="10" t="s">
        <v>4342</v>
      </c>
      <c r="C5704" s="11" t="n">
        <v>46211</v>
      </c>
      <c r="D5704" s="12" t="n">
        <v>35.7</v>
      </c>
    </row>
    <row r="5705" customFormat="false" ht="15" hidden="false" customHeight="false" outlineLevel="0" collapsed="false">
      <c r="A5705" s="10" t="s">
        <v>7913</v>
      </c>
      <c r="B5705" s="10" t="s">
        <v>7914</v>
      </c>
      <c r="C5705" s="11" t="n">
        <v>46211</v>
      </c>
      <c r="D5705" s="12" t="n">
        <v>32.29</v>
      </c>
    </row>
    <row r="5706" customFormat="false" ht="15" hidden="false" customHeight="false" outlineLevel="0" collapsed="false">
      <c r="A5706" s="10" t="s">
        <v>7915</v>
      </c>
      <c r="B5706" s="10" t="s">
        <v>6861</v>
      </c>
      <c r="C5706" s="11" t="n">
        <v>46211</v>
      </c>
      <c r="D5706" s="12" t="n">
        <v>75.05</v>
      </c>
    </row>
    <row r="5707" customFormat="false" ht="15" hidden="false" customHeight="false" outlineLevel="0" collapsed="false">
      <c r="A5707" s="10" t="s">
        <v>7916</v>
      </c>
      <c r="B5707" s="10" t="s">
        <v>5895</v>
      </c>
      <c r="C5707" s="11" t="n">
        <v>46211</v>
      </c>
      <c r="D5707" s="12" t="n">
        <v>56.29</v>
      </c>
    </row>
    <row r="5708" customFormat="false" ht="15" hidden="false" customHeight="false" outlineLevel="0" collapsed="false">
      <c r="A5708" s="10" t="s">
        <v>7917</v>
      </c>
      <c r="B5708" s="10" t="s">
        <v>7918</v>
      </c>
      <c r="C5708" s="11" t="n">
        <v>46211</v>
      </c>
      <c r="D5708" s="12" t="n">
        <v>36.21</v>
      </c>
    </row>
    <row r="5709" customFormat="false" ht="15" hidden="false" customHeight="false" outlineLevel="0" collapsed="false">
      <c r="A5709" s="10" t="s">
        <v>7919</v>
      </c>
      <c r="B5709" s="10" t="s">
        <v>3584</v>
      </c>
      <c r="C5709" s="11" t="n">
        <v>46211</v>
      </c>
      <c r="D5709" s="12" t="n">
        <v>35.79</v>
      </c>
    </row>
    <row r="5710" customFormat="false" ht="15" hidden="false" customHeight="false" outlineLevel="0" collapsed="false">
      <c r="A5710" s="10" t="s">
        <v>7920</v>
      </c>
      <c r="B5710" s="10" t="s">
        <v>5096</v>
      </c>
      <c r="C5710" s="11" t="n">
        <v>46212</v>
      </c>
      <c r="D5710" s="12" t="n">
        <v>43.35</v>
      </c>
    </row>
    <row r="5711" customFormat="false" ht="15" hidden="false" customHeight="false" outlineLevel="0" collapsed="false">
      <c r="A5711" s="10" t="s">
        <v>7921</v>
      </c>
      <c r="B5711" s="10" t="s">
        <v>5315</v>
      </c>
      <c r="C5711" s="11" t="n">
        <v>46212</v>
      </c>
      <c r="D5711" s="12" t="n">
        <v>55.38</v>
      </c>
    </row>
    <row r="5712" customFormat="false" ht="15" hidden="false" customHeight="false" outlineLevel="0" collapsed="false">
      <c r="A5712" s="10" t="s">
        <v>7922</v>
      </c>
      <c r="B5712" s="10" t="s">
        <v>7923</v>
      </c>
      <c r="C5712" s="11" t="n">
        <v>46212</v>
      </c>
      <c r="D5712" s="12" t="n">
        <v>48.32</v>
      </c>
    </row>
    <row r="5713" customFormat="false" ht="15" hidden="false" customHeight="false" outlineLevel="0" collapsed="false">
      <c r="A5713" s="10" t="s">
        <v>7924</v>
      </c>
      <c r="B5713" s="10" t="s">
        <v>7925</v>
      </c>
      <c r="C5713" s="11" t="n">
        <v>46212</v>
      </c>
      <c r="D5713" s="12" t="n">
        <v>17.2</v>
      </c>
    </row>
    <row r="5714" customFormat="false" ht="15" hidden="false" customHeight="false" outlineLevel="0" collapsed="false">
      <c r="A5714" s="10" t="s">
        <v>7926</v>
      </c>
      <c r="B5714" s="10" t="s">
        <v>6009</v>
      </c>
      <c r="C5714" s="11" t="n">
        <v>46212</v>
      </c>
      <c r="D5714" s="12" t="n">
        <v>35.14</v>
      </c>
    </row>
    <row r="5715" customFormat="false" ht="15" hidden="false" customHeight="false" outlineLevel="0" collapsed="false">
      <c r="A5715" s="10" t="s">
        <v>7927</v>
      </c>
      <c r="B5715" s="10" t="s">
        <v>3441</v>
      </c>
      <c r="C5715" s="11" t="n">
        <v>46212</v>
      </c>
      <c r="D5715" s="12" t="n">
        <v>33.08</v>
      </c>
    </row>
    <row r="5716" customFormat="false" ht="15" hidden="false" customHeight="false" outlineLevel="0" collapsed="false">
      <c r="A5716" s="10" t="s">
        <v>7928</v>
      </c>
      <c r="B5716" s="10" t="s">
        <v>7929</v>
      </c>
      <c r="C5716" s="11" t="n">
        <v>46212</v>
      </c>
      <c r="D5716" s="12" t="n">
        <v>25.39</v>
      </c>
    </row>
    <row r="5717" customFormat="false" ht="15" hidden="false" customHeight="false" outlineLevel="0" collapsed="false">
      <c r="A5717" s="10" t="s">
        <v>7930</v>
      </c>
      <c r="B5717" s="10" t="s">
        <v>2596</v>
      </c>
      <c r="C5717" s="11" t="n">
        <v>46213</v>
      </c>
      <c r="D5717" s="12" t="n">
        <v>21.49</v>
      </c>
    </row>
    <row r="5718" customFormat="false" ht="15" hidden="false" customHeight="false" outlineLevel="0" collapsed="false">
      <c r="A5718" s="10" t="s">
        <v>7931</v>
      </c>
      <c r="B5718" s="10" t="s">
        <v>5128</v>
      </c>
      <c r="C5718" s="11" t="n">
        <v>46213</v>
      </c>
      <c r="D5718" s="12" t="n">
        <v>50.37</v>
      </c>
    </row>
    <row r="5719" customFormat="false" ht="15" hidden="false" customHeight="false" outlineLevel="0" collapsed="false">
      <c r="A5719" s="10" t="s">
        <v>7932</v>
      </c>
      <c r="B5719" s="10" t="s">
        <v>3720</v>
      </c>
      <c r="C5719" s="11" t="n">
        <v>46213</v>
      </c>
      <c r="D5719" s="12" t="n">
        <v>53.83</v>
      </c>
    </row>
    <row r="5720" customFormat="false" ht="15" hidden="false" customHeight="false" outlineLevel="0" collapsed="false">
      <c r="A5720" s="10" t="s">
        <v>7933</v>
      </c>
      <c r="B5720" s="10" t="s">
        <v>5104</v>
      </c>
      <c r="C5720" s="11" t="n">
        <v>46213</v>
      </c>
      <c r="D5720" s="12" t="n">
        <v>37.59</v>
      </c>
    </row>
    <row r="5721" customFormat="false" ht="15" hidden="false" customHeight="false" outlineLevel="0" collapsed="false">
      <c r="A5721" s="10" t="s">
        <v>7934</v>
      </c>
      <c r="B5721" s="10" t="s">
        <v>5119</v>
      </c>
      <c r="C5721" s="11" t="n">
        <v>46213</v>
      </c>
      <c r="D5721" s="12" t="n">
        <v>31.6</v>
      </c>
    </row>
    <row r="5722" customFormat="false" ht="15" hidden="false" customHeight="false" outlineLevel="0" collapsed="false">
      <c r="A5722" s="10" t="s">
        <v>7935</v>
      </c>
      <c r="B5722" s="10" t="s">
        <v>5292</v>
      </c>
      <c r="C5722" s="11" t="n">
        <v>46213</v>
      </c>
      <c r="D5722" s="12" t="n">
        <v>35.12</v>
      </c>
    </row>
    <row r="5723" customFormat="false" ht="15" hidden="false" customHeight="false" outlineLevel="0" collapsed="false">
      <c r="A5723" s="10" t="s">
        <v>7936</v>
      </c>
      <c r="B5723" s="10" t="s">
        <v>3752</v>
      </c>
      <c r="C5723" s="11" t="n">
        <v>46213</v>
      </c>
      <c r="D5723" s="12" t="n">
        <v>48.11</v>
      </c>
    </row>
    <row r="5724" customFormat="false" ht="15" hidden="false" customHeight="false" outlineLevel="0" collapsed="false">
      <c r="A5724" s="10" t="s">
        <v>7937</v>
      </c>
      <c r="B5724" s="10" t="s">
        <v>4456</v>
      </c>
      <c r="C5724" s="11" t="n">
        <v>46213</v>
      </c>
      <c r="D5724" s="12" t="n">
        <v>37.38</v>
      </c>
    </row>
    <row r="5725" customFormat="false" ht="15" hidden="false" customHeight="false" outlineLevel="0" collapsed="false">
      <c r="A5725" s="10" t="s">
        <v>7938</v>
      </c>
      <c r="B5725" s="10" t="s">
        <v>5620</v>
      </c>
      <c r="C5725" s="11" t="n">
        <v>46213</v>
      </c>
      <c r="D5725" s="12" t="n">
        <v>36.58</v>
      </c>
    </row>
    <row r="5726" customFormat="false" ht="15" hidden="false" customHeight="false" outlineLevel="0" collapsed="false">
      <c r="A5726" s="10" t="s">
        <v>7939</v>
      </c>
      <c r="B5726" s="10" t="s">
        <v>3877</v>
      </c>
      <c r="C5726" s="11" t="n">
        <v>46214</v>
      </c>
      <c r="D5726" s="12" t="n">
        <v>21.07</v>
      </c>
    </row>
    <row r="5727" customFormat="false" ht="15" hidden="false" customHeight="false" outlineLevel="0" collapsed="false">
      <c r="A5727" s="10" t="s">
        <v>7940</v>
      </c>
      <c r="B5727" s="10" t="s">
        <v>2450</v>
      </c>
      <c r="C5727" s="11" t="n">
        <v>46214</v>
      </c>
      <c r="D5727" s="12" t="n">
        <v>59.76</v>
      </c>
    </row>
    <row r="5728" customFormat="false" ht="15" hidden="false" customHeight="false" outlineLevel="0" collapsed="false">
      <c r="A5728" s="10" t="s">
        <v>7941</v>
      </c>
      <c r="B5728" s="10" t="s">
        <v>5329</v>
      </c>
      <c r="C5728" s="11" t="n">
        <v>46214</v>
      </c>
      <c r="D5728" s="12" t="n">
        <v>26.71</v>
      </c>
    </row>
    <row r="5729" customFormat="false" ht="15" hidden="false" customHeight="false" outlineLevel="0" collapsed="false">
      <c r="A5729" s="10" t="s">
        <v>7942</v>
      </c>
      <c r="B5729" s="10" t="s">
        <v>6416</v>
      </c>
      <c r="C5729" s="11" t="n">
        <v>46214</v>
      </c>
      <c r="D5729" s="12" t="n">
        <v>44.11</v>
      </c>
    </row>
    <row r="5730" customFormat="false" ht="15" hidden="false" customHeight="false" outlineLevel="0" collapsed="false">
      <c r="A5730" s="10" t="s">
        <v>7943</v>
      </c>
      <c r="B5730" s="10" t="s">
        <v>7944</v>
      </c>
      <c r="C5730" s="11" t="n">
        <v>46214</v>
      </c>
      <c r="D5730" s="12" t="n">
        <v>34.22</v>
      </c>
    </row>
    <row r="5731" customFormat="false" ht="15" hidden="false" customHeight="false" outlineLevel="0" collapsed="false">
      <c r="A5731" s="10" t="s">
        <v>7945</v>
      </c>
      <c r="B5731" s="10" t="s">
        <v>5533</v>
      </c>
      <c r="C5731" s="11" t="n">
        <v>46214</v>
      </c>
      <c r="D5731" s="12" t="n">
        <v>22.66</v>
      </c>
    </row>
    <row r="5732" customFormat="false" ht="15" hidden="false" customHeight="false" outlineLevel="0" collapsed="false">
      <c r="A5732" s="10" t="s">
        <v>7946</v>
      </c>
      <c r="B5732" s="10" t="s">
        <v>210</v>
      </c>
      <c r="C5732" s="11" t="n">
        <v>46214</v>
      </c>
      <c r="D5732" s="12" t="n">
        <v>74.5</v>
      </c>
    </row>
    <row r="5733" customFormat="false" ht="15" hidden="false" customHeight="false" outlineLevel="0" collapsed="false">
      <c r="A5733" s="10" t="s">
        <v>7947</v>
      </c>
      <c r="B5733" s="10" t="s">
        <v>7948</v>
      </c>
      <c r="C5733" s="11" t="n">
        <v>46214</v>
      </c>
      <c r="D5733" s="12" t="n">
        <v>40.1</v>
      </c>
    </row>
    <row r="5734" customFormat="false" ht="15" hidden="false" customHeight="false" outlineLevel="0" collapsed="false">
      <c r="A5734" s="10" t="s">
        <v>7949</v>
      </c>
      <c r="B5734" s="10" t="s">
        <v>7950</v>
      </c>
      <c r="C5734" s="11" t="n">
        <v>46214</v>
      </c>
      <c r="D5734" s="12" t="n">
        <v>21.48</v>
      </c>
    </row>
    <row r="5735" customFormat="false" ht="15" hidden="false" customHeight="false" outlineLevel="0" collapsed="false">
      <c r="A5735" s="10" t="s">
        <v>7951</v>
      </c>
      <c r="B5735" s="10" t="s">
        <v>1845</v>
      </c>
      <c r="C5735" s="11" t="n">
        <v>46214</v>
      </c>
      <c r="D5735" s="12" t="n">
        <v>23.27</v>
      </c>
    </row>
    <row r="5736" customFormat="false" ht="15" hidden="false" customHeight="false" outlineLevel="0" collapsed="false">
      <c r="A5736" s="10" t="s">
        <v>7952</v>
      </c>
      <c r="B5736" s="10" t="s">
        <v>3839</v>
      </c>
      <c r="C5736" s="11" t="n">
        <v>46214</v>
      </c>
      <c r="D5736" s="12" t="n">
        <v>63.47</v>
      </c>
    </row>
    <row r="5737" customFormat="false" ht="15" hidden="false" customHeight="false" outlineLevel="0" collapsed="false">
      <c r="A5737" s="10" t="s">
        <v>7953</v>
      </c>
      <c r="B5737" s="10" t="s">
        <v>3001</v>
      </c>
      <c r="C5737" s="11" t="n">
        <v>46214</v>
      </c>
      <c r="D5737" s="12" t="n">
        <v>31.49</v>
      </c>
    </row>
    <row r="5738" customFormat="false" ht="15" hidden="false" customHeight="false" outlineLevel="0" collapsed="false">
      <c r="A5738" s="10" t="s">
        <v>7954</v>
      </c>
      <c r="B5738" s="10" t="s">
        <v>7955</v>
      </c>
      <c r="C5738" s="11" t="n">
        <v>46214</v>
      </c>
      <c r="D5738" s="12" t="n">
        <v>35.6</v>
      </c>
    </row>
    <row r="5739" customFormat="false" ht="15" hidden="false" customHeight="false" outlineLevel="0" collapsed="false">
      <c r="A5739" s="10" t="s">
        <v>7956</v>
      </c>
      <c r="B5739" s="10" t="s">
        <v>7957</v>
      </c>
      <c r="C5739" s="11" t="n">
        <v>46214</v>
      </c>
      <c r="D5739" s="12" t="n">
        <v>51.45</v>
      </c>
    </row>
    <row r="5740" customFormat="false" ht="15" hidden="false" customHeight="false" outlineLevel="0" collapsed="false">
      <c r="A5740" s="10" t="s">
        <v>7958</v>
      </c>
      <c r="B5740" s="10" t="s">
        <v>2994</v>
      </c>
      <c r="C5740" s="11" t="n">
        <v>46215</v>
      </c>
      <c r="D5740" s="12" t="n">
        <v>39.8</v>
      </c>
    </row>
    <row r="5741" customFormat="false" ht="15" hidden="false" customHeight="false" outlineLevel="0" collapsed="false">
      <c r="A5741" s="10" t="s">
        <v>7959</v>
      </c>
      <c r="B5741" s="10" t="s">
        <v>3576</v>
      </c>
      <c r="C5741" s="11" t="n">
        <v>46215</v>
      </c>
      <c r="D5741" s="12" t="n">
        <v>85.6</v>
      </c>
    </row>
    <row r="5742" customFormat="false" ht="15" hidden="false" customHeight="false" outlineLevel="0" collapsed="false">
      <c r="A5742" s="10" t="s">
        <v>7960</v>
      </c>
      <c r="B5742" s="10" t="s">
        <v>214</v>
      </c>
      <c r="C5742" s="11" t="n">
        <v>46215</v>
      </c>
      <c r="D5742" s="12" t="n">
        <v>44.46</v>
      </c>
    </row>
    <row r="5743" customFormat="false" ht="15" hidden="false" customHeight="false" outlineLevel="0" collapsed="false">
      <c r="A5743" s="10" t="s">
        <v>7961</v>
      </c>
      <c r="B5743" s="10" t="s">
        <v>3120</v>
      </c>
      <c r="C5743" s="11" t="n">
        <v>46215</v>
      </c>
      <c r="D5743" s="12" t="n">
        <v>53.35</v>
      </c>
    </row>
    <row r="5744" customFormat="false" ht="15" hidden="false" customHeight="false" outlineLevel="0" collapsed="false">
      <c r="A5744" s="10" t="s">
        <v>7962</v>
      </c>
      <c r="B5744" s="10" t="s">
        <v>391</v>
      </c>
      <c r="C5744" s="11" t="n">
        <v>46215</v>
      </c>
      <c r="D5744" s="12" t="n">
        <v>25.71</v>
      </c>
    </row>
    <row r="5745" customFormat="false" ht="15" hidden="false" customHeight="false" outlineLevel="0" collapsed="false">
      <c r="A5745" s="10" t="s">
        <v>7963</v>
      </c>
      <c r="B5745" s="10" t="s">
        <v>5939</v>
      </c>
      <c r="C5745" s="11" t="n">
        <v>46215</v>
      </c>
      <c r="D5745" s="12" t="n">
        <v>32.17</v>
      </c>
    </row>
    <row r="5746" customFormat="false" ht="15" hidden="false" customHeight="false" outlineLevel="0" collapsed="false">
      <c r="A5746" s="10" t="s">
        <v>7964</v>
      </c>
      <c r="B5746" s="10" t="s">
        <v>7256</v>
      </c>
      <c r="C5746" s="11" t="n">
        <v>46215</v>
      </c>
      <c r="D5746" s="12" t="n">
        <v>32.59</v>
      </c>
    </row>
    <row r="5747" customFormat="false" ht="15" hidden="false" customHeight="false" outlineLevel="0" collapsed="false">
      <c r="A5747" s="10" t="s">
        <v>7965</v>
      </c>
      <c r="B5747" s="10" t="s">
        <v>2930</v>
      </c>
      <c r="C5747" s="11" t="n">
        <v>46215</v>
      </c>
      <c r="D5747" s="12" t="n">
        <v>79.97</v>
      </c>
    </row>
    <row r="5748" customFormat="false" ht="15" hidden="false" customHeight="false" outlineLevel="0" collapsed="false">
      <c r="A5748" s="10" t="s">
        <v>7966</v>
      </c>
      <c r="B5748" s="10" t="s">
        <v>7967</v>
      </c>
      <c r="C5748" s="11" t="n">
        <v>46215</v>
      </c>
      <c r="D5748" s="12" t="n">
        <v>20.25</v>
      </c>
    </row>
    <row r="5749" customFormat="false" ht="15" hidden="false" customHeight="false" outlineLevel="0" collapsed="false">
      <c r="A5749" s="10" t="s">
        <v>7968</v>
      </c>
      <c r="B5749" s="10" t="s">
        <v>6236</v>
      </c>
      <c r="C5749" s="11" t="n">
        <v>46215</v>
      </c>
      <c r="D5749" s="12" t="n">
        <v>49.74</v>
      </c>
    </row>
    <row r="5750" customFormat="false" ht="15" hidden="false" customHeight="false" outlineLevel="0" collapsed="false">
      <c r="A5750" s="10" t="s">
        <v>7969</v>
      </c>
      <c r="B5750" s="10" t="s">
        <v>4793</v>
      </c>
      <c r="C5750" s="11" t="n">
        <v>46215</v>
      </c>
      <c r="D5750" s="12" t="n">
        <v>36.29</v>
      </c>
    </row>
    <row r="5751" customFormat="false" ht="15" hidden="false" customHeight="false" outlineLevel="0" collapsed="false">
      <c r="A5751" s="10" t="s">
        <v>7970</v>
      </c>
      <c r="B5751" s="10" t="s">
        <v>7408</v>
      </c>
      <c r="C5751" s="11" t="n">
        <v>46215</v>
      </c>
      <c r="D5751" s="12" t="n">
        <v>67.19</v>
      </c>
    </row>
    <row r="5752" customFormat="false" ht="15" hidden="false" customHeight="false" outlineLevel="0" collapsed="false">
      <c r="A5752" s="10" t="s">
        <v>7971</v>
      </c>
      <c r="B5752" s="10" t="s">
        <v>7972</v>
      </c>
      <c r="C5752" s="11" t="n">
        <v>46215</v>
      </c>
      <c r="D5752" s="12" t="n">
        <v>20.15</v>
      </c>
    </row>
    <row r="5753" customFormat="false" ht="15" hidden="false" customHeight="false" outlineLevel="0" collapsed="false">
      <c r="A5753" s="10" t="s">
        <v>7973</v>
      </c>
      <c r="B5753" s="10" t="s">
        <v>5254</v>
      </c>
      <c r="C5753" s="11" t="n">
        <v>46215</v>
      </c>
      <c r="D5753" s="12" t="n">
        <v>55.11</v>
      </c>
    </row>
    <row r="5754" customFormat="false" ht="15" hidden="false" customHeight="false" outlineLevel="0" collapsed="false">
      <c r="A5754" s="10" t="s">
        <v>7974</v>
      </c>
      <c r="B5754" s="10" t="s">
        <v>5658</v>
      </c>
      <c r="C5754" s="11" t="n">
        <v>46215</v>
      </c>
      <c r="D5754" s="12" t="n">
        <v>40.79</v>
      </c>
    </row>
    <row r="5755" customFormat="false" ht="15" hidden="false" customHeight="false" outlineLevel="0" collapsed="false">
      <c r="A5755" s="10" t="s">
        <v>7975</v>
      </c>
      <c r="B5755" s="10" t="s">
        <v>1448</v>
      </c>
      <c r="C5755" s="11" t="n">
        <v>46215</v>
      </c>
      <c r="D5755" s="12" t="n">
        <v>34.44</v>
      </c>
    </row>
    <row r="5756" customFormat="false" ht="15" hidden="false" customHeight="false" outlineLevel="0" collapsed="false">
      <c r="A5756" s="10" t="s">
        <v>7976</v>
      </c>
      <c r="B5756" s="10" t="s">
        <v>7977</v>
      </c>
      <c r="C5756" s="11" t="n">
        <v>46215</v>
      </c>
      <c r="D5756" s="12" t="n">
        <v>46.95</v>
      </c>
    </row>
    <row r="5757" customFormat="false" ht="15" hidden="false" customHeight="false" outlineLevel="0" collapsed="false">
      <c r="A5757" s="10" t="s">
        <v>7978</v>
      </c>
      <c r="B5757" s="10" t="s">
        <v>7979</v>
      </c>
      <c r="C5757" s="11" t="n">
        <v>46215</v>
      </c>
      <c r="D5757" s="12" t="n">
        <v>33.14</v>
      </c>
    </row>
    <row r="5758" customFormat="false" ht="15" hidden="false" customHeight="false" outlineLevel="0" collapsed="false">
      <c r="A5758" s="10" t="s">
        <v>7980</v>
      </c>
      <c r="B5758" s="10" t="s">
        <v>7238</v>
      </c>
      <c r="C5758" s="11" t="n">
        <v>46215</v>
      </c>
      <c r="D5758" s="12" t="n">
        <v>59.02</v>
      </c>
    </row>
    <row r="5759" customFormat="false" ht="15" hidden="false" customHeight="false" outlineLevel="0" collapsed="false">
      <c r="A5759" s="10" t="s">
        <v>7981</v>
      </c>
      <c r="B5759" s="10" t="s">
        <v>6906</v>
      </c>
      <c r="C5759" s="11" t="n">
        <v>46215</v>
      </c>
      <c r="D5759" s="12" t="n">
        <v>25.71</v>
      </c>
    </row>
    <row r="5760" customFormat="false" ht="15" hidden="false" customHeight="false" outlineLevel="0" collapsed="false">
      <c r="A5760" s="10" t="s">
        <v>7982</v>
      </c>
      <c r="B5760" s="10" t="s">
        <v>4523</v>
      </c>
      <c r="C5760" s="11" t="n">
        <v>46216</v>
      </c>
      <c r="D5760" s="12" t="n">
        <v>55.92</v>
      </c>
    </row>
    <row r="5761" customFormat="false" ht="15" hidden="false" customHeight="false" outlineLevel="0" collapsed="false">
      <c r="A5761" s="10" t="s">
        <v>7983</v>
      </c>
      <c r="B5761" s="10" t="s">
        <v>7984</v>
      </c>
      <c r="C5761" s="11" t="n">
        <v>46216</v>
      </c>
      <c r="D5761" s="12" t="n">
        <v>27.02</v>
      </c>
    </row>
    <row r="5762" customFormat="false" ht="15" hidden="false" customHeight="false" outlineLevel="0" collapsed="false">
      <c r="A5762" s="10" t="s">
        <v>7985</v>
      </c>
      <c r="B5762" s="10" t="s">
        <v>7986</v>
      </c>
      <c r="C5762" s="11" t="n">
        <v>46216</v>
      </c>
      <c r="D5762" s="12" t="n">
        <v>34.19</v>
      </c>
    </row>
    <row r="5763" customFormat="false" ht="15" hidden="false" customHeight="false" outlineLevel="0" collapsed="false">
      <c r="A5763" s="10" t="s">
        <v>7987</v>
      </c>
      <c r="B5763" s="10" t="s">
        <v>5948</v>
      </c>
      <c r="C5763" s="11" t="n">
        <v>46216</v>
      </c>
      <c r="D5763" s="12" t="n">
        <v>33.12</v>
      </c>
    </row>
    <row r="5764" customFormat="false" ht="15" hidden="false" customHeight="false" outlineLevel="0" collapsed="false">
      <c r="A5764" s="10" t="s">
        <v>7988</v>
      </c>
      <c r="B5764" s="10" t="s">
        <v>7989</v>
      </c>
      <c r="C5764" s="11" t="n">
        <v>46216</v>
      </c>
      <c r="D5764" s="12" t="n">
        <v>33.22</v>
      </c>
    </row>
    <row r="5765" customFormat="false" ht="15" hidden="false" customHeight="false" outlineLevel="0" collapsed="false">
      <c r="A5765" s="10" t="s">
        <v>7990</v>
      </c>
      <c r="B5765" s="10" t="s">
        <v>7991</v>
      </c>
      <c r="C5765" s="11" t="n">
        <v>46216</v>
      </c>
      <c r="D5765" s="12" t="n">
        <v>49.2</v>
      </c>
    </row>
    <row r="5766" customFormat="false" ht="15" hidden="false" customHeight="false" outlineLevel="0" collapsed="false">
      <c r="A5766" s="10" t="s">
        <v>7992</v>
      </c>
      <c r="B5766" s="10" t="s">
        <v>5602</v>
      </c>
      <c r="C5766" s="11" t="n">
        <v>46216</v>
      </c>
      <c r="D5766" s="12" t="n">
        <v>39.05</v>
      </c>
    </row>
    <row r="5767" customFormat="false" ht="15" hidden="false" customHeight="false" outlineLevel="0" collapsed="false">
      <c r="A5767" s="10" t="s">
        <v>7993</v>
      </c>
      <c r="B5767" s="10" t="s">
        <v>7994</v>
      </c>
      <c r="C5767" s="11" t="n">
        <v>46216</v>
      </c>
      <c r="D5767" s="12" t="n">
        <v>25.86</v>
      </c>
    </row>
    <row r="5768" customFormat="false" ht="15" hidden="false" customHeight="false" outlineLevel="0" collapsed="false">
      <c r="A5768" s="10" t="s">
        <v>7995</v>
      </c>
      <c r="B5768" s="10" t="s">
        <v>2957</v>
      </c>
      <c r="C5768" s="11" t="n">
        <v>46217</v>
      </c>
      <c r="D5768" s="12" t="n">
        <v>37.54</v>
      </c>
    </row>
    <row r="5769" customFormat="false" ht="15" hidden="false" customHeight="false" outlineLevel="0" collapsed="false">
      <c r="A5769" s="10" t="s">
        <v>7996</v>
      </c>
      <c r="B5769" s="10" t="s">
        <v>5306</v>
      </c>
      <c r="C5769" s="11" t="n">
        <v>46217</v>
      </c>
      <c r="D5769" s="12" t="n">
        <v>35.39</v>
      </c>
    </row>
    <row r="5770" customFormat="false" ht="15" hidden="false" customHeight="false" outlineLevel="0" collapsed="false">
      <c r="A5770" s="10" t="s">
        <v>7997</v>
      </c>
      <c r="B5770" s="10" t="s">
        <v>4781</v>
      </c>
      <c r="C5770" s="11" t="n">
        <v>46217</v>
      </c>
      <c r="D5770" s="12" t="n">
        <v>34.67</v>
      </c>
    </row>
    <row r="5771" customFormat="false" ht="15" hidden="false" customHeight="false" outlineLevel="0" collapsed="false">
      <c r="A5771" s="10" t="s">
        <v>7998</v>
      </c>
      <c r="B5771" s="10" t="s">
        <v>3016</v>
      </c>
      <c r="C5771" s="11" t="n">
        <v>46217</v>
      </c>
      <c r="D5771" s="12" t="n">
        <v>30.21</v>
      </c>
    </row>
    <row r="5772" customFormat="false" ht="15" hidden="false" customHeight="false" outlineLevel="0" collapsed="false">
      <c r="A5772" s="10" t="s">
        <v>7999</v>
      </c>
      <c r="B5772" s="10" t="s">
        <v>2535</v>
      </c>
      <c r="C5772" s="11" t="n">
        <v>46217</v>
      </c>
      <c r="D5772" s="12" t="n">
        <v>50.5</v>
      </c>
    </row>
    <row r="5773" customFormat="false" ht="15" hidden="false" customHeight="false" outlineLevel="0" collapsed="false">
      <c r="A5773" s="10" t="s">
        <v>8000</v>
      </c>
      <c r="B5773" s="10" t="s">
        <v>8001</v>
      </c>
      <c r="C5773" s="11" t="n">
        <v>46217</v>
      </c>
      <c r="D5773" s="12" t="n">
        <v>26.18</v>
      </c>
    </row>
    <row r="5774" customFormat="false" ht="15" hidden="false" customHeight="false" outlineLevel="0" collapsed="false">
      <c r="A5774" s="10" t="s">
        <v>8002</v>
      </c>
      <c r="B5774" s="10" t="s">
        <v>8003</v>
      </c>
      <c r="C5774" s="11" t="n">
        <v>46217</v>
      </c>
      <c r="D5774" s="12" t="n">
        <v>23.94</v>
      </c>
    </row>
    <row r="5775" customFormat="false" ht="15" hidden="false" customHeight="false" outlineLevel="0" collapsed="false">
      <c r="A5775" s="10" t="s">
        <v>8004</v>
      </c>
      <c r="B5775" s="10" t="s">
        <v>8005</v>
      </c>
      <c r="C5775" s="11" t="n">
        <v>46218</v>
      </c>
      <c r="D5775" s="12" t="n">
        <v>31.83</v>
      </c>
    </row>
    <row r="5776" customFormat="false" ht="15" hidden="false" customHeight="false" outlineLevel="0" collapsed="false">
      <c r="A5776" s="10" t="s">
        <v>8006</v>
      </c>
      <c r="B5776" s="10" t="s">
        <v>8007</v>
      </c>
      <c r="C5776" s="11" t="n">
        <v>46218</v>
      </c>
      <c r="D5776" s="12" t="n">
        <v>39.16</v>
      </c>
    </row>
    <row r="5777" customFormat="false" ht="15" hidden="false" customHeight="false" outlineLevel="0" collapsed="false">
      <c r="A5777" s="10" t="s">
        <v>8008</v>
      </c>
      <c r="B5777" s="10" t="s">
        <v>8009</v>
      </c>
      <c r="C5777" s="11" t="n">
        <v>46218</v>
      </c>
      <c r="D5777" s="12" t="n">
        <v>31.98</v>
      </c>
    </row>
    <row r="5778" customFormat="false" ht="15" hidden="false" customHeight="false" outlineLevel="0" collapsed="false">
      <c r="A5778" s="10" t="s">
        <v>8010</v>
      </c>
      <c r="B5778" s="10" t="s">
        <v>4045</v>
      </c>
      <c r="C5778" s="11" t="n">
        <v>46218</v>
      </c>
      <c r="D5778" s="12" t="n">
        <v>32.77</v>
      </c>
    </row>
    <row r="5779" customFormat="false" ht="15" hidden="false" customHeight="false" outlineLevel="0" collapsed="false">
      <c r="A5779" s="10" t="s">
        <v>8011</v>
      </c>
      <c r="B5779" s="10" t="s">
        <v>2401</v>
      </c>
      <c r="C5779" s="11" t="n">
        <v>46218</v>
      </c>
      <c r="D5779" s="12" t="n">
        <v>58.76</v>
      </c>
    </row>
    <row r="5780" customFormat="false" ht="15" hidden="false" customHeight="false" outlineLevel="0" collapsed="false">
      <c r="A5780" s="10" t="s">
        <v>8012</v>
      </c>
      <c r="B5780" s="10" t="s">
        <v>5552</v>
      </c>
      <c r="C5780" s="11" t="n">
        <v>46218</v>
      </c>
      <c r="D5780" s="12" t="n">
        <v>45.39</v>
      </c>
    </row>
    <row r="5781" customFormat="false" ht="15" hidden="false" customHeight="false" outlineLevel="0" collapsed="false">
      <c r="A5781" s="10" t="s">
        <v>8013</v>
      </c>
      <c r="B5781" s="10" t="s">
        <v>5453</v>
      </c>
      <c r="C5781" s="11" t="n">
        <v>46218</v>
      </c>
      <c r="D5781" s="12" t="n">
        <v>51.32</v>
      </c>
    </row>
    <row r="5782" customFormat="false" ht="15" hidden="false" customHeight="false" outlineLevel="0" collapsed="false">
      <c r="A5782" s="10" t="s">
        <v>8014</v>
      </c>
      <c r="B5782" s="10" t="s">
        <v>2871</v>
      </c>
      <c r="C5782" s="11" t="n">
        <v>46218</v>
      </c>
      <c r="D5782" s="12" t="n">
        <v>36.34</v>
      </c>
    </row>
    <row r="5783" customFormat="false" ht="15" hidden="false" customHeight="false" outlineLevel="0" collapsed="false">
      <c r="A5783" s="10" t="s">
        <v>8015</v>
      </c>
      <c r="B5783" s="10" t="s">
        <v>501</v>
      </c>
      <c r="C5783" s="11" t="n">
        <v>46218</v>
      </c>
      <c r="D5783" s="12" t="n">
        <v>55.54</v>
      </c>
    </row>
    <row r="5784" customFormat="false" ht="15" hidden="false" customHeight="false" outlineLevel="0" collapsed="false">
      <c r="A5784" s="10" t="s">
        <v>8016</v>
      </c>
      <c r="B5784" s="10" t="s">
        <v>3141</v>
      </c>
      <c r="C5784" s="11" t="n">
        <v>46218</v>
      </c>
      <c r="D5784" s="12" t="n">
        <v>21.87</v>
      </c>
    </row>
    <row r="5785" customFormat="false" ht="15" hidden="false" customHeight="false" outlineLevel="0" collapsed="false">
      <c r="A5785" s="10" t="s">
        <v>8017</v>
      </c>
      <c r="B5785" s="10" t="s">
        <v>3898</v>
      </c>
      <c r="C5785" s="11" t="n">
        <v>46218</v>
      </c>
      <c r="D5785" s="12" t="n">
        <v>42.87</v>
      </c>
    </row>
    <row r="5786" customFormat="false" ht="15" hidden="false" customHeight="false" outlineLevel="0" collapsed="false">
      <c r="A5786" s="10" t="s">
        <v>8018</v>
      </c>
      <c r="B5786" s="10" t="s">
        <v>8019</v>
      </c>
      <c r="C5786" s="11" t="n">
        <v>46219</v>
      </c>
      <c r="D5786" s="12" t="n">
        <v>32.54</v>
      </c>
    </row>
    <row r="5787" customFormat="false" ht="15" hidden="false" customHeight="false" outlineLevel="0" collapsed="false">
      <c r="A5787" s="10" t="s">
        <v>8020</v>
      </c>
      <c r="B5787" s="10" t="s">
        <v>3523</v>
      </c>
      <c r="C5787" s="11" t="n">
        <v>46219</v>
      </c>
      <c r="D5787" s="12" t="n">
        <v>27.95</v>
      </c>
    </row>
    <row r="5788" customFormat="false" ht="15" hidden="false" customHeight="false" outlineLevel="0" collapsed="false">
      <c r="A5788" s="10" t="s">
        <v>8021</v>
      </c>
      <c r="B5788" s="10" t="s">
        <v>5179</v>
      </c>
      <c r="C5788" s="11" t="n">
        <v>46219</v>
      </c>
      <c r="D5788" s="12" t="n">
        <v>64.86</v>
      </c>
    </row>
    <row r="5789" customFormat="false" ht="15" hidden="false" customHeight="false" outlineLevel="0" collapsed="false">
      <c r="A5789" s="10" t="s">
        <v>8022</v>
      </c>
      <c r="B5789" s="10" t="s">
        <v>8023</v>
      </c>
      <c r="C5789" s="11" t="n">
        <v>46219</v>
      </c>
      <c r="D5789" s="12" t="n">
        <v>42.32</v>
      </c>
    </row>
    <row r="5790" customFormat="false" ht="15" hidden="false" customHeight="false" outlineLevel="0" collapsed="false">
      <c r="A5790" s="10" t="s">
        <v>8024</v>
      </c>
      <c r="B5790" s="10" t="s">
        <v>4178</v>
      </c>
      <c r="C5790" s="11" t="n">
        <v>46219</v>
      </c>
      <c r="D5790" s="12" t="n">
        <v>43.87</v>
      </c>
    </row>
    <row r="5791" customFormat="false" ht="15" hidden="false" customHeight="false" outlineLevel="0" collapsed="false">
      <c r="A5791" s="10" t="s">
        <v>8025</v>
      </c>
      <c r="B5791" s="10" t="s">
        <v>5143</v>
      </c>
      <c r="C5791" s="11" t="n">
        <v>46219</v>
      </c>
      <c r="D5791" s="12" t="n">
        <v>48.44</v>
      </c>
    </row>
    <row r="5792" customFormat="false" ht="15" hidden="false" customHeight="false" outlineLevel="0" collapsed="false">
      <c r="A5792" s="10" t="s">
        <v>8026</v>
      </c>
      <c r="B5792" s="10" t="s">
        <v>5984</v>
      </c>
      <c r="C5792" s="11" t="n">
        <v>46219</v>
      </c>
      <c r="D5792" s="12" t="n">
        <v>50.92</v>
      </c>
    </row>
    <row r="5793" customFormat="false" ht="15" hidden="false" customHeight="false" outlineLevel="0" collapsed="false">
      <c r="A5793" s="10" t="s">
        <v>8027</v>
      </c>
      <c r="B5793" s="10" t="s">
        <v>8028</v>
      </c>
      <c r="C5793" s="11" t="n">
        <v>46219</v>
      </c>
      <c r="D5793" s="12" t="n">
        <v>32.92</v>
      </c>
    </row>
    <row r="5794" customFormat="false" ht="15" hidden="false" customHeight="false" outlineLevel="0" collapsed="false">
      <c r="A5794" s="10" t="s">
        <v>8029</v>
      </c>
      <c r="B5794" s="10" t="s">
        <v>8030</v>
      </c>
      <c r="C5794" s="11" t="n">
        <v>46219</v>
      </c>
      <c r="D5794" s="12" t="n">
        <v>18.44</v>
      </c>
    </row>
    <row r="5795" customFormat="false" ht="15" hidden="false" customHeight="false" outlineLevel="0" collapsed="false">
      <c r="A5795" s="10" t="s">
        <v>8031</v>
      </c>
      <c r="B5795" s="10" t="s">
        <v>5733</v>
      </c>
      <c r="C5795" s="11" t="n">
        <v>46219</v>
      </c>
      <c r="D5795" s="12" t="n">
        <v>37.52</v>
      </c>
    </row>
    <row r="5796" customFormat="false" ht="15" hidden="false" customHeight="false" outlineLevel="0" collapsed="false">
      <c r="A5796" s="10" t="s">
        <v>8032</v>
      </c>
      <c r="B5796" s="10" t="s">
        <v>1978</v>
      </c>
      <c r="C5796" s="11" t="n">
        <v>46220</v>
      </c>
      <c r="D5796" s="12" t="n">
        <v>47.6</v>
      </c>
    </row>
    <row r="5797" customFormat="false" ht="15" hidden="false" customHeight="false" outlineLevel="0" collapsed="false">
      <c r="A5797" s="10" t="s">
        <v>8033</v>
      </c>
      <c r="B5797" s="10" t="s">
        <v>7210</v>
      </c>
      <c r="C5797" s="11" t="n">
        <v>46220</v>
      </c>
      <c r="D5797" s="12" t="n">
        <v>54.29</v>
      </c>
    </row>
    <row r="5798" customFormat="false" ht="15" hidden="false" customHeight="false" outlineLevel="0" collapsed="false">
      <c r="A5798" s="10" t="s">
        <v>8034</v>
      </c>
      <c r="B5798" s="10" t="s">
        <v>2032</v>
      </c>
      <c r="C5798" s="11" t="n">
        <v>46220</v>
      </c>
      <c r="D5798" s="12" t="n">
        <v>36.67</v>
      </c>
    </row>
    <row r="5799" customFormat="false" ht="15" hidden="false" customHeight="false" outlineLevel="0" collapsed="false">
      <c r="A5799" s="10" t="s">
        <v>8035</v>
      </c>
      <c r="B5799" s="10" t="s">
        <v>5713</v>
      </c>
      <c r="C5799" s="11" t="n">
        <v>46220</v>
      </c>
      <c r="D5799" s="12" t="n">
        <v>36.26</v>
      </c>
    </row>
    <row r="5800" customFormat="false" ht="15" hidden="false" customHeight="false" outlineLevel="0" collapsed="false">
      <c r="A5800" s="10" t="s">
        <v>8036</v>
      </c>
      <c r="B5800" s="10" t="s">
        <v>8037</v>
      </c>
      <c r="C5800" s="11" t="n">
        <v>46220</v>
      </c>
      <c r="D5800" s="12" t="n">
        <v>41.44</v>
      </c>
    </row>
    <row r="5801" customFormat="false" ht="15" hidden="false" customHeight="false" outlineLevel="0" collapsed="false">
      <c r="A5801" s="10" t="s">
        <v>8038</v>
      </c>
      <c r="B5801" s="10" t="s">
        <v>609</v>
      </c>
      <c r="C5801" s="11" t="n">
        <v>46220</v>
      </c>
      <c r="D5801" s="12" t="n">
        <v>58.43</v>
      </c>
    </row>
    <row r="5802" customFormat="false" ht="15" hidden="false" customHeight="false" outlineLevel="0" collapsed="false">
      <c r="A5802" s="10" t="s">
        <v>8039</v>
      </c>
      <c r="B5802" s="10" t="s">
        <v>419</v>
      </c>
      <c r="C5802" s="11" t="n">
        <v>46220</v>
      </c>
      <c r="D5802" s="12" t="n">
        <v>50.84</v>
      </c>
    </row>
    <row r="5803" customFormat="false" ht="15" hidden="false" customHeight="false" outlineLevel="0" collapsed="false">
      <c r="A5803" s="10" t="s">
        <v>8040</v>
      </c>
      <c r="B5803" s="10" t="s">
        <v>179</v>
      </c>
      <c r="C5803" s="11" t="n">
        <v>46220</v>
      </c>
      <c r="D5803" s="12" t="n">
        <v>82.9</v>
      </c>
    </row>
    <row r="5804" customFormat="false" ht="15" hidden="false" customHeight="false" outlineLevel="0" collapsed="false">
      <c r="A5804" s="10" t="s">
        <v>8041</v>
      </c>
      <c r="B5804" s="10" t="s">
        <v>8042</v>
      </c>
      <c r="C5804" s="11" t="n">
        <v>46220</v>
      </c>
      <c r="D5804" s="12" t="n">
        <v>31.1</v>
      </c>
    </row>
    <row r="5805" customFormat="false" ht="15" hidden="false" customHeight="false" outlineLevel="0" collapsed="false">
      <c r="A5805" s="10" t="s">
        <v>8043</v>
      </c>
      <c r="B5805" s="10" t="s">
        <v>1032</v>
      </c>
      <c r="C5805" s="11" t="n">
        <v>46220</v>
      </c>
      <c r="D5805" s="12" t="n">
        <v>12.9</v>
      </c>
    </row>
    <row r="5806" customFormat="false" ht="15" hidden="false" customHeight="false" outlineLevel="0" collapsed="false">
      <c r="A5806" s="10" t="s">
        <v>8044</v>
      </c>
      <c r="B5806" s="10" t="s">
        <v>8045</v>
      </c>
      <c r="C5806" s="11" t="n">
        <v>46220</v>
      </c>
      <c r="D5806" s="12" t="n">
        <v>22.73</v>
      </c>
    </row>
    <row r="5807" customFormat="false" ht="15" hidden="false" customHeight="false" outlineLevel="0" collapsed="false">
      <c r="A5807" s="10" t="s">
        <v>8046</v>
      </c>
      <c r="B5807" s="10" t="s">
        <v>1217</v>
      </c>
      <c r="C5807" s="11" t="n">
        <v>46220</v>
      </c>
      <c r="D5807" s="12" t="n">
        <v>49.06</v>
      </c>
    </row>
    <row r="5808" customFormat="false" ht="15" hidden="false" customHeight="false" outlineLevel="0" collapsed="false">
      <c r="A5808" s="10" t="s">
        <v>8047</v>
      </c>
      <c r="B5808" s="10" t="s">
        <v>8048</v>
      </c>
      <c r="C5808" s="11" t="n">
        <v>46221</v>
      </c>
      <c r="D5808" s="12" t="n">
        <v>35.55</v>
      </c>
    </row>
    <row r="5809" customFormat="false" ht="15" hidden="false" customHeight="false" outlineLevel="0" collapsed="false">
      <c r="A5809" s="10" t="s">
        <v>8049</v>
      </c>
      <c r="B5809" s="10" t="s">
        <v>2762</v>
      </c>
      <c r="C5809" s="11" t="n">
        <v>46221</v>
      </c>
      <c r="D5809" s="12" t="n">
        <v>26.09</v>
      </c>
    </row>
    <row r="5810" customFormat="false" ht="15" hidden="false" customHeight="false" outlineLevel="0" collapsed="false">
      <c r="A5810" s="10" t="s">
        <v>8050</v>
      </c>
      <c r="B5810" s="10" t="s">
        <v>6070</v>
      </c>
      <c r="C5810" s="11" t="n">
        <v>46221</v>
      </c>
      <c r="D5810" s="12" t="n">
        <v>34.37</v>
      </c>
    </row>
    <row r="5811" customFormat="false" ht="15" hidden="false" customHeight="false" outlineLevel="0" collapsed="false">
      <c r="A5811" s="10" t="s">
        <v>8051</v>
      </c>
      <c r="B5811" s="10" t="s">
        <v>624</v>
      </c>
      <c r="C5811" s="11" t="n">
        <v>46221</v>
      </c>
      <c r="D5811" s="12" t="n">
        <v>78.34</v>
      </c>
    </row>
    <row r="5812" customFormat="false" ht="15" hidden="false" customHeight="false" outlineLevel="0" collapsed="false">
      <c r="A5812" s="10" t="s">
        <v>8052</v>
      </c>
      <c r="B5812" s="10" t="s">
        <v>815</v>
      </c>
      <c r="C5812" s="11" t="n">
        <v>46221</v>
      </c>
      <c r="D5812" s="12" t="n">
        <v>76.2</v>
      </c>
    </row>
    <row r="5813" customFormat="false" ht="15" hidden="false" customHeight="false" outlineLevel="0" collapsed="false">
      <c r="A5813" s="10" t="s">
        <v>8053</v>
      </c>
      <c r="B5813" s="10" t="s">
        <v>8054</v>
      </c>
      <c r="C5813" s="11" t="n">
        <v>46221</v>
      </c>
      <c r="D5813" s="12" t="n">
        <v>21.34</v>
      </c>
    </row>
    <row r="5814" customFormat="false" ht="15" hidden="false" customHeight="false" outlineLevel="0" collapsed="false">
      <c r="A5814" s="10" t="s">
        <v>8055</v>
      </c>
      <c r="B5814" s="10" t="s">
        <v>8056</v>
      </c>
      <c r="C5814" s="11" t="n">
        <v>46222</v>
      </c>
      <c r="D5814" s="12" t="n">
        <v>31</v>
      </c>
    </row>
    <row r="5815" customFormat="false" ht="15" hidden="false" customHeight="false" outlineLevel="0" collapsed="false">
      <c r="A5815" s="10" t="s">
        <v>8057</v>
      </c>
      <c r="B5815" s="10" t="s">
        <v>8058</v>
      </c>
      <c r="C5815" s="11" t="n">
        <v>46222</v>
      </c>
      <c r="D5815" s="12" t="n">
        <v>35</v>
      </c>
    </row>
    <row r="5816" customFormat="false" ht="15" hidden="false" customHeight="false" outlineLevel="0" collapsed="false">
      <c r="A5816" s="10" t="s">
        <v>8059</v>
      </c>
      <c r="B5816" s="10" t="s">
        <v>8060</v>
      </c>
      <c r="C5816" s="11" t="n">
        <v>46222</v>
      </c>
      <c r="D5816" s="12" t="n">
        <v>26.68</v>
      </c>
    </row>
    <row r="5817" customFormat="false" ht="15" hidden="false" customHeight="false" outlineLevel="0" collapsed="false">
      <c r="A5817" s="10" t="s">
        <v>8061</v>
      </c>
      <c r="B5817" s="10" t="s">
        <v>1833</v>
      </c>
      <c r="C5817" s="11" t="n">
        <v>46222</v>
      </c>
      <c r="D5817" s="12" t="n">
        <v>45.93</v>
      </c>
    </row>
    <row r="5818" customFormat="false" ht="15" hidden="false" customHeight="false" outlineLevel="0" collapsed="false">
      <c r="A5818" s="10" t="s">
        <v>8062</v>
      </c>
      <c r="B5818" s="10" t="s">
        <v>8063</v>
      </c>
      <c r="C5818" s="11" t="n">
        <v>46222</v>
      </c>
      <c r="D5818" s="12" t="n">
        <v>28.21</v>
      </c>
    </row>
    <row r="5819" customFormat="false" ht="15" hidden="false" customHeight="false" outlineLevel="0" collapsed="false">
      <c r="A5819" s="10" t="s">
        <v>8064</v>
      </c>
      <c r="B5819" s="10" t="s">
        <v>6938</v>
      </c>
      <c r="C5819" s="11" t="n">
        <v>46222</v>
      </c>
      <c r="D5819" s="12" t="n">
        <v>47.57</v>
      </c>
    </row>
    <row r="5820" customFormat="false" ht="15" hidden="false" customHeight="false" outlineLevel="0" collapsed="false">
      <c r="A5820" s="10" t="s">
        <v>8065</v>
      </c>
      <c r="B5820" s="10" t="s">
        <v>5346</v>
      </c>
      <c r="C5820" s="11" t="n">
        <v>46222</v>
      </c>
      <c r="D5820" s="12" t="n">
        <v>44.71</v>
      </c>
    </row>
    <row r="5821" customFormat="false" ht="15" hidden="false" customHeight="false" outlineLevel="0" collapsed="false">
      <c r="A5821" s="10" t="s">
        <v>8066</v>
      </c>
      <c r="B5821" s="10" t="s">
        <v>8067</v>
      </c>
      <c r="C5821" s="11" t="n">
        <v>46222</v>
      </c>
      <c r="D5821" s="12" t="n">
        <v>27.51</v>
      </c>
    </row>
    <row r="5822" customFormat="false" ht="15" hidden="false" customHeight="false" outlineLevel="0" collapsed="false">
      <c r="A5822" s="10" t="s">
        <v>8068</v>
      </c>
      <c r="B5822" s="10" t="s">
        <v>7479</v>
      </c>
      <c r="C5822" s="11" t="n">
        <v>46222</v>
      </c>
      <c r="D5822" s="12" t="n">
        <v>58.42</v>
      </c>
    </row>
    <row r="5823" customFormat="false" ht="15" hidden="false" customHeight="false" outlineLevel="0" collapsed="false">
      <c r="A5823" s="10" t="s">
        <v>8069</v>
      </c>
      <c r="B5823" s="10" t="s">
        <v>8070</v>
      </c>
      <c r="C5823" s="11" t="n">
        <v>46222</v>
      </c>
      <c r="D5823" s="12" t="n">
        <v>27.31</v>
      </c>
    </row>
    <row r="5824" customFormat="false" ht="15" hidden="false" customHeight="false" outlineLevel="0" collapsed="false">
      <c r="A5824" s="10" t="s">
        <v>8071</v>
      </c>
      <c r="B5824" s="10" t="s">
        <v>8072</v>
      </c>
      <c r="C5824" s="11" t="n">
        <v>46222</v>
      </c>
      <c r="D5824" s="12" t="n">
        <v>39.5</v>
      </c>
    </row>
    <row r="5825" customFormat="false" ht="15" hidden="false" customHeight="false" outlineLevel="0" collapsed="false">
      <c r="A5825" s="10" t="s">
        <v>8073</v>
      </c>
      <c r="B5825" s="10" t="s">
        <v>3070</v>
      </c>
      <c r="C5825" s="11" t="n">
        <v>46223</v>
      </c>
      <c r="D5825" s="12" t="n">
        <v>22.06</v>
      </c>
    </row>
    <row r="5826" customFormat="false" ht="15" hidden="false" customHeight="false" outlineLevel="0" collapsed="false">
      <c r="A5826" s="10" t="s">
        <v>8074</v>
      </c>
      <c r="B5826" s="10" t="s">
        <v>961</v>
      </c>
      <c r="C5826" s="11" t="n">
        <v>46223</v>
      </c>
      <c r="D5826" s="12" t="n">
        <v>36.73</v>
      </c>
    </row>
    <row r="5827" customFormat="false" ht="15" hidden="false" customHeight="false" outlineLevel="0" collapsed="false">
      <c r="A5827" s="10" t="s">
        <v>8075</v>
      </c>
      <c r="B5827" s="10" t="s">
        <v>8076</v>
      </c>
      <c r="C5827" s="11" t="n">
        <v>46223</v>
      </c>
      <c r="D5827" s="12" t="n">
        <v>49.7</v>
      </c>
    </row>
    <row r="5828" customFormat="false" ht="15" hidden="false" customHeight="false" outlineLevel="0" collapsed="false">
      <c r="A5828" s="10" t="s">
        <v>8077</v>
      </c>
      <c r="B5828" s="10" t="s">
        <v>3674</v>
      </c>
      <c r="C5828" s="11" t="n">
        <v>46223</v>
      </c>
      <c r="D5828" s="12" t="n">
        <v>37.98</v>
      </c>
    </row>
    <row r="5829" customFormat="false" ht="15" hidden="false" customHeight="false" outlineLevel="0" collapsed="false">
      <c r="A5829" s="10" t="s">
        <v>8078</v>
      </c>
      <c r="B5829" s="10" t="s">
        <v>1107</v>
      </c>
      <c r="C5829" s="11" t="n">
        <v>46223</v>
      </c>
      <c r="D5829" s="12" t="n">
        <v>62.28</v>
      </c>
    </row>
    <row r="5830" customFormat="false" ht="15" hidden="false" customHeight="false" outlineLevel="0" collapsed="false">
      <c r="A5830" s="10" t="s">
        <v>8079</v>
      </c>
      <c r="B5830" s="10" t="s">
        <v>159</v>
      </c>
      <c r="C5830" s="11" t="n">
        <v>46223</v>
      </c>
      <c r="D5830" s="12" t="n">
        <v>58.19</v>
      </c>
    </row>
    <row r="5831" customFormat="false" ht="15" hidden="false" customHeight="false" outlineLevel="0" collapsed="false">
      <c r="A5831" s="10" t="s">
        <v>8080</v>
      </c>
      <c r="B5831" s="10" t="s">
        <v>2448</v>
      </c>
      <c r="C5831" s="11" t="n">
        <v>46223</v>
      </c>
      <c r="D5831" s="12" t="n">
        <v>31.44</v>
      </c>
    </row>
    <row r="5832" customFormat="false" ht="15" hidden="false" customHeight="false" outlineLevel="0" collapsed="false">
      <c r="A5832" s="10" t="s">
        <v>8081</v>
      </c>
      <c r="B5832" s="10" t="s">
        <v>8082</v>
      </c>
      <c r="C5832" s="11" t="n">
        <v>46224</v>
      </c>
      <c r="D5832" s="12" t="n">
        <v>38.16</v>
      </c>
    </row>
    <row r="5833" customFormat="false" ht="15" hidden="false" customHeight="false" outlineLevel="0" collapsed="false">
      <c r="A5833" s="10" t="s">
        <v>8083</v>
      </c>
      <c r="B5833" s="10" t="s">
        <v>4258</v>
      </c>
      <c r="C5833" s="11" t="n">
        <v>46224</v>
      </c>
      <c r="D5833" s="12" t="n">
        <v>39.32</v>
      </c>
    </row>
    <row r="5834" customFormat="false" ht="15" hidden="false" customHeight="false" outlineLevel="0" collapsed="false">
      <c r="A5834" s="10" t="s">
        <v>8084</v>
      </c>
      <c r="B5834" s="10" t="s">
        <v>7049</v>
      </c>
      <c r="C5834" s="11" t="n">
        <v>46224</v>
      </c>
      <c r="D5834" s="12" t="n">
        <v>41.9</v>
      </c>
    </row>
    <row r="5835" customFormat="false" ht="15" hidden="false" customHeight="false" outlineLevel="0" collapsed="false">
      <c r="A5835" s="10" t="s">
        <v>8085</v>
      </c>
      <c r="B5835" s="10" t="s">
        <v>2890</v>
      </c>
      <c r="C5835" s="11" t="n">
        <v>46224</v>
      </c>
      <c r="D5835" s="12" t="n">
        <v>50.22</v>
      </c>
    </row>
    <row r="5836" customFormat="false" ht="15" hidden="false" customHeight="false" outlineLevel="0" collapsed="false">
      <c r="A5836" s="10" t="s">
        <v>8086</v>
      </c>
      <c r="B5836" s="10" t="s">
        <v>3166</v>
      </c>
      <c r="C5836" s="11" t="n">
        <v>46224</v>
      </c>
      <c r="D5836" s="12" t="n">
        <v>27.72</v>
      </c>
    </row>
    <row r="5837" customFormat="false" ht="15" hidden="false" customHeight="false" outlineLevel="0" collapsed="false">
      <c r="A5837" s="10" t="s">
        <v>8087</v>
      </c>
      <c r="B5837" s="10" t="s">
        <v>8088</v>
      </c>
      <c r="C5837" s="11" t="n">
        <v>46224</v>
      </c>
      <c r="D5837" s="12" t="n">
        <v>48.18</v>
      </c>
    </row>
    <row r="5838" customFormat="false" ht="15" hidden="false" customHeight="false" outlineLevel="0" collapsed="false">
      <c r="A5838" s="10" t="s">
        <v>8089</v>
      </c>
      <c r="B5838" s="10" t="s">
        <v>3723</v>
      </c>
      <c r="C5838" s="11" t="n">
        <v>46224</v>
      </c>
      <c r="D5838" s="12" t="n">
        <v>46.27</v>
      </c>
    </row>
    <row r="5839" customFormat="false" ht="15" hidden="false" customHeight="false" outlineLevel="0" collapsed="false">
      <c r="A5839" s="10" t="s">
        <v>8090</v>
      </c>
      <c r="B5839" s="10" t="s">
        <v>4235</v>
      </c>
      <c r="C5839" s="11" t="n">
        <v>46224</v>
      </c>
      <c r="D5839" s="12" t="n">
        <v>39.86</v>
      </c>
    </row>
    <row r="5840" customFormat="false" ht="15" hidden="false" customHeight="false" outlineLevel="0" collapsed="false">
      <c r="A5840" s="10" t="s">
        <v>8091</v>
      </c>
      <c r="B5840" s="10" t="s">
        <v>2190</v>
      </c>
      <c r="C5840" s="11" t="n">
        <v>46224</v>
      </c>
      <c r="D5840" s="12" t="n">
        <v>48.69</v>
      </c>
    </row>
    <row r="5841" customFormat="false" ht="15" hidden="false" customHeight="false" outlineLevel="0" collapsed="false">
      <c r="A5841" s="10" t="s">
        <v>8092</v>
      </c>
      <c r="B5841" s="10" t="s">
        <v>5062</v>
      </c>
      <c r="C5841" s="11" t="n">
        <v>46224</v>
      </c>
      <c r="D5841" s="12" t="n">
        <v>33.08</v>
      </c>
    </row>
    <row r="5842" customFormat="false" ht="15" hidden="false" customHeight="false" outlineLevel="0" collapsed="false">
      <c r="A5842" s="10" t="s">
        <v>8093</v>
      </c>
      <c r="B5842" s="10" t="s">
        <v>5716</v>
      </c>
      <c r="C5842" s="11" t="n">
        <v>46224</v>
      </c>
      <c r="D5842" s="12" t="n">
        <v>44.98</v>
      </c>
    </row>
    <row r="5843" customFormat="false" ht="15" hidden="false" customHeight="false" outlineLevel="0" collapsed="false">
      <c r="A5843" s="10" t="s">
        <v>8094</v>
      </c>
      <c r="B5843" s="10" t="s">
        <v>5757</v>
      </c>
      <c r="C5843" s="11" t="n">
        <v>46224</v>
      </c>
      <c r="D5843" s="12" t="n">
        <v>23.13</v>
      </c>
    </row>
    <row r="5844" customFormat="false" ht="15" hidden="false" customHeight="false" outlineLevel="0" collapsed="false">
      <c r="A5844" s="10" t="s">
        <v>8095</v>
      </c>
      <c r="B5844" s="10" t="s">
        <v>7369</v>
      </c>
      <c r="C5844" s="11" t="n">
        <v>46224</v>
      </c>
      <c r="D5844" s="12" t="n">
        <v>32.37</v>
      </c>
    </row>
    <row r="5845" customFormat="false" ht="15" hidden="false" customHeight="false" outlineLevel="0" collapsed="false">
      <c r="A5845" s="10" t="s">
        <v>8096</v>
      </c>
      <c r="B5845" s="10" t="s">
        <v>2807</v>
      </c>
      <c r="C5845" s="11" t="n">
        <v>46224</v>
      </c>
      <c r="D5845" s="12" t="n">
        <v>27.77</v>
      </c>
    </row>
    <row r="5846" customFormat="false" ht="15" hidden="false" customHeight="false" outlineLevel="0" collapsed="false">
      <c r="A5846" s="10" t="s">
        <v>8097</v>
      </c>
      <c r="B5846" s="10" t="s">
        <v>8098</v>
      </c>
      <c r="C5846" s="11" t="n">
        <v>46224</v>
      </c>
      <c r="D5846" s="12" t="n">
        <v>30.2</v>
      </c>
    </row>
    <row r="5847" customFormat="false" ht="15" hidden="false" customHeight="false" outlineLevel="0" collapsed="false">
      <c r="A5847" s="10" t="s">
        <v>8099</v>
      </c>
      <c r="B5847" s="10" t="s">
        <v>2777</v>
      </c>
      <c r="C5847" s="11" t="n">
        <v>46224</v>
      </c>
      <c r="D5847" s="12" t="n">
        <v>48.47</v>
      </c>
    </row>
    <row r="5848" customFormat="false" ht="15" hidden="false" customHeight="false" outlineLevel="0" collapsed="false">
      <c r="A5848" s="10" t="s">
        <v>8100</v>
      </c>
      <c r="B5848" s="10" t="s">
        <v>6450</v>
      </c>
      <c r="C5848" s="11" t="n">
        <v>46224</v>
      </c>
      <c r="D5848" s="12" t="n">
        <v>36.61</v>
      </c>
    </row>
    <row r="5849" customFormat="false" ht="15" hidden="false" customHeight="false" outlineLevel="0" collapsed="false">
      <c r="A5849" s="10" t="s">
        <v>8101</v>
      </c>
      <c r="B5849" s="10" t="s">
        <v>8102</v>
      </c>
      <c r="C5849" s="11" t="n">
        <v>46225</v>
      </c>
      <c r="D5849" s="12" t="n">
        <v>27.61</v>
      </c>
    </row>
    <row r="5850" customFormat="false" ht="15" hidden="false" customHeight="false" outlineLevel="0" collapsed="false">
      <c r="A5850" s="10" t="s">
        <v>8103</v>
      </c>
      <c r="B5850" s="10" t="s">
        <v>6340</v>
      </c>
      <c r="C5850" s="11" t="n">
        <v>46225</v>
      </c>
      <c r="D5850" s="12" t="n">
        <v>51.47</v>
      </c>
    </row>
    <row r="5851" customFormat="false" ht="15" hidden="false" customHeight="false" outlineLevel="0" collapsed="false">
      <c r="A5851" s="10" t="s">
        <v>8104</v>
      </c>
      <c r="B5851" s="10" t="s">
        <v>3111</v>
      </c>
      <c r="C5851" s="11" t="n">
        <v>46225</v>
      </c>
      <c r="D5851" s="12" t="n">
        <v>28.68</v>
      </c>
    </row>
    <row r="5852" customFormat="false" ht="15" hidden="false" customHeight="false" outlineLevel="0" collapsed="false">
      <c r="A5852" s="10" t="s">
        <v>8105</v>
      </c>
      <c r="B5852" s="10" t="s">
        <v>1586</v>
      </c>
      <c r="C5852" s="11" t="n">
        <v>46225</v>
      </c>
      <c r="D5852" s="12" t="n">
        <v>41.74</v>
      </c>
    </row>
    <row r="5853" customFormat="false" ht="15" hidden="false" customHeight="false" outlineLevel="0" collapsed="false">
      <c r="A5853" s="10" t="s">
        <v>8106</v>
      </c>
      <c r="B5853" s="10" t="s">
        <v>8107</v>
      </c>
      <c r="C5853" s="11" t="n">
        <v>46225</v>
      </c>
      <c r="D5853" s="12" t="n">
        <v>58.8</v>
      </c>
    </row>
    <row r="5854" customFormat="false" ht="15" hidden="false" customHeight="false" outlineLevel="0" collapsed="false">
      <c r="A5854" s="10" t="s">
        <v>8108</v>
      </c>
      <c r="B5854" s="10" t="s">
        <v>6720</v>
      </c>
      <c r="C5854" s="11" t="n">
        <v>46225</v>
      </c>
      <c r="D5854" s="12" t="n">
        <v>49.12</v>
      </c>
    </row>
    <row r="5855" customFormat="false" ht="15" hidden="false" customHeight="false" outlineLevel="0" collapsed="false">
      <c r="A5855" s="10" t="s">
        <v>8109</v>
      </c>
      <c r="B5855" s="10" t="s">
        <v>8110</v>
      </c>
      <c r="C5855" s="11" t="n">
        <v>46225</v>
      </c>
      <c r="D5855" s="12" t="n">
        <v>12.33</v>
      </c>
    </row>
    <row r="5856" customFormat="false" ht="15" hidden="false" customHeight="false" outlineLevel="0" collapsed="false">
      <c r="A5856" s="10" t="s">
        <v>8111</v>
      </c>
      <c r="B5856" s="10" t="s">
        <v>4062</v>
      </c>
      <c r="C5856" s="11" t="n">
        <v>46225</v>
      </c>
      <c r="D5856" s="12" t="n">
        <v>32.35</v>
      </c>
    </row>
    <row r="5857" customFormat="false" ht="15" hidden="false" customHeight="false" outlineLevel="0" collapsed="false">
      <c r="A5857" s="10" t="s">
        <v>8112</v>
      </c>
      <c r="B5857" s="10" t="s">
        <v>5057</v>
      </c>
      <c r="C5857" s="11" t="n">
        <v>46225</v>
      </c>
      <c r="D5857" s="12" t="n">
        <v>40.53</v>
      </c>
    </row>
    <row r="5858" customFormat="false" ht="15" hidden="false" customHeight="false" outlineLevel="0" collapsed="false">
      <c r="A5858" s="10" t="s">
        <v>8113</v>
      </c>
      <c r="B5858" s="10" t="s">
        <v>8114</v>
      </c>
      <c r="C5858" s="11" t="n">
        <v>46225</v>
      </c>
      <c r="D5858" s="12" t="n">
        <v>28.34</v>
      </c>
    </row>
    <row r="5859" customFormat="false" ht="15" hidden="false" customHeight="false" outlineLevel="0" collapsed="false">
      <c r="A5859" s="10" t="s">
        <v>8115</v>
      </c>
      <c r="B5859" s="10" t="s">
        <v>8116</v>
      </c>
      <c r="C5859" s="11" t="n">
        <v>46226</v>
      </c>
      <c r="D5859" s="12" t="n">
        <v>30.57</v>
      </c>
    </row>
    <row r="5860" customFormat="false" ht="15" hidden="false" customHeight="false" outlineLevel="0" collapsed="false">
      <c r="A5860" s="10" t="s">
        <v>8117</v>
      </c>
      <c r="B5860" s="10" t="s">
        <v>534</v>
      </c>
      <c r="C5860" s="11" t="n">
        <v>46226</v>
      </c>
      <c r="D5860" s="12" t="n">
        <v>41.11</v>
      </c>
    </row>
    <row r="5861" customFormat="false" ht="15" hidden="false" customHeight="false" outlineLevel="0" collapsed="false">
      <c r="A5861" s="10" t="s">
        <v>8118</v>
      </c>
      <c r="B5861" s="10" t="s">
        <v>7256</v>
      </c>
      <c r="C5861" s="11" t="n">
        <v>46226</v>
      </c>
      <c r="D5861" s="12" t="n">
        <v>45.53</v>
      </c>
    </row>
    <row r="5862" customFormat="false" ht="15" hidden="false" customHeight="false" outlineLevel="0" collapsed="false">
      <c r="A5862" s="10" t="s">
        <v>8119</v>
      </c>
      <c r="B5862" s="10" t="s">
        <v>8120</v>
      </c>
      <c r="C5862" s="11" t="n">
        <v>46226</v>
      </c>
      <c r="D5862" s="12" t="n">
        <v>27.35</v>
      </c>
    </row>
    <row r="5863" customFormat="false" ht="15" hidden="false" customHeight="false" outlineLevel="0" collapsed="false">
      <c r="A5863" s="10" t="s">
        <v>8121</v>
      </c>
      <c r="B5863" s="10" t="s">
        <v>6647</v>
      </c>
      <c r="C5863" s="11" t="n">
        <v>46226</v>
      </c>
      <c r="D5863" s="12" t="n">
        <v>25.89</v>
      </c>
    </row>
    <row r="5864" customFormat="false" ht="15" hidden="false" customHeight="false" outlineLevel="0" collapsed="false">
      <c r="A5864" s="10" t="s">
        <v>8122</v>
      </c>
      <c r="B5864" s="10" t="s">
        <v>6445</v>
      </c>
      <c r="C5864" s="11" t="n">
        <v>46226</v>
      </c>
      <c r="D5864" s="12" t="n">
        <v>79.33</v>
      </c>
    </row>
    <row r="5865" customFormat="false" ht="15" hidden="false" customHeight="false" outlineLevel="0" collapsed="false">
      <c r="A5865" s="10" t="s">
        <v>8123</v>
      </c>
      <c r="B5865" s="10" t="s">
        <v>8124</v>
      </c>
      <c r="C5865" s="11" t="n">
        <v>46226</v>
      </c>
      <c r="D5865" s="12" t="n">
        <v>35.7</v>
      </c>
    </row>
    <row r="5866" customFormat="false" ht="15" hidden="false" customHeight="false" outlineLevel="0" collapsed="false">
      <c r="A5866" s="10" t="s">
        <v>8125</v>
      </c>
      <c r="B5866" s="10" t="s">
        <v>3730</v>
      </c>
      <c r="C5866" s="11" t="n">
        <v>46226</v>
      </c>
      <c r="D5866" s="12" t="n">
        <v>41.65</v>
      </c>
    </row>
    <row r="5867" customFormat="false" ht="15" hidden="false" customHeight="false" outlineLevel="0" collapsed="false">
      <c r="A5867" s="10" t="s">
        <v>8126</v>
      </c>
      <c r="B5867" s="10" t="s">
        <v>5895</v>
      </c>
      <c r="C5867" s="11" t="n">
        <v>46226</v>
      </c>
      <c r="D5867" s="12" t="n">
        <v>25.8</v>
      </c>
    </row>
    <row r="5868" customFormat="false" ht="15" hidden="false" customHeight="false" outlineLevel="0" collapsed="false">
      <c r="A5868" s="10" t="s">
        <v>8127</v>
      </c>
      <c r="B5868" s="10" t="s">
        <v>5001</v>
      </c>
      <c r="C5868" s="11" t="n">
        <v>46227</v>
      </c>
      <c r="D5868" s="12" t="n">
        <v>48.8</v>
      </c>
    </row>
    <row r="5869" customFormat="false" ht="15" hidden="false" customHeight="false" outlineLevel="0" collapsed="false">
      <c r="A5869" s="10" t="s">
        <v>8128</v>
      </c>
      <c r="B5869" s="10" t="s">
        <v>556</v>
      </c>
      <c r="C5869" s="11" t="n">
        <v>46227</v>
      </c>
      <c r="D5869" s="12" t="n">
        <v>79.64</v>
      </c>
    </row>
    <row r="5870" customFormat="false" ht="15" hidden="false" customHeight="false" outlineLevel="0" collapsed="false">
      <c r="A5870" s="10" t="s">
        <v>8129</v>
      </c>
      <c r="B5870" s="10" t="s">
        <v>5654</v>
      </c>
      <c r="C5870" s="11" t="n">
        <v>46228</v>
      </c>
      <c r="D5870" s="12" t="n">
        <v>39.41</v>
      </c>
    </row>
    <row r="5871" customFormat="false" ht="15" hidden="false" customHeight="false" outlineLevel="0" collapsed="false">
      <c r="A5871" s="10" t="s">
        <v>8130</v>
      </c>
      <c r="B5871" s="10" t="s">
        <v>5009</v>
      </c>
      <c r="C5871" s="11" t="n">
        <v>46228</v>
      </c>
      <c r="D5871" s="12" t="n">
        <v>36.4</v>
      </c>
    </row>
    <row r="5872" customFormat="false" ht="15" hidden="false" customHeight="false" outlineLevel="0" collapsed="false">
      <c r="A5872" s="10" t="s">
        <v>8131</v>
      </c>
      <c r="B5872" s="10" t="s">
        <v>6456</v>
      </c>
      <c r="C5872" s="11" t="n">
        <v>46228</v>
      </c>
      <c r="D5872" s="12" t="n">
        <v>32.77</v>
      </c>
    </row>
    <row r="5873" customFormat="false" ht="15" hidden="false" customHeight="false" outlineLevel="0" collapsed="false">
      <c r="A5873" s="10" t="s">
        <v>8132</v>
      </c>
      <c r="B5873" s="10" t="s">
        <v>6607</v>
      </c>
      <c r="C5873" s="11" t="n">
        <v>46228</v>
      </c>
      <c r="D5873" s="12" t="n">
        <v>36.91</v>
      </c>
    </row>
    <row r="5874" customFormat="false" ht="15" hidden="false" customHeight="false" outlineLevel="0" collapsed="false">
      <c r="A5874" s="10" t="s">
        <v>8133</v>
      </c>
      <c r="B5874" s="10" t="s">
        <v>8134</v>
      </c>
      <c r="C5874" s="11" t="n">
        <v>46228</v>
      </c>
      <c r="D5874" s="12" t="n">
        <v>27.96</v>
      </c>
    </row>
    <row r="5875" customFormat="false" ht="15" hidden="false" customHeight="false" outlineLevel="0" collapsed="false">
      <c r="A5875" s="10" t="s">
        <v>8135</v>
      </c>
      <c r="B5875" s="10" t="s">
        <v>1018</v>
      </c>
      <c r="C5875" s="11" t="n">
        <v>46228</v>
      </c>
      <c r="D5875" s="12" t="n">
        <v>33.35</v>
      </c>
    </row>
    <row r="5876" customFormat="false" ht="15" hidden="false" customHeight="false" outlineLevel="0" collapsed="false">
      <c r="A5876" s="10" t="s">
        <v>8136</v>
      </c>
      <c r="B5876" s="10" t="s">
        <v>3181</v>
      </c>
      <c r="C5876" s="11" t="n">
        <v>46228</v>
      </c>
      <c r="D5876" s="12" t="n">
        <v>43.37</v>
      </c>
    </row>
    <row r="5877" customFormat="false" ht="15" hidden="false" customHeight="false" outlineLevel="0" collapsed="false">
      <c r="A5877" s="10" t="s">
        <v>8137</v>
      </c>
      <c r="B5877" s="10" t="s">
        <v>6368</v>
      </c>
      <c r="C5877" s="11" t="n">
        <v>46228</v>
      </c>
      <c r="D5877" s="12" t="n">
        <v>39.11</v>
      </c>
    </row>
    <row r="5878" customFormat="false" ht="15" hidden="false" customHeight="false" outlineLevel="0" collapsed="false">
      <c r="A5878" s="10" t="s">
        <v>8138</v>
      </c>
      <c r="B5878" s="10" t="s">
        <v>1718</v>
      </c>
      <c r="C5878" s="11" t="n">
        <v>46229</v>
      </c>
      <c r="D5878" s="12" t="n">
        <v>16.77</v>
      </c>
    </row>
    <row r="5879" customFormat="false" ht="15" hidden="false" customHeight="false" outlineLevel="0" collapsed="false">
      <c r="A5879" s="10" t="s">
        <v>8139</v>
      </c>
      <c r="B5879" s="10" t="s">
        <v>189</v>
      </c>
      <c r="C5879" s="11" t="n">
        <v>46229</v>
      </c>
      <c r="D5879" s="12" t="n">
        <v>31.86</v>
      </c>
    </row>
    <row r="5880" customFormat="false" ht="15" hidden="false" customHeight="false" outlineLevel="0" collapsed="false">
      <c r="A5880" s="10" t="s">
        <v>8140</v>
      </c>
      <c r="B5880" s="10" t="s">
        <v>1883</v>
      </c>
      <c r="C5880" s="11" t="n">
        <v>46229</v>
      </c>
      <c r="D5880" s="12" t="n">
        <v>35.92</v>
      </c>
    </row>
    <row r="5881" customFormat="false" ht="15" hidden="false" customHeight="false" outlineLevel="0" collapsed="false">
      <c r="A5881" s="10" t="s">
        <v>8141</v>
      </c>
      <c r="B5881" s="10" t="s">
        <v>5578</v>
      </c>
      <c r="C5881" s="11" t="n">
        <v>46229</v>
      </c>
      <c r="D5881" s="12" t="n">
        <v>18.17</v>
      </c>
    </row>
    <row r="5882" customFormat="false" ht="15" hidden="false" customHeight="false" outlineLevel="0" collapsed="false">
      <c r="A5882" s="10" t="s">
        <v>8142</v>
      </c>
      <c r="B5882" s="10" t="s">
        <v>1029</v>
      </c>
      <c r="C5882" s="11" t="n">
        <v>46229</v>
      </c>
      <c r="D5882" s="12" t="n">
        <v>38.36</v>
      </c>
    </row>
    <row r="5883" customFormat="false" ht="15" hidden="false" customHeight="false" outlineLevel="0" collapsed="false">
      <c r="A5883" s="10" t="s">
        <v>8143</v>
      </c>
      <c r="B5883" s="10" t="s">
        <v>5742</v>
      </c>
      <c r="C5883" s="11" t="n">
        <v>46229</v>
      </c>
      <c r="D5883" s="12" t="n">
        <v>51.21</v>
      </c>
    </row>
    <row r="5884" customFormat="false" ht="15" hidden="false" customHeight="false" outlineLevel="0" collapsed="false">
      <c r="A5884" s="10" t="s">
        <v>8144</v>
      </c>
      <c r="B5884" s="10" t="s">
        <v>1636</v>
      </c>
      <c r="C5884" s="11" t="n">
        <v>46229</v>
      </c>
      <c r="D5884" s="12" t="n">
        <v>50.5</v>
      </c>
    </row>
    <row r="5885" customFormat="false" ht="15" hidden="false" customHeight="false" outlineLevel="0" collapsed="false">
      <c r="A5885" s="10" t="s">
        <v>8145</v>
      </c>
      <c r="B5885" s="10" t="s">
        <v>8146</v>
      </c>
      <c r="C5885" s="11" t="n">
        <v>46229</v>
      </c>
      <c r="D5885" s="12" t="n">
        <v>49.99</v>
      </c>
    </row>
    <row r="5886" customFormat="false" ht="15" hidden="false" customHeight="false" outlineLevel="0" collapsed="false">
      <c r="A5886" s="10" t="s">
        <v>8147</v>
      </c>
      <c r="B5886" s="10" t="s">
        <v>6218</v>
      </c>
      <c r="C5886" s="11" t="n">
        <v>46229</v>
      </c>
      <c r="D5886" s="12" t="n">
        <v>40.29</v>
      </c>
    </row>
    <row r="5887" customFormat="false" ht="15" hidden="false" customHeight="false" outlineLevel="0" collapsed="false">
      <c r="A5887" s="10" t="s">
        <v>8148</v>
      </c>
      <c r="B5887" s="10" t="s">
        <v>268</v>
      </c>
      <c r="C5887" s="11" t="n">
        <v>46229</v>
      </c>
      <c r="D5887" s="12" t="n">
        <v>27.74</v>
      </c>
    </row>
    <row r="5888" customFormat="false" ht="15" hidden="false" customHeight="false" outlineLevel="0" collapsed="false">
      <c r="A5888" s="10" t="s">
        <v>8149</v>
      </c>
      <c r="B5888" s="10" t="s">
        <v>1858</v>
      </c>
      <c r="C5888" s="11" t="n">
        <v>46229</v>
      </c>
      <c r="D5888" s="12" t="n">
        <v>34.81</v>
      </c>
    </row>
    <row r="5889" customFormat="false" ht="15" hidden="false" customHeight="false" outlineLevel="0" collapsed="false">
      <c r="A5889" s="10" t="s">
        <v>8150</v>
      </c>
      <c r="B5889" s="10" t="s">
        <v>2537</v>
      </c>
      <c r="C5889" s="11" t="n">
        <v>46229</v>
      </c>
      <c r="D5889" s="12" t="n">
        <v>24.15</v>
      </c>
    </row>
    <row r="5890" customFormat="false" ht="15" hidden="false" customHeight="false" outlineLevel="0" collapsed="false">
      <c r="A5890" s="10" t="s">
        <v>8151</v>
      </c>
      <c r="B5890" s="10" t="s">
        <v>3606</v>
      </c>
      <c r="C5890" s="11" t="n">
        <v>46229</v>
      </c>
      <c r="D5890" s="12" t="n">
        <v>45.76</v>
      </c>
    </row>
    <row r="5891" customFormat="false" ht="15" hidden="false" customHeight="false" outlineLevel="0" collapsed="false">
      <c r="A5891" s="10" t="s">
        <v>8152</v>
      </c>
      <c r="B5891" s="10" t="s">
        <v>5694</v>
      </c>
      <c r="C5891" s="11" t="n">
        <v>46230</v>
      </c>
      <c r="D5891" s="12" t="n">
        <v>64.4</v>
      </c>
    </row>
    <row r="5892" customFormat="false" ht="15" hidden="false" customHeight="false" outlineLevel="0" collapsed="false">
      <c r="A5892" s="10" t="s">
        <v>8153</v>
      </c>
      <c r="B5892" s="10" t="s">
        <v>826</v>
      </c>
      <c r="C5892" s="11" t="n">
        <v>46230</v>
      </c>
      <c r="D5892" s="12" t="n">
        <v>54.37</v>
      </c>
    </row>
    <row r="5893" customFormat="false" ht="15" hidden="false" customHeight="false" outlineLevel="0" collapsed="false">
      <c r="A5893" s="10" t="s">
        <v>8154</v>
      </c>
      <c r="B5893" s="10" t="s">
        <v>2492</v>
      </c>
      <c r="C5893" s="11" t="n">
        <v>46230</v>
      </c>
      <c r="D5893" s="12" t="n">
        <v>37.92</v>
      </c>
    </row>
    <row r="5894" customFormat="false" ht="15" hidden="false" customHeight="false" outlineLevel="0" collapsed="false">
      <c r="A5894" s="10" t="s">
        <v>8155</v>
      </c>
      <c r="B5894" s="10" t="s">
        <v>6412</v>
      </c>
      <c r="C5894" s="11" t="n">
        <v>46230</v>
      </c>
      <c r="D5894" s="12" t="n">
        <v>50.37</v>
      </c>
    </row>
    <row r="5895" customFormat="false" ht="15" hidden="false" customHeight="false" outlineLevel="0" collapsed="false">
      <c r="A5895" s="10" t="s">
        <v>8156</v>
      </c>
      <c r="B5895" s="10" t="s">
        <v>3990</v>
      </c>
      <c r="C5895" s="11" t="n">
        <v>46230</v>
      </c>
      <c r="D5895" s="12" t="n">
        <v>53.71</v>
      </c>
    </row>
    <row r="5896" customFormat="false" ht="15" hidden="false" customHeight="false" outlineLevel="0" collapsed="false">
      <c r="A5896" s="10" t="s">
        <v>8157</v>
      </c>
      <c r="B5896" s="10" t="s">
        <v>8158</v>
      </c>
      <c r="C5896" s="11" t="n">
        <v>46230</v>
      </c>
      <c r="D5896" s="12" t="n">
        <v>35.7</v>
      </c>
    </row>
    <row r="5897" customFormat="false" ht="15" hidden="false" customHeight="false" outlineLevel="0" collapsed="false">
      <c r="A5897" s="10" t="s">
        <v>8159</v>
      </c>
      <c r="B5897" s="10" t="s">
        <v>8160</v>
      </c>
      <c r="C5897" s="11" t="n">
        <v>46230</v>
      </c>
      <c r="D5897" s="12" t="n">
        <v>50.89</v>
      </c>
    </row>
    <row r="5898" customFormat="false" ht="15" hidden="false" customHeight="false" outlineLevel="0" collapsed="false">
      <c r="A5898" s="10" t="s">
        <v>8161</v>
      </c>
      <c r="B5898" s="10" t="s">
        <v>1223</v>
      </c>
      <c r="C5898" s="11" t="n">
        <v>46230</v>
      </c>
      <c r="D5898" s="12" t="n">
        <v>37.87</v>
      </c>
    </row>
    <row r="5899" customFormat="false" ht="15" hidden="false" customHeight="false" outlineLevel="0" collapsed="false">
      <c r="A5899" s="10" t="s">
        <v>8162</v>
      </c>
      <c r="B5899" s="10" t="s">
        <v>3436</v>
      </c>
      <c r="C5899" s="11" t="n">
        <v>46231</v>
      </c>
      <c r="D5899" s="12" t="n">
        <v>40.6</v>
      </c>
    </row>
    <row r="5900" customFormat="false" ht="15" hidden="false" customHeight="false" outlineLevel="0" collapsed="false">
      <c r="A5900" s="10" t="s">
        <v>8163</v>
      </c>
      <c r="B5900" s="10" t="s">
        <v>2469</v>
      </c>
      <c r="C5900" s="11" t="n">
        <v>46231</v>
      </c>
      <c r="D5900" s="12" t="n">
        <v>64.74</v>
      </c>
    </row>
    <row r="5901" customFormat="false" ht="15" hidden="false" customHeight="false" outlineLevel="0" collapsed="false">
      <c r="A5901" s="10" t="s">
        <v>8164</v>
      </c>
      <c r="B5901" s="10" t="s">
        <v>8165</v>
      </c>
      <c r="C5901" s="11" t="n">
        <v>46231</v>
      </c>
      <c r="D5901" s="12" t="n">
        <v>19.66</v>
      </c>
    </row>
    <row r="5902" customFormat="false" ht="15" hidden="false" customHeight="false" outlineLevel="0" collapsed="false">
      <c r="A5902" s="10" t="s">
        <v>8166</v>
      </c>
      <c r="B5902" s="10" t="s">
        <v>8167</v>
      </c>
      <c r="C5902" s="11" t="n">
        <v>46231</v>
      </c>
      <c r="D5902" s="12" t="n">
        <v>31.41</v>
      </c>
    </row>
    <row r="5903" customFormat="false" ht="15" hidden="false" customHeight="false" outlineLevel="0" collapsed="false">
      <c r="A5903" s="10" t="s">
        <v>8168</v>
      </c>
      <c r="B5903" s="10" t="s">
        <v>3411</v>
      </c>
      <c r="C5903" s="11" t="n">
        <v>46231</v>
      </c>
      <c r="D5903" s="12" t="n">
        <v>35.44</v>
      </c>
    </row>
    <row r="5904" customFormat="false" ht="15" hidden="false" customHeight="false" outlineLevel="0" collapsed="false">
      <c r="A5904" s="10" t="s">
        <v>8169</v>
      </c>
      <c r="B5904" s="10" t="s">
        <v>8170</v>
      </c>
      <c r="C5904" s="11" t="n">
        <v>46231</v>
      </c>
      <c r="D5904" s="12" t="n">
        <v>13.04</v>
      </c>
    </row>
    <row r="5905" customFormat="false" ht="15" hidden="false" customHeight="false" outlineLevel="0" collapsed="false">
      <c r="A5905" s="10" t="s">
        <v>8171</v>
      </c>
      <c r="B5905" s="10" t="s">
        <v>5462</v>
      </c>
      <c r="C5905" s="11" t="n">
        <v>46231</v>
      </c>
      <c r="D5905" s="12" t="n">
        <v>29</v>
      </c>
    </row>
    <row r="5906" customFormat="false" ht="15" hidden="false" customHeight="false" outlineLevel="0" collapsed="false">
      <c r="A5906" s="10" t="s">
        <v>8172</v>
      </c>
      <c r="B5906" s="10" t="s">
        <v>8173</v>
      </c>
      <c r="C5906" s="11" t="n">
        <v>46231</v>
      </c>
      <c r="D5906" s="12" t="n">
        <v>16.89</v>
      </c>
    </row>
    <row r="5907" customFormat="false" ht="15" hidden="false" customHeight="false" outlineLevel="0" collapsed="false">
      <c r="A5907" s="10" t="s">
        <v>8174</v>
      </c>
      <c r="B5907" s="10" t="s">
        <v>5192</v>
      </c>
      <c r="C5907" s="11" t="n">
        <v>46231</v>
      </c>
      <c r="D5907" s="12" t="n">
        <v>59.3</v>
      </c>
    </row>
    <row r="5908" customFormat="false" ht="15" hidden="false" customHeight="false" outlineLevel="0" collapsed="false">
      <c r="A5908" s="10" t="s">
        <v>8175</v>
      </c>
      <c r="B5908" s="10" t="s">
        <v>107</v>
      </c>
      <c r="C5908" s="11" t="n">
        <v>46231</v>
      </c>
      <c r="D5908" s="12" t="n">
        <v>58.56</v>
      </c>
    </row>
    <row r="5909" customFormat="false" ht="15" hidden="false" customHeight="false" outlineLevel="0" collapsed="false">
      <c r="A5909" s="10" t="s">
        <v>8176</v>
      </c>
      <c r="B5909" s="10" t="s">
        <v>8177</v>
      </c>
      <c r="C5909" s="11" t="n">
        <v>46231</v>
      </c>
      <c r="D5909" s="12" t="n">
        <v>33.75</v>
      </c>
    </row>
    <row r="5910" customFormat="false" ht="15" hidden="false" customHeight="false" outlineLevel="0" collapsed="false">
      <c r="A5910" s="10" t="s">
        <v>8178</v>
      </c>
      <c r="B5910" s="10" t="s">
        <v>8179</v>
      </c>
      <c r="C5910" s="11" t="n">
        <v>46232</v>
      </c>
      <c r="D5910" s="12" t="n">
        <v>31.36</v>
      </c>
    </row>
    <row r="5911" customFormat="false" ht="15" hidden="false" customHeight="false" outlineLevel="0" collapsed="false">
      <c r="A5911" s="10" t="s">
        <v>8180</v>
      </c>
      <c r="B5911" s="10" t="s">
        <v>3625</v>
      </c>
      <c r="C5911" s="11" t="n">
        <v>46232</v>
      </c>
      <c r="D5911" s="12" t="n">
        <v>22.52</v>
      </c>
    </row>
    <row r="5912" customFormat="false" ht="15" hidden="false" customHeight="false" outlineLevel="0" collapsed="false">
      <c r="A5912" s="10" t="s">
        <v>8181</v>
      </c>
      <c r="B5912" s="10" t="s">
        <v>3097</v>
      </c>
      <c r="C5912" s="11" t="n">
        <v>46232</v>
      </c>
      <c r="D5912" s="12" t="n">
        <v>59.66</v>
      </c>
    </row>
    <row r="5913" customFormat="false" ht="15" hidden="false" customHeight="false" outlineLevel="0" collapsed="false">
      <c r="A5913" s="10" t="s">
        <v>8182</v>
      </c>
      <c r="B5913" s="10" t="s">
        <v>8183</v>
      </c>
      <c r="C5913" s="11" t="n">
        <v>46232</v>
      </c>
      <c r="D5913" s="12" t="n">
        <v>64.21</v>
      </c>
    </row>
    <row r="5914" customFormat="false" ht="15" hidden="false" customHeight="false" outlineLevel="0" collapsed="false">
      <c r="A5914" s="10" t="s">
        <v>8184</v>
      </c>
      <c r="B5914" s="10" t="s">
        <v>8185</v>
      </c>
      <c r="C5914" s="11" t="n">
        <v>46232</v>
      </c>
      <c r="D5914" s="12" t="n">
        <v>19.98</v>
      </c>
    </row>
    <row r="5915" customFormat="false" ht="15" hidden="false" customHeight="false" outlineLevel="0" collapsed="false">
      <c r="A5915" s="10" t="s">
        <v>8186</v>
      </c>
      <c r="B5915" s="10" t="s">
        <v>6144</v>
      </c>
      <c r="C5915" s="11" t="n">
        <v>46232</v>
      </c>
      <c r="D5915" s="12" t="n">
        <v>37.3</v>
      </c>
    </row>
    <row r="5916" customFormat="false" ht="15" hidden="false" customHeight="false" outlineLevel="0" collapsed="false">
      <c r="A5916" s="10" t="s">
        <v>8187</v>
      </c>
      <c r="B5916" s="10" t="s">
        <v>510</v>
      </c>
      <c r="C5916" s="11" t="n">
        <v>46232</v>
      </c>
      <c r="D5916" s="12" t="n">
        <v>35.26</v>
      </c>
    </row>
    <row r="5917" customFormat="false" ht="15" hidden="false" customHeight="false" outlineLevel="0" collapsed="false">
      <c r="A5917" s="10" t="s">
        <v>8188</v>
      </c>
      <c r="B5917" s="10" t="s">
        <v>8189</v>
      </c>
      <c r="C5917" s="11" t="n">
        <v>46232</v>
      </c>
      <c r="D5917" s="12" t="n">
        <v>31.69</v>
      </c>
    </row>
    <row r="5918" customFormat="false" ht="15" hidden="false" customHeight="false" outlineLevel="0" collapsed="false">
      <c r="A5918" s="10" t="s">
        <v>8190</v>
      </c>
      <c r="B5918" s="10" t="s">
        <v>2907</v>
      </c>
      <c r="C5918" s="11" t="n">
        <v>46232</v>
      </c>
      <c r="D5918" s="12" t="n">
        <v>34.55</v>
      </c>
    </row>
    <row r="5919" customFormat="false" ht="15" hidden="false" customHeight="false" outlineLevel="0" collapsed="false">
      <c r="A5919" s="10" t="s">
        <v>8191</v>
      </c>
      <c r="B5919" s="10" t="s">
        <v>6175</v>
      </c>
      <c r="C5919" s="11" t="n">
        <v>46233</v>
      </c>
      <c r="D5919" s="12" t="n">
        <v>41.44</v>
      </c>
    </row>
    <row r="5920" customFormat="false" ht="15" hidden="false" customHeight="false" outlineLevel="0" collapsed="false">
      <c r="A5920" s="10" t="s">
        <v>8192</v>
      </c>
      <c r="B5920" s="10" t="s">
        <v>1470</v>
      </c>
      <c r="C5920" s="11" t="n">
        <v>46233</v>
      </c>
      <c r="D5920" s="12" t="n">
        <v>71.51</v>
      </c>
    </row>
    <row r="5921" customFormat="false" ht="15" hidden="false" customHeight="false" outlineLevel="0" collapsed="false">
      <c r="A5921" s="10" t="s">
        <v>8193</v>
      </c>
      <c r="B5921" s="10" t="s">
        <v>7198</v>
      </c>
      <c r="C5921" s="11" t="n">
        <v>46233</v>
      </c>
      <c r="D5921" s="12" t="n">
        <v>71.16</v>
      </c>
    </row>
    <row r="5922" customFormat="false" ht="15" hidden="false" customHeight="false" outlineLevel="0" collapsed="false">
      <c r="A5922" s="10" t="s">
        <v>8194</v>
      </c>
      <c r="B5922" s="10" t="s">
        <v>8195</v>
      </c>
      <c r="C5922" s="11" t="n">
        <v>46233</v>
      </c>
      <c r="D5922" s="12" t="n">
        <v>40.31</v>
      </c>
    </row>
    <row r="5923" customFormat="false" ht="15" hidden="false" customHeight="false" outlineLevel="0" collapsed="false">
      <c r="A5923" s="10" t="s">
        <v>8196</v>
      </c>
      <c r="B5923" s="10" t="s">
        <v>2206</v>
      </c>
      <c r="C5923" s="11" t="n">
        <v>46233</v>
      </c>
      <c r="D5923" s="12" t="n">
        <v>75.85</v>
      </c>
    </row>
    <row r="5924" customFormat="false" ht="15" hidden="false" customHeight="false" outlineLevel="0" collapsed="false">
      <c r="A5924" s="10" t="s">
        <v>8197</v>
      </c>
      <c r="B5924" s="10" t="s">
        <v>3237</v>
      </c>
      <c r="C5924" s="11" t="n">
        <v>46233</v>
      </c>
      <c r="D5924" s="12" t="n">
        <v>55.32</v>
      </c>
    </row>
    <row r="5925" customFormat="false" ht="15" hidden="false" customHeight="false" outlineLevel="0" collapsed="false">
      <c r="A5925" s="10" t="s">
        <v>8198</v>
      </c>
      <c r="B5925" s="10" t="s">
        <v>8199</v>
      </c>
      <c r="C5925" s="11" t="n">
        <v>46233</v>
      </c>
      <c r="D5925" s="12" t="n">
        <v>32.8</v>
      </c>
    </row>
    <row r="5926" customFormat="false" ht="15" hidden="false" customHeight="false" outlineLevel="0" collapsed="false">
      <c r="A5926" s="10" t="s">
        <v>8200</v>
      </c>
      <c r="B5926" s="10" t="s">
        <v>3441</v>
      </c>
      <c r="C5926" s="11" t="n">
        <v>46233</v>
      </c>
      <c r="D5926" s="12" t="n">
        <v>50.92</v>
      </c>
    </row>
    <row r="5927" customFormat="false" ht="15" hidden="false" customHeight="false" outlineLevel="0" collapsed="false">
      <c r="A5927" s="10" t="s">
        <v>8201</v>
      </c>
      <c r="B5927" s="10" t="s">
        <v>1530</v>
      </c>
      <c r="C5927" s="11" t="n">
        <v>46233</v>
      </c>
      <c r="D5927" s="12" t="n">
        <v>45.93</v>
      </c>
    </row>
    <row r="5928" customFormat="false" ht="15" hidden="false" customHeight="false" outlineLevel="0" collapsed="false">
      <c r="A5928" s="10" t="s">
        <v>8202</v>
      </c>
      <c r="B5928" s="10" t="s">
        <v>8203</v>
      </c>
      <c r="C5928" s="11" t="n">
        <v>46233</v>
      </c>
      <c r="D5928" s="12" t="n">
        <v>38.99</v>
      </c>
    </row>
    <row r="5929" customFormat="false" ht="15" hidden="false" customHeight="false" outlineLevel="0" collapsed="false">
      <c r="A5929" s="10" t="s">
        <v>8204</v>
      </c>
      <c r="B5929" s="10" t="s">
        <v>4702</v>
      </c>
      <c r="C5929" s="11" t="n">
        <v>46234</v>
      </c>
      <c r="D5929" s="12" t="n">
        <v>44.85</v>
      </c>
    </row>
    <row r="5930" customFormat="false" ht="15" hidden="false" customHeight="false" outlineLevel="0" collapsed="false">
      <c r="A5930" s="10" t="s">
        <v>8205</v>
      </c>
      <c r="B5930" s="10" t="s">
        <v>3959</v>
      </c>
      <c r="C5930" s="11" t="n">
        <v>46234</v>
      </c>
      <c r="D5930" s="12" t="n">
        <v>67.02</v>
      </c>
    </row>
    <row r="5931" customFormat="false" ht="15" hidden="false" customHeight="false" outlineLevel="0" collapsed="false">
      <c r="A5931" s="10" t="s">
        <v>8206</v>
      </c>
      <c r="B5931" s="10" t="s">
        <v>8207</v>
      </c>
      <c r="C5931" s="11" t="n">
        <v>46234</v>
      </c>
      <c r="D5931" s="12" t="n">
        <v>45.35</v>
      </c>
    </row>
    <row r="5932" customFormat="false" ht="15" hidden="false" customHeight="false" outlineLevel="0" collapsed="false">
      <c r="A5932" s="10" t="s">
        <v>8208</v>
      </c>
      <c r="B5932" s="10" t="s">
        <v>165</v>
      </c>
      <c r="C5932" s="11" t="n">
        <v>46234</v>
      </c>
      <c r="D5932" s="12" t="n">
        <v>55.29</v>
      </c>
    </row>
    <row r="5933" customFormat="false" ht="15" hidden="false" customHeight="false" outlineLevel="0" collapsed="false">
      <c r="A5933" s="10" t="s">
        <v>8209</v>
      </c>
      <c r="B5933" s="10" t="s">
        <v>2190</v>
      </c>
      <c r="C5933" s="11" t="n">
        <v>46234</v>
      </c>
      <c r="D5933" s="12" t="n">
        <v>32.07</v>
      </c>
    </row>
    <row r="5934" customFormat="false" ht="15" hidden="false" customHeight="false" outlineLevel="0" collapsed="false">
      <c r="A5934" s="10" t="s">
        <v>8210</v>
      </c>
      <c r="B5934" s="10" t="s">
        <v>8211</v>
      </c>
      <c r="C5934" s="11" t="n">
        <v>46234</v>
      </c>
      <c r="D5934" s="12" t="n">
        <v>34.38</v>
      </c>
    </row>
    <row r="5935" customFormat="false" ht="15" hidden="false" customHeight="false" outlineLevel="0" collapsed="false">
      <c r="A5935" s="10" t="s">
        <v>8212</v>
      </c>
      <c r="B5935" s="10" t="s">
        <v>8213</v>
      </c>
      <c r="C5935" s="11" t="n">
        <v>46234</v>
      </c>
      <c r="D5935" s="12" t="n">
        <v>26.28</v>
      </c>
    </row>
    <row r="5936" customFormat="false" ht="15" hidden="false" customHeight="false" outlineLevel="0" collapsed="false">
      <c r="A5936" s="10" t="s">
        <v>8214</v>
      </c>
      <c r="B5936" s="10" t="s">
        <v>2050</v>
      </c>
      <c r="C5936" s="11" t="n">
        <v>46234</v>
      </c>
      <c r="D5936" s="12" t="n">
        <v>34.11</v>
      </c>
    </row>
    <row r="5937" customFormat="false" ht="15" hidden="false" customHeight="false" outlineLevel="0" collapsed="false">
      <c r="A5937" s="10" t="s">
        <v>8215</v>
      </c>
      <c r="B5937" s="10" t="s">
        <v>6112</v>
      </c>
      <c r="C5937" s="11" t="n">
        <v>46234</v>
      </c>
      <c r="D5937" s="12" t="n">
        <v>25.91</v>
      </c>
    </row>
    <row r="5938" customFormat="false" ht="15" hidden="false" customHeight="false" outlineLevel="0" collapsed="false">
      <c r="A5938" s="10" t="s">
        <v>8216</v>
      </c>
      <c r="B5938" s="10" t="s">
        <v>8217</v>
      </c>
      <c r="C5938" s="11" t="n">
        <v>46235</v>
      </c>
      <c r="D5938" s="12" t="n">
        <v>52.23</v>
      </c>
    </row>
    <row r="5939" customFormat="false" ht="15" hidden="false" customHeight="false" outlineLevel="0" collapsed="false">
      <c r="A5939" s="10" t="s">
        <v>8218</v>
      </c>
      <c r="B5939" s="10" t="s">
        <v>6818</v>
      </c>
      <c r="C5939" s="11" t="n">
        <v>46235</v>
      </c>
      <c r="D5939" s="12" t="n">
        <v>48.23</v>
      </c>
    </row>
    <row r="5940" customFormat="false" ht="15" hidden="false" customHeight="false" outlineLevel="0" collapsed="false">
      <c r="A5940" s="10" t="s">
        <v>8219</v>
      </c>
      <c r="B5940" s="10" t="s">
        <v>3477</v>
      </c>
      <c r="C5940" s="11" t="n">
        <v>46235</v>
      </c>
      <c r="D5940" s="12" t="n">
        <v>28.71</v>
      </c>
    </row>
    <row r="5941" customFormat="false" ht="15" hidden="false" customHeight="false" outlineLevel="0" collapsed="false">
      <c r="A5941" s="10" t="s">
        <v>8220</v>
      </c>
      <c r="B5941" s="10" t="s">
        <v>43</v>
      </c>
      <c r="C5941" s="11" t="n">
        <v>46235</v>
      </c>
      <c r="D5941" s="12" t="n">
        <v>30.09</v>
      </c>
    </row>
    <row r="5942" customFormat="false" ht="15" hidden="false" customHeight="false" outlineLevel="0" collapsed="false">
      <c r="A5942" s="10" t="s">
        <v>8221</v>
      </c>
      <c r="B5942" s="10" t="s">
        <v>443</v>
      </c>
      <c r="C5942" s="11" t="n">
        <v>46235</v>
      </c>
      <c r="D5942" s="12" t="n">
        <v>63.81</v>
      </c>
    </row>
    <row r="5943" customFormat="false" ht="15" hidden="false" customHeight="false" outlineLevel="0" collapsed="false">
      <c r="A5943" s="10" t="s">
        <v>8222</v>
      </c>
      <c r="B5943" s="10" t="s">
        <v>8223</v>
      </c>
      <c r="C5943" s="11" t="n">
        <v>46236</v>
      </c>
      <c r="D5943" s="12" t="n">
        <v>21.64</v>
      </c>
    </row>
    <row r="5944" customFormat="false" ht="15" hidden="false" customHeight="false" outlineLevel="0" collapsed="false">
      <c r="A5944" s="10" t="s">
        <v>8224</v>
      </c>
      <c r="B5944" s="10" t="s">
        <v>815</v>
      </c>
      <c r="C5944" s="11" t="n">
        <v>46236</v>
      </c>
      <c r="D5944" s="12" t="n">
        <v>40.02</v>
      </c>
    </row>
    <row r="5945" customFormat="false" ht="15" hidden="false" customHeight="false" outlineLevel="0" collapsed="false">
      <c r="A5945" s="10" t="s">
        <v>8225</v>
      </c>
      <c r="B5945" s="10" t="s">
        <v>7312</v>
      </c>
      <c r="C5945" s="11" t="n">
        <v>46236</v>
      </c>
      <c r="D5945" s="12" t="n">
        <v>58.15</v>
      </c>
    </row>
    <row r="5946" customFormat="false" ht="15" hidden="false" customHeight="false" outlineLevel="0" collapsed="false">
      <c r="A5946" s="10" t="s">
        <v>8226</v>
      </c>
      <c r="B5946" s="10" t="s">
        <v>6418</v>
      </c>
      <c r="C5946" s="11" t="n">
        <v>46236</v>
      </c>
      <c r="D5946" s="12" t="n">
        <v>24.98</v>
      </c>
    </row>
    <row r="5947" customFormat="false" ht="15" hidden="false" customHeight="false" outlineLevel="0" collapsed="false">
      <c r="A5947" s="10" t="s">
        <v>8227</v>
      </c>
      <c r="B5947" s="10" t="s">
        <v>5402</v>
      </c>
      <c r="C5947" s="11" t="n">
        <v>46236</v>
      </c>
      <c r="D5947" s="12" t="n">
        <v>53.15</v>
      </c>
    </row>
    <row r="5948" customFormat="false" ht="15" hidden="false" customHeight="false" outlineLevel="0" collapsed="false">
      <c r="A5948" s="10" t="s">
        <v>8228</v>
      </c>
      <c r="B5948" s="10" t="s">
        <v>8229</v>
      </c>
      <c r="C5948" s="11" t="n">
        <v>46236</v>
      </c>
      <c r="D5948" s="12" t="n">
        <v>33.85</v>
      </c>
    </row>
    <row r="5949" customFormat="false" ht="15" hidden="false" customHeight="false" outlineLevel="0" collapsed="false">
      <c r="A5949" s="10" t="s">
        <v>8230</v>
      </c>
      <c r="B5949" s="10" t="s">
        <v>3432</v>
      </c>
      <c r="C5949" s="11" t="n">
        <v>46236</v>
      </c>
      <c r="D5949" s="12" t="n">
        <v>102.44</v>
      </c>
    </row>
    <row r="5950" customFormat="false" ht="15" hidden="false" customHeight="false" outlineLevel="0" collapsed="false">
      <c r="A5950" s="10" t="s">
        <v>8231</v>
      </c>
      <c r="B5950" s="10" t="s">
        <v>8232</v>
      </c>
      <c r="C5950" s="11" t="n">
        <v>46236</v>
      </c>
      <c r="D5950" s="12" t="n">
        <v>44.6</v>
      </c>
    </row>
    <row r="5951" customFormat="false" ht="15" hidden="false" customHeight="false" outlineLevel="0" collapsed="false">
      <c r="A5951" s="10" t="s">
        <v>8233</v>
      </c>
      <c r="B5951" s="10" t="s">
        <v>449</v>
      </c>
      <c r="C5951" s="11" t="n">
        <v>46237</v>
      </c>
      <c r="D5951" s="12" t="n">
        <v>174.19</v>
      </c>
    </row>
    <row r="5952" customFormat="false" ht="15" hidden="false" customHeight="false" outlineLevel="0" collapsed="false">
      <c r="A5952" s="10" t="s">
        <v>8234</v>
      </c>
      <c r="B5952" s="10" t="s">
        <v>673</v>
      </c>
      <c r="C5952" s="11" t="n">
        <v>46237</v>
      </c>
      <c r="D5952" s="12" t="n">
        <v>31.62</v>
      </c>
    </row>
    <row r="5953" customFormat="false" ht="15" hidden="false" customHeight="false" outlineLevel="0" collapsed="false">
      <c r="A5953" s="10" t="s">
        <v>8235</v>
      </c>
      <c r="B5953" s="10" t="s">
        <v>2374</v>
      </c>
      <c r="C5953" s="11" t="n">
        <v>46237</v>
      </c>
      <c r="D5953" s="12" t="n">
        <v>20.77</v>
      </c>
    </row>
    <row r="5954" customFormat="false" ht="15" hidden="false" customHeight="false" outlineLevel="0" collapsed="false">
      <c r="A5954" s="10" t="s">
        <v>8236</v>
      </c>
      <c r="B5954" s="10" t="s">
        <v>8237</v>
      </c>
      <c r="C5954" s="11" t="n">
        <v>46237</v>
      </c>
      <c r="D5954" s="12" t="n">
        <v>35.66</v>
      </c>
    </row>
    <row r="5955" customFormat="false" ht="15" hidden="false" customHeight="false" outlineLevel="0" collapsed="false">
      <c r="A5955" s="10" t="s">
        <v>8238</v>
      </c>
      <c r="B5955" s="10" t="s">
        <v>8239</v>
      </c>
      <c r="C5955" s="11" t="n">
        <v>46237</v>
      </c>
      <c r="D5955" s="12" t="n">
        <v>37.08</v>
      </c>
    </row>
    <row r="5956" customFormat="false" ht="15" hidden="false" customHeight="false" outlineLevel="0" collapsed="false">
      <c r="A5956" s="10" t="s">
        <v>8240</v>
      </c>
      <c r="B5956" s="10" t="s">
        <v>609</v>
      </c>
      <c r="C5956" s="11" t="n">
        <v>46237</v>
      </c>
      <c r="D5956" s="12" t="n">
        <v>41.28</v>
      </c>
    </row>
    <row r="5957" customFormat="false" ht="15" hidden="false" customHeight="false" outlineLevel="0" collapsed="false">
      <c r="A5957" s="10" t="s">
        <v>8241</v>
      </c>
      <c r="B5957" s="10" t="s">
        <v>6629</v>
      </c>
      <c r="C5957" s="11" t="n">
        <v>46237</v>
      </c>
      <c r="D5957" s="12" t="n">
        <v>30.68</v>
      </c>
    </row>
    <row r="5958" customFormat="false" ht="15" hidden="false" customHeight="false" outlineLevel="0" collapsed="false">
      <c r="A5958" s="10" t="s">
        <v>8242</v>
      </c>
      <c r="B5958" s="10" t="s">
        <v>6205</v>
      </c>
      <c r="C5958" s="11" t="n">
        <v>46237</v>
      </c>
      <c r="D5958" s="12" t="n">
        <v>76.25</v>
      </c>
    </row>
    <row r="5959" customFormat="false" ht="15" hidden="false" customHeight="false" outlineLevel="0" collapsed="false">
      <c r="A5959" s="10" t="s">
        <v>8243</v>
      </c>
      <c r="B5959" s="10" t="s">
        <v>2777</v>
      </c>
      <c r="C5959" s="11" t="n">
        <v>46237</v>
      </c>
      <c r="D5959" s="12" t="n">
        <v>32.57</v>
      </c>
    </row>
    <row r="5960" customFormat="false" ht="15" hidden="false" customHeight="false" outlineLevel="0" collapsed="false">
      <c r="A5960" s="10" t="s">
        <v>8244</v>
      </c>
      <c r="B5960" s="10" t="s">
        <v>8245</v>
      </c>
      <c r="C5960" s="11" t="n">
        <v>46237</v>
      </c>
      <c r="D5960" s="12" t="n">
        <v>24.84</v>
      </c>
    </row>
    <row r="5961" customFormat="false" ht="15" hidden="false" customHeight="false" outlineLevel="0" collapsed="false">
      <c r="A5961" s="10" t="s">
        <v>8246</v>
      </c>
      <c r="B5961" s="10" t="s">
        <v>8247</v>
      </c>
      <c r="C5961" s="11" t="n">
        <v>46238</v>
      </c>
      <c r="D5961" s="12" t="n">
        <v>22.4</v>
      </c>
    </row>
    <row r="5962" customFormat="false" ht="15" hidden="false" customHeight="false" outlineLevel="0" collapsed="false">
      <c r="A5962" s="10" t="s">
        <v>8248</v>
      </c>
      <c r="B5962" s="10" t="s">
        <v>4258</v>
      </c>
      <c r="C5962" s="11" t="n">
        <v>46238</v>
      </c>
      <c r="D5962" s="12" t="n">
        <v>38.16</v>
      </c>
    </row>
    <row r="5963" customFormat="false" ht="15" hidden="false" customHeight="false" outlineLevel="0" collapsed="false">
      <c r="A5963" s="10" t="s">
        <v>8249</v>
      </c>
      <c r="B5963" s="10" t="s">
        <v>3523</v>
      </c>
      <c r="C5963" s="11" t="n">
        <v>46238</v>
      </c>
      <c r="D5963" s="12" t="n">
        <v>49.5</v>
      </c>
    </row>
    <row r="5964" customFormat="false" ht="15" hidden="false" customHeight="false" outlineLevel="0" collapsed="false">
      <c r="A5964" s="10" t="s">
        <v>8250</v>
      </c>
      <c r="B5964" s="10" t="s">
        <v>3576</v>
      </c>
      <c r="C5964" s="11" t="n">
        <v>46238</v>
      </c>
      <c r="D5964" s="12" t="n">
        <v>28.81</v>
      </c>
    </row>
    <row r="5965" customFormat="false" ht="15" hidden="false" customHeight="false" outlineLevel="0" collapsed="false">
      <c r="A5965" s="10" t="s">
        <v>8251</v>
      </c>
      <c r="B5965" s="10" t="s">
        <v>5421</v>
      </c>
      <c r="C5965" s="11" t="n">
        <v>46238</v>
      </c>
      <c r="D5965" s="12" t="n">
        <v>39.91</v>
      </c>
    </row>
    <row r="5966" customFormat="false" ht="15" hidden="false" customHeight="false" outlineLevel="0" collapsed="false">
      <c r="A5966" s="10" t="s">
        <v>8252</v>
      </c>
      <c r="B5966" s="10" t="s">
        <v>2361</v>
      </c>
      <c r="C5966" s="11" t="n">
        <v>46238</v>
      </c>
      <c r="D5966" s="12" t="n">
        <v>35.02</v>
      </c>
    </row>
    <row r="5967" customFormat="false" ht="15" hidden="false" customHeight="false" outlineLevel="0" collapsed="false">
      <c r="A5967" s="10" t="s">
        <v>8253</v>
      </c>
      <c r="B5967" s="10" t="s">
        <v>2477</v>
      </c>
      <c r="C5967" s="11" t="n">
        <v>46238</v>
      </c>
      <c r="D5967" s="12" t="n">
        <v>106.24</v>
      </c>
    </row>
    <row r="5968" customFormat="false" ht="15" hidden="false" customHeight="false" outlineLevel="0" collapsed="false">
      <c r="A5968" s="10" t="s">
        <v>8254</v>
      </c>
      <c r="B5968" s="10" t="s">
        <v>5681</v>
      </c>
      <c r="C5968" s="11" t="n">
        <v>46238</v>
      </c>
      <c r="D5968" s="12" t="n">
        <v>63.02</v>
      </c>
    </row>
    <row r="5969" customFormat="false" ht="15" hidden="false" customHeight="false" outlineLevel="0" collapsed="false">
      <c r="A5969" s="10" t="s">
        <v>8255</v>
      </c>
      <c r="B5969" s="10" t="s">
        <v>4559</v>
      </c>
      <c r="C5969" s="11" t="n">
        <v>46238</v>
      </c>
      <c r="D5969" s="12" t="n">
        <v>49.56</v>
      </c>
    </row>
    <row r="5970" customFormat="false" ht="15" hidden="false" customHeight="false" outlineLevel="0" collapsed="false">
      <c r="A5970" s="10" t="s">
        <v>8256</v>
      </c>
      <c r="B5970" s="10" t="s">
        <v>4456</v>
      </c>
      <c r="C5970" s="11" t="n">
        <v>46238</v>
      </c>
      <c r="D5970" s="12" t="n">
        <v>46.18</v>
      </c>
    </row>
    <row r="5971" customFormat="false" ht="15" hidden="false" customHeight="false" outlineLevel="0" collapsed="false">
      <c r="A5971" s="10" t="s">
        <v>8257</v>
      </c>
      <c r="B5971" s="10" t="s">
        <v>8258</v>
      </c>
      <c r="C5971" s="11" t="n">
        <v>46238</v>
      </c>
      <c r="D5971" s="12" t="n">
        <v>24.63</v>
      </c>
    </row>
    <row r="5972" customFormat="false" ht="15" hidden="false" customHeight="false" outlineLevel="0" collapsed="false">
      <c r="A5972" s="10" t="s">
        <v>8259</v>
      </c>
      <c r="B5972" s="10" t="s">
        <v>8260</v>
      </c>
      <c r="C5972" s="11" t="n">
        <v>46238</v>
      </c>
      <c r="D5972" s="12" t="n">
        <v>42.67</v>
      </c>
    </row>
    <row r="5973" customFormat="false" ht="15" hidden="false" customHeight="false" outlineLevel="0" collapsed="false">
      <c r="A5973" s="10" t="s">
        <v>8261</v>
      </c>
      <c r="B5973" s="10" t="s">
        <v>5432</v>
      </c>
      <c r="C5973" s="11" t="n">
        <v>46239</v>
      </c>
      <c r="D5973" s="12" t="n">
        <v>21.26</v>
      </c>
    </row>
    <row r="5974" customFormat="false" ht="15" hidden="false" customHeight="false" outlineLevel="0" collapsed="false">
      <c r="A5974" s="10" t="s">
        <v>8262</v>
      </c>
      <c r="B5974" s="10" t="s">
        <v>8263</v>
      </c>
      <c r="C5974" s="11" t="n">
        <v>46239</v>
      </c>
      <c r="D5974" s="12" t="n">
        <v>37.9</v>
      </c>
    </row>
    <row r="5975" customFormat="false" ht="15" hidden="false" customHeight="false" outlineLevel="0" collapsed="false">
      <c r="A5975" s="10" t="s">
        <v>8264</v>
      </c>
      <c r="B5975" s="10" t="s">
        <v>688</v>
      </c>
      <c r="C5975" s="11" t="n">
        <v>46239</v>
      </c>
      <c r="D5975" s="12" t="n">
        <v>54.63</v>
      </c>
    </row>
    <row r="5976" customFormat="false" ht="15" hidden="false" customHeight="false" outlineLevel="0" collapsed="false">
      <c r="A5976" s="10" t="s">
        <v>8265</v>
      </c>
      <c r="B5976" s="10" t="s">
        <v>471</v>
      </c>
      <c r="C5976" s="11" t="n">
        <v>46239</v>
      </c>
      <c r="D5976" s="12" t="n">
        <v>30.8</v>
      </c>
    </row>
    <row r="5977" customFormat="false" ht="15" hidden="false" customHeight="false" outlineLevel="0" collapsed="false">
      <c r="A5977" s="10" t="s">
        <v>8266</v>
      </c>
      <c r="B5977" s="10" t="s">
        <v>5074</v>
      </c>
      <c r="C5977" s="11" t="n">
        <v>46239</v>
      </c>
      <c r="D5977" s="12" t="n">
        <v>55.08</v>
      </c>
    </row>
    <row r="5978" customFormat="false" ht="15" hidden="false" customHeight="false" outlineLevel="0" collapsed="false">
      <c r="A5978" s="10" t="s">
        <v>8267</v>
      </c>
      <c r="B5978" s="10" t="s">
        <v>8268</v>
      </c>
      <c r="C5978" s="11" t="n">
        <v>46239</v>
      </c>
      <c r="D5978" s="12" t="n">
        <v>39.06</v>
      </c>
    </row>
    <row r="5979" customFormat="false" ht="15" hidden="false" customHeight="false" outlineLevel="0" collapsed="false">
      <c r="A5979" s="10" t="s">
        <v>8269</v>
      </c>
      <c r="B5979" s="10" t="s">
        <v>8270</v>
      </c>
      <c r="C5979" s="11" t="n">
        <v>46239</v>
      </c>
      <c r="D5979" s="12" t="n">
        <v>20.28</v>
      </c>
    </row>
    <row r="5980" customFormat="false" ht="15" hidden="false" customHeight="false" outlineLevel="0" collapsed="false">
      <c r="A5980" s="10" t="s">
        <v>8271</v>
      </c>
      <c r="B5980" s="10" t="s">
        <v>8272</v>
      </c>
      <c r="C5980" s="11" t="n">
        <v>46240</v>
      </c>
      <c r="D5980" s="12" t="n">
        <v>77.78</v>
      </c>
    </row>
    <row r="5981" customFormat="false" ht="15" hidden="false" customHeight="false" outlineLevel="0" collapsed="false">
      <c r="A5981" s="10" t="s">
        <v>8273</v>
      </c>
      <c r="B5981" s="10" t="s">
        <v>4549</v>
      </c>
      <c r="C5981" s="11" t="n">
        <v>46240</v>
      </c>
      <c r="D5981" s="12" t="n">
        <v>25.38</v>
      </c>
    </row>
    <row r="5982" customFormat="false" ht="15" hidden="false" customHeight="false" outlineLevel="0" collapsed="false">
      <c r="A5982" s="10" t="s">
        <v>8274</v>
      </c>
      <c r="B5982" s="10" t="s">
        <v>8275</v>
      </c>
      <c r="C5982" s="11" t="n">
        <v>46240</v>
      </c>
      <c r="D5982" s="12" t="n">
        <v>49.17</v>
      </c>
    </row>
    <row r="5983" customFormat="false" ht="15" hidden="false" customHeight="false" outlineLevel="0" collapsed="false">
      <c r="A5983" s="10" t="s">
        <v>8276</v>
      </c>
      <c r="B5983" s="10" t="s">
        <v>3908</v>
      </c>
      <c r="C5983" s="11" t="n">
        <v>46240</v>
      </c>
      <c r="D5983" s="12" t="n">
        <v>55.35</v>
      </c>
    </row>
    <row r="5984" customFormat="false" ht="15" hidden="false" customHeight="false" outlineLevel="0" collapsed="false">
      <c r="A5984" s="10" t="s">
        <v>8277</v>
      </c>
      <c r="B5984" s="10" t="s">
        <v>8278</v>
      </c>
      <c r="C5984" s="11" t="n">
        <v>46240</v>
      </c>
      <c r="D5984" s="12" t="n">
        <v>40.48</v>
      </c>
    </row>
    <row r="5985" customFormat="false" ht="15" hidden="false" customHeight="false" outlineLevel="0" collapsed="false">
      <c r="A5985" s="10" t="s">
        <v>8279</v>
      </c>
      <c r="B5985" s="10" t="s">
        <v>8280</v>
      </c>
      <c r="C5985" s="11" t="n">
        <v>46240</v>
      </c>
      <c r="D5985" s="12" t="n">
        <v>29.92</v>
      </c>
    </row>
    <row r="5986" customFormat="false" ht="15" hidden="false" customHeight="false" outlineLevel="0" collapsed="false">
      <c r="A5986" s="10" t="s">
        <v>8281</v>
      </c>
      <c r="B5986" s="10" t="s">
        <v>545</v>
      </c>
      <c r="C5986" s="11" t="n">
        <v>46240</v>
      </c>
      <c r="D5986" s="12" t="n">
        <v>30.02</v>
      </c>
    </row>
    <row r="5987" customFormat="false" ht="15" hidden="false" customHeight="false" outlineLevel="0" collapsed="false">
      <c r="A5987" s="10" t="s">
        <v>8282</v>
      </c>
      <c r="B5987" s="10" t="s">
        <v>1431</v>
      </c>
      <c r="C5987" s="11" t="n">
        <v>46240</v>
      </c>
      <c r="D5987" s="12" t="n">
        <v>33.65</v>
      </c>
    </row>
    <row r="5988" customFormat="false" ht="15" hidden="false" customHeight="false" outlineLevel="0" collapsed="false">
      <c r="A5988" s="10" t="s">
        <v>8283</v>
      </c>
      <c r="B5988" s="10" t="s">
        <v>6861</v>
      </c>
      <c r="C5988" s="11" t="n">
        <v>46240</v>
      </c>
      <c r="D5988" s="12" t="n">
        <v>61.67</v>
      </c>
    </row>
    <row r="5989" customFormat="false" ht="15" hidden="false" customHeight="false" outlineLevel="0" collapsed="false">
      <c r="A5989" s="10" t="s">
        <v>8284</v>
      </c>
      <c r="B5989" s="10" t="s">
        <v>5161</v>
      </c>
      <c r="C5989" s="11" t="n">
        <v>46240</v>
      </c>
      <c r="D5989" s="12" t="n">
        <v>27.07</v>
      </c>
    </row>
    <row r="5990" customFormat="false" ht="15" hidden="false" customHeight="false" outlineLevel="0" collapsed="false">
      <c r="A5990" s="10" t="s">
        <v>8285</v>
      </c>
      <c r="B5990" s="10" t="s">
        <v>8286</v>
      </c>
      <c r="C5990" s="11" t="n">
        <v>46241</v>
      </c>
      <c r="D5990" s="12" t="n">
        <v>31.95</v>
      </c>
    </row>
    <row r="5991" customFormat="false" ht="15" hidden="false" customHeight="false" outlineLevel="0" collapsed="false">
      <c r="A5991" s="10" t="s">
        <v>8287</v>
      </c>
      <c r="B5991" s="10" t="s">
        <v>5696</v>
      </c>
      <c r="C5991" s="11" t="n">
        <v>46241</v>
      </c>
      <c r="D5991" s="12" t="n">
        <v>28.29</v>
      </c>
    </row>
    <row r="5992" customFormat="false" ht="15" hidden="false" customHeight="false" outlineLevel="0" collapsed="false">
      <c r="A5992" s="10" t="s">
        <v>8288</v>
      </c>
      <c r="B5992" s="10" t="s">
        <v>2450</v>
      </c>
      <c r="C5992" s="11" t="n">
        <v>46241</v>
      </c>
      <c r="D5992" s="12" t="n">
        <v>83.94</v>
      </c>
    </row>
    <row r="5993" customFormat="false" ht="15" hidden="false" customHeight="false" outlineLevel="0" collapsed="false">
      <c r="A5993" s="10" t="s">
        <v>8289</v>
      </c>
      <c r="B5993" s="10" t="s">
        <v>8290</v>
      </c>
      <c r="C5993" s="11" t="n">
        <v>46241</v>
      </c>
      <c r="D5993" s="12" t="n">
        <v>21.14</v>
      </c>
    </row>
    <row r="5994" customFormat="false" ht="15" hidden="false" customHeight="false" outlineLevel="0" collapsed="false">
      <c r="A5994" s="10" t="s">
        <v>8291</v>
      </c>
      <c r="B5994" s="10" t="s">
        <v>8292</v>
      </c>
      <c r="C5994" s="11" t="n">
        <v>46241</v>
      </c>
      <c r="D5994" s="12" t="n">
        <v>83.03</v>
      </c>
    </row>
    <row r="5995" customFormat="false" ht="15" hidden="false" customHeight="false" outlineLevel="0" collapsed="false">
      <c r="A5995" s="10" t="s">
        <v>8293</v>
      </c>
      <c r="B5995" s="10" t="s">
        <v>5713</v>
      </c>
      <c r="C5995" s="11" t="n">
        <v>46241</v>
      </c>
      <c r="D5995" s="12" t="n">
        <v>53.18</v>
      </c>
    </row>
    <row r="5996" customFormat="false" ht="15" hidden="false" customHeight="false" outlineLevel="0" collapsed="false">
      <c r="A5996" s="10" t="s">
        <v>8294</v>
      </c>
      <c r="B5996" s="10" t="s">
        <v>6543</v>
      </c>
      <c r="C5996" s="11" t="n">
        <v>46241</v>
      </c>
      <c r="D5996" s="12" t="n">
        <v>48.85</v>
      </c>
    </row>
    <row r="5997" customFormat="false" ht="15" hidden="false" customHeight="false" outlineLevel="0" collapsed="false">
      <c r="A5997" s="10" t="s">
        <v>8295</v>
      </c>
      <c r="B5997" s="10" t="s">
        <v>3245</v>
      </c>
      <c r="C5997" s="11" t="n">
        <v>46241</v>
      </c>
      <c r="D5997" s="12" t="n">
        <v>15.95</v>
      </c>
    </row>
    <row r="5998" customFormat="false" ht="15" hidden="false" customHeight="false" outlineLevel="0" collapsed="false">
      <c r="A5998" s="10" t="s">
        <v>8296</v>
      </c>
      <c r="B5998" s="10" t="s">
        <v>7479</v>
      </c>
      <c r="C5998" s="11" t="n">
        <v>46241</v>
      </c>
      <c r="D5998" s="12" t="n">
        <v>47.45</v>
      </c>
    </row>
    <row r="5999" customFormat="false" ht="15" hidden="false" customHeight="false" outlineLevel="0" collapsed="false">
      <c r="A5999" s="10" t="s">
        <v>8297</v>
      </c>
      <c r="B5999" s="10" t="s">
        <v>4380</v>
      </c>
      <c r="C5999" s="11" t="n">
        <v>46241</v>
      </c>
      <c r="D5999" s="12" t="n">
        <v>66.68</v>
      </c>
    </row>
    <row r="6000" customFormat="false" ht="15" hidden="false" customHeight="false" outlineLevel="0" collapsed="false">
      <c r="A6000" s="10" t="s">
        <v>8298</v>
      </c>
      <c r="B6000" s="10" t="s">
        <v>5018</v>
      </c>
      <c r="C6000" s="11" t="n">
        <v>46241</v>
      </c>
      <c r="D6000" s="12" t="n">
        <v>32.95</v>
      </c>
    </row>
    <row r="6001" customFormat="false" ht="15" hidden="false" customHeight="false" outlineLevel="0" collapsed="false">
      <c r="A6001" s="10" t="s">
        <v>8299</v>
      </c>
      <c r="B6001" s="10" t="s">
        <v>6171</v>
      </c>
      <c r="C6001" s="11" t="n">
        <v>46242</v>
      </c>
      <c r="D6001" s="12" t="n">
        <v>33.77</v>
      </c>
    </row>
    <row r="6002" customFormat="false" ht="15" hidden="false" customHeight="false" outlineLevel="0" collapsed="false">
      <c r="A6002" s="10" t="s">
        <v>8300</v>
      </c>
      <c r="B6002" s="10" t="s">
        <v>6348</v>
      </c>
      <c r="C6002" s="11" t="n">
        <v>46242</v>
      </c>
      <c r="D6002" s="12" t="n">
        <v>63.76</v>
      </c>
    </row>
    <row r="6003" customFormat="false" ht="15" hidden="false" customHeight="false" outlineLevel="0" collapsed="false">
      <c r="A6003" s="10" t="s">
        <v>8301</v>
      </c>
      <c r="B6003" s="10" t="s">
        <v>8302</v>
      </c>
      <c r="C6003" s="11" t="n">
        <v>46242</v>
      </c>
      <c r="D6003" s="12" t="n">
        <v>24.69</v>
      </c>
    </row>
    <row r="6004" customFormat="false" ht="15" hidden="false" customHeight="false" outlineLevel="0" collapsed="false">
      <c r="A6004" s="10" t="s">
        <v>8303</v>
      </c>
      <c r="B6004" s="10" t="s">
        <v>4781</v>
      </c>
      <c r="C6004" s="11" t="n">
        <v>46242</v>
      </c>
      <c r="D6004" s="12" t="n">
        <v>32.94</v>
      </c>
    </row>
    <row r="6005" customFormat="false" ht="15" hidden="false" customHeight="false" outlineLevel="0" collapsed="false">
      <c r="A6005" s="10" t="s">
        <v>8304</v>
      </c>
      <c r="B6005" s="10" t="s">
        <v>6948</v>
      </c>
      <c r="C6005" s="11" t="n">
        <v>46242</v>
      </c>
      <c r="D6005" s="12" t="n">
        <v>51.29</v>
      </c>
    </row>
    <row r="6006" customFormat="false" ht="15" hidden="false" customHeight="false" outlineLevel="0" collapsed="false">
      <c r="A6006" s="10" t="s">
        <v>8305</v>
      </c>
      <c r="B6006" s="10" t="s">
        <v>3893</v>
      </c>
      <c r="C6006" s="11" t="n">
        <v>46242</v>
      </c>
      <c r="D6006" s="12" t="n">
        <v>29.44</v>
      </c>
    </row>
    <row r="6007" customFormat="false" ht="15" hidden="false" customHeight="false" outlineLevel="0" collapsed="false">
      <c r="A6007" s="10" t="s">
        <v>8306</v>
      </c>
      <c r="B6007" s="10" t="s">
        <v>4649</v>
      </c>
      <c r="C6007" s="11" t="n">
        <v>46242</v>
      </c>
      <c r="D6007" s="12" t="n">
        <v>34.48</v>
      </c>
    </row>
    <row r="6008" customFormat="false" ht="15" hidden="false" customHeight="false" outlineLevel="0" collapsed="false">
      <c r="A6008" s="10" t="s">
        <v>8307</v>
      </c>
      <c r="B6008" s="10" t="s">
        <v>6228</v>
      </c>
      <c r="C6008" s="11" t="n">
        <v>46242</v>
      </c>
      <c r="D6008" s="12" t="n">
        <v>23.83</v>
      </c>
    </row>
    <row r="6009" customFormat="false" ht="15" hidden="false" customHeight="false" outlineLevel="0" collapsed="false">
      <c r="A6009" s="10" t="s">
        <v>8308</v>
      </c>
      <c r="B6009" s="10" t="s">
        <v>3918</v>
      </c>
      <c r="C6009" s="11" t="n">
        <v>46242</v>
      </c>
      <c r="D6009" s="12" t="n">
        <v>31.23</v>
      </c>
    </row>
    <row r="6010" customFormat="false" ht="15" hidden="false" customHeight="false" outlineLevel="0" collapsed="false">
      <c r="A6010" s="10" t="s">
        <v>8309</v>
      </c>
      <c r="B6010" s="10" t="s">
        <v>2596</v>
      </c>
      <c r="C6010" s="11" t="n">
        <v>46243</v>
      </c>
      <c r="D6010" s="12" t="n">
        <v>32.52</v>
      </c>
    </row>
    <row r="6011" customFormat="false" ht="15" hidden="false" customHeight="false" outlineLevel="0" collapsed="false">
      <c r="A6011" s="10" t="s">
        <v>8310</v>
      </c>
      <c r="B6011" s="10" t="s">
        <v>844</v>
      </c>
      <c r="C6011" s="11" t="n">
        <v>46243</v>
      </c>
      <c r="D6011" s="12" t="n">
        <v>73.45</v>
      </c>
    </row>
    <row r="6012" customFormat="false" ht="15" hidden="false" customHeight="false" outlineLevel="0" collapsed="false">
      <c r="A6012" s="10" t="s">
        <v>8311</v>
      </c>
      <c r="B6012" s="10" t="s">
        <v>6322</v>
      </c>
      <c r="C6012" s="11" t="n">
        <v>46243</v>
      </c>
      <c r="D6012" s="12" t="n">
        <v>41.94</v>
      </c>
    </row>
    <row r="6013" customFormat="false" ht="15" hidden="false" customHeight="false" outlineLevel="0" collapsed="false">
      <c r="A6013" s="10" t="s">
        <v>8312</v>
      </c>
      <c r="B6013" s="10" t="s">
        <v>8313</v>
      </c>
      <c r="C6013" s="11" t="n">
        <v>46243</v>
      </c>
      <c r="D6013" s="12" t="n">
        <v>47.08</v>
      </c>
    </row>
    <row r="6014" customFormat="false" ht="15" hidden="false" customHeight="false" outlineLevel="0" collapsed="false">
      <c r="A6014" s="10" t="s">
        <v>8314</v>
      </c>
      <c r="B6014" s="10" t="s">
        <v>3586</v>
      </c>
      <c r="C6014" s="11" t="n">
        <v>46243</v>
      </c>
      <c r="D6014" s="12" t="n">
        <v>28.81</v>
      </c>
    </row>
    <row r="6015" customFormat="false" ht="15" hidden="false" customHeight="false" outlineLevel="0" collapsed="false">
      <c r="A6015" s="10" t="s">
        <v>8315</v>
      </c>
      <c r="B6015" s="10" t="s">
        <v>3070</v>
      </c>
      <c r="C6015" s="11" t="n">
        <v>46243</v>
      </c>
      <c r="D6015" s="12" t="n">
        <v>42.3</v>
      </c>
    </row>
    <row r="6016" customFormat="false" ht="15" hidden="false" customHeight="false" outlineLevel="0" collapsed="false">
      <c r="A6016" s="10" t="s">
        <v>8316</v>
      </c>
      <c r="B6016" s="10" t="s">
        <v>4165</v>
      </c>
      <c r="C6016" s="11" t="n">
        <v>46243</v>
      </c>
      <c r="D6016" s="12" t="n">
        <v>33.96</v>
      </c>
    </row>
    <row r="6017" customFormat="false" ht="15" hidden="false" customHeight="false" outlineLevel="0" collapsed="false">
      <c r="A6017" s="10" t="s">
        <v>8317</v>
      </c>
      <c r="B6017" s="10" t="s">
        <v>1535</v>
      </c>
      <c r="C6017" s="11" t="n">
        <v>46243</v>
      </c>
      <c r="D6017" s="12" t="n">
        <v>51.89</v>
      </c>
    </row>
    <row r="6018" customFormat="false" ht="15" hidden="false" customHeight="false" outlineLevel="0" collapsed="false">
      <c r="A6018" s="10" t="s">
        <v>8318</v>
      </c>
      <c r="B6018" s="10" t="s">
        <v>2230</v>
      </c>
      <c r="C6018" s="11" t="n">
        <v>46243</v>
      </c>
      <c r="D6018" s="12" t="n">
        <v>51.02</v>
      </c>
    </row>
    <row r="6019" customFormat="false" ht="15" hidden="false" customHeight="false" outlineLevel="0" collapsed="false">
      <c r="A6019" s="10" t="s">
        <v>8319</v>
      </c>
      <c r="B6019" s="10" t="s">
        <v>8320</v>
      </c>
      <c r="C6019" s="11" t="n">
        <v>46243</v>
      </c>
      <c r="D6019" s="12" t="n">
        <v>48.61</v>
      </c>
    </row>
    <row r="6020" customFormat="false" ht="15" hidden="false" customHeight="false" outlineLevel="0" collapsed="false">
      <c r="A6020" s="10" t="s">
        <v>8321</v>
      </c>
      <c r="B6020" s="10" t="s">
        <v>8322</v>
      </c>
      <c r="C6020" s="11" t="n">
        <v>46243</v>
      </c>
      <c r="D6020" s="12" t="n">
        <v>19.87</v>
      </c>
    </row>
    <row r="6021" customFormat="false" ht="15" hidden="false" customHeight="false" outlineLevel="0" collapsed="false">
      <c r="A6021" s="10" t="s">
        <v>8323</v>
      </c>
      <c r="B6021" s="10" t="s">
        <v>8324</v>
      </c>
      <c r="C6021" s="11" t="n">
        <v>46244</v>
      </c>
      <c r="D6021" s="12" t="n">
        <v>34.65</v>
      </c>
    </row>
    <row r="6022" customFormat="false" ht="15" hidden="false" customHeight="false" outlineLevel="0" collapsed="false">
      <c r="A6022" s="10" t="s">
        <v>8325</v>
      </c>
      <c r="B6022" s="10" t="s">
        <v>6838</v>
      </c>
      <c r="C6022" s="11" t="n">
        <v>46244</v>
      </c>
      <c r="D6022" s="12" t="n">
        <v>17.84</v>
      </c>
    </row>
    <row r="6023" customFormat="false" ht="15" hidden="false" customHeight="false" outlineLevel="0" collapsed="false">
      <c r="A6023" s="10" t="s">
        <v>8326</v>
      </c>
      <c r="B6023" s="10" t="s">
        <v>8327</v>
      </c>
      <c r="C6023" s="11" t="n">
        <v>46244</v>
      </c>
      <c r="D6023" s="12" t="n">
        <v>28.61</v>
      </c>
    </row>
    <row r="6024" customFormat="false" ht="15" hidden="false" customHeight="false" outlineLevel="0" collapsed="false">
      <c r="A6024" s="10" t="s">
        <v>8328</v>
      </c>
      <c r="B6024" s="10" t="s">
        <v>117</v>
      </c>
      <c r="C6024" s="11" t="n">
        <v>46244</v>
      </c>
      <c r="D6024" s="12" t="n">
        <v>41.64</v>
      </c>
    </row>
    <row r="6025" customFormat="false" ht="15" hidden="false" customHeight="false" outlineLevel="0" collapsed="false">
      <c r="A6025" s="10" t="s">
        <v>8329</v>
      </c>
      <c r="B6025" s="10" t="s">
        <v>3990</v>
      </c>
      <c r="C6025" s="11" t="n">
        <v>46244</v>
      </c>
      <c r="D6025" s="12" t="n">
        <v>56.15</v>
      </c>
    </row>
    <row r="6026" customFormat="false" ht="15" hidden="false" customHeight="false" outlineLevel="0" collapsed="false">
      <c r="A6026" s="10" t="s">
        <v>8330</v>
      </c>
      <c r="B6026" s="10" t="s">
        <v>3723</v>
      </c>
      <c r="C6026" s="11" t="n">
        <v>46244</v>
      </c>
      <c r="D6026" s="12" t="n">
        <v>42.49</v>
      </c>
    </row>
    <row r="6027" customFormat="false" ht="15" hidden="false" customHeight="false" outlineLevel="0" collapsed="false">
      <c r="A6027" s="10" t="s">
        <v>8331</v>
      </c>
      <c r="B6027" s="10" t="s">
        <v>6822</v>
      </c>
      <c r="C6027" s="11" t="n">
        <v>46244</v>
      </c>
      <c r="D6027" s="12" t="n">
        <v>31.69</v>
      </c>
    </row>
    <row r="6028" customFormat="false" ht="15" hidden="false" customHeight="false" outlineLevel="0" collapsed="false">
      <c r="A6028" s="10" t="s">
        <v>8332</v>
      </c>
      <c r="B6028" s="10" t="s">
        <v>961</v>
      </c>
      <c r="C6028" s="11" t="n">
        <v>46244</v>
      </c>
      <c r="D6028" s="12" t="n">
        <v>60.24</v>
      </c>
    </row>
    <row r="6029" customFormat="false" ht="15" hidden="false" customHeight="false" outlineLevel="0" collapsed="false">
      <c r="A6029" s="10" t="s">
        <v>8333</v>
      </c>
      <c r="B6029" s="10" t="s">
        <v>8334</v>
      </c>
      <c r="C6029" s="11" t="n">
        <v>46244</v>
      </c>
      <c r="D6029" s="12" t="n">
        <v>18.41</v>
      </c>
    </row>
    <row r="6030" customFormat="false" ht="15" hidden="false" customHeight="false" outlineLevel="0" collapsed="false">
      <c r="A6030" s="10" t="s">
        <v>8335</v>
      </c>
      <c r="B6030" s="10" t="s">
        <v>6181</v>
      </c>
      <c r="C6030" s="11" t="n">
        <v>46244</v>
      </c>
      <c r="D6030" s="12" t="n">
        <v>63.35</v>
      </c>
    </row>
    <row r="6031" customFormat="false" ht="15" hidden="false" customHeight="false" outlineLevel="0" collapsed="false">
      <c r="A6031" s="10" t="s">
        <v>8336</v>
      </c>
      <c r="B6031" s="10" t="s">
        <v>6335</v>
      </c>
      <c r="C6031" s="11" t="n">
        <v>46244</v>
      </c>
      <c r="D6031" s="12" t="n">
        <v>23.46</v>
      </c>
    </row>
    <row r="6032" customFormat="false" ht="15" hidden="false" customHeight="false" outlineLevel="0" collapsed="false">
      <c r="A6032" s="10" t="s">
        <v>8337</v>
      </c>
      <c r="B6032" s="10" t="s">
        <v>6990</v>
      </c>
      <c r="C6032" s="11" t="n">
        <v>46244</v>
      </c>
      <c r="D6032" s="12" t="n">
        <v>36.65</v>
      </c>
    </row>
    <row r="6033" customFormat="false" ht="15" hidden="false" customHeight="false" outlineLevel="0" collapsed="false">
      <c r="A6033" s="10" t="s">
        <v>8338</v>
      </c>
      <c r="B6033" s="10" t="s">
        <v>8339</v>
      </c>
      <c r="C6033" s="11" t="n">
        <v>46244</v>
      </c>
      <c r="D6033" s="12" t="n">
        <v>36.56</v>
      </c>
    </row>
    <row r="6034" customFormat="false" ht="15" hidden="false" customHeight="false" outlineLevel="0" collapsed="false">
      <c r="A6034" s="10" t="s">
        <v>8340</v>
      </c>
      <c r="B6034" s="10" t="s">
        <v>4861</v>
      </c>
      <c r="C6034" s="11" t="n">
        <v>46244</v>
      </c>
      <c r="D6034" s="12" t="n">
        <v>29.77</v>
      </c>
    </row>
    <row r="6035" customFormat="false" ht="15" hidden="false" customHeight="false" outlineLevel="0" collapsed="false">
      <c r="A6035" s="10" t="s">
        <v>8341</v>
      </c>
      <c r="B6035" s="10" t="s">
        <v>5705</v>
      </c>
      <c r="C6035" s="11" t="n">
        <v>46244</v>
      </c>
      <c r="D6035" s="12" t="n">
        <v>50.21</v>
      </c>
    </row>
    <row r="6036" customFormat="false" ht="15" hidden="false" customHeight="false" outlineLevel="0" collapsed="false">
      <c r="A6036" s="10" t="s">
        <v>8342</v>
      </c>
      <c r="B6036" s="10" t="s">
        <v>8343</v>
      </c>
      <c r="C6036" s="11" t="n">
        <v>46244</v>
      </c>
      <c r="D6036" s="12" t="n">
        <v>29.26</v>
      </c>
    </row>
    <row r="6037" customFormat="false" ht="15" hidden="false" customHeight="false" outlineLevel="0" collapsed="false">
      <c r="A6037" s="10" t="s">
        <v>8344</v>
      </c>
      <c r="B6037" s="10" t="s">
        <v>3290</v>
      </c>
      <c r="C6037" s="11" t="n">
        <v>46244</v>
      </c>
      <c r="D6037" s="12" t="n">
        <v>114.31</v>
      </c>
    </row>
    <row r="6038" customFormat="false" ht="15" hidden="false" customHeight="false" outlineLevel="0" collapsed="false">
      <c r="A6038" s="10" t="s">
        <v>8345</v>
      </c>
      <c r="B6038" s="10" t="s">
        <v>8346</v>
      </c>
      <c r="C6038" s="11" t="n">
        <v>46245</v>
      </c>
      <c r="D6038" s="12" t="n">
        <v>39.46</v>
      </c>
    </row>
    <row r="6039" customFormat="false" ht="15" hidden="false" customHeight="false" outlineLevel="0" collapsed="false">
      <c r="A6039" s="10" t="s">
        <v>8347</v>
      </c>
      <c r="B6039" s="10" t="s">
        <v>7256</v>
      </c>
      <c r="C6039" s="11" t="n">
        <v>46245</v>
      </c>
      <c r="D6039" s="12" t="n">
        <v>75.5</v>
      </c>
    </row>
    <row r="6040" customFormat="false" ht="15" hidden="false" customHeight="false" outlineLevel="0" collapsed="false">
      <c r="A6040" s="10" t="s">
        <v>8348</v>
      </c>
      <c r="B6040" s="10" t="s">
        <v>1586</v>
      </c>
      <c r="C6040" s="11" t="n">
        <v>46245</v>
      </c>
      <c r="D6040" s="12" t="n">
        <v>51.41</v>
      </c>
    </row>
    <row r="6041" customFormat="false" ht="15" hidden="false" customHeight="false" outlineLevel="0" collapsed="false">
      <c r="A6041" s="10" t="s">
        <v>8349</v>
      </c>
      <c r="B6041" s="10" t="s">
        <v>3477</v>
      </c>
      <c r="C6041" s="11" t="n">
        <v>46245</v>
      </c>
      <c r="D6041" s="12" t="n">
        <v>33.81</v>
      </c>
    </row>
    <row r="6042" customFormat="false" ht="15" hidden="false" customHeight="false" outlineLevel="0" collapsed="false">
      <c r="A6042" s="10" t="s">
        <v>8350</v>
      </c>
      <c r="B6042" s="10" t="s">
        <v>268</v>
      </c>
      <c r="C6042" s="11" t="n">
        <v>46245</v>
      </c>
      <c r="D6042" s="12" t="n">
        <v>41.08</v>
      </c>
    </row>
    <row r="6043" customFormat="false" ht="15" hidden="false" customHeight="false" outlineLevel="0" collapsed="false">
      <c r="A6043" s="10" t="s">
        <v>8351</v>
      </c>
      <c r="B6043" s="10" t="s">
        <v>3652</v>
      </c>
      <c r="C6043" s="11" t="n">
        <v>46245</v>
      </c>
      <c r="D6043" s="12" t="n">
        <v>33.01</v>
      </c>
    </row>
    <row r="6044" customFormat="false" ht="15" hidden="false" customHeight="false" outlineLevel="0" collapsed="false">
      <c r="A6044" s="10" t="s">
        <v>8352</v>
      </c>
      <c r="B6044" s="10" t="s">
        <v>4135</v>
      </c>
      <c r="C6044" s="11" t="n">
        <v>46245</v>
      </c>
      <c r="D6044" s="12" t="n">
        <v>39.15</v>
      </c>
    </row>
    <row r="6045" customFormat="false" ht="15" hidden="false" customHeight="false" outlineLevel="0" collapsed="false">
      <c r="A6045" s="10" t="s">
        <v>8353</v>
      </c>
      <c r="B6045" s="10" t="s">
        <v>6777</v>
      </c>
      <c r="C6045" s="11" t="n">
        <v>46245</v>
      </c>
      <c r="D6045" s="12" t="n">
        <v>27.43</v>
      </c>
    </row>
    <row r="6046" customFormat="false" ht="15" hidden="false" customHeight="false" outlineLevel="0" collapsed="false">
      <c r="A6046" s="10" t="s">
        <v>8354</v>
      </c>
      <c r="B6046" s="10" t="s">
        <v>6040</v>
      </c>
      <c r="C6046" s="11" t="n">
        <v>46245</v>
      </c>
      <c r="D6046" s="12" t="n">
        <v>27.78</v>
      </c>
    </row>
    <row r="6047" customFormat="false" ht="15" hidden="false" customHeight="false" outlineLevel="0" collapsed="false">
      <c r="A6047" s="10" t="s">
        <v>8355</v>
      </c>
      <c r="B6047" s="10" t="s">
        <v>5179</v>
      </c>
      <c r="C6047" s="11" t="n">
        <v>46246</v>
      </c>
      <c r="D6047" s="12" t="n">
        <v>58.01</v>
      </c>
    </row>
    <row r="6048" customFormat="false" ht="15" hidden="false" customHeight="false" outlineLevel="0" collapsed="false">
      <c r="A6048" s="10" t="s">
        <v>8356</v>
      </c>
      <c r="B6048" s="10" t="s">
        <v>6416</v>
      </c>
      <c r="C6048" s="11" t="n">
        <v>46246</v>
      </c>
      <c r="D6048" s="12" t="n">
        <v>42.12</v>
      </c>
    </row>
    <row r="6049" customFormat="false" ht="15" hidden="false" customHeight="false" outlineLevel="0" collapsed="false">
      <c r="A6049" s="10" t="s">
        <v>8357</v>
      </c>
      <c r="B6049" s="10" t="s">
        <v>8358</v>
      </c>
      <c r="C6049" s="11" t="n">
        <v>46246</v>
      </c>
      <c r="D6049" s="12" t="n">
        <v>27.88</v>
      </c>
    </row>
    <row r="6050" customFormat="false" ht="15" hidden="false" customHeight="false" outlineLevel="0" collapsed="false">
      <c r="A6050" s="10" t="s">
        <v>8359</v>
      </c>
      <c r="B6050" s="10" t="s">
        <v>8360</v>
      </c>
      <c r="C6050" s="11" t="n">
        <v>46246</v>
      </c>
      <c r="D6050" s="12" t="n">
        <v>23.31</v>
      </c>
    </row>
    <row r="6051" customFormat="false" ht="15" hidden="false" customHeight="false" outlineLevel="0" collapsed="false">
      <c r="A6051" s="10" t="s">
        <v>8361</v>
      </c>
      <c r="B6051" s="10" t="s">
        <v>391</v>
      </c>
      <c r="C6051" s="11" t="n">
        <v>46246</v>
      </c>
      <c r="D6051" s="12" t="n">
        <v>28.33</v>
      </c>
    </row>
    <row r="6052" customFormat="false" ht="15" hidden="false" customHeight="false" outlineLevel="0" collapsed="false">
      <c r="A6052" s="10" t="s">
        <v>8362</v>
      </c>
      <c r="B6052" s="10" t="s">
        <v>6418</v>
      </c>
      <c r="C6052" s="11" t="n">
        <v>46246</v>
      </c>
      <c r="D6052" s="12" t="n">
        <v>67.03</v>
      </c>
    </row>
    <row r="6053" customFormat="false" ht="15" hidden="false" customHeight="false" outlineLevel="0" collapsed="false">
      <c r="A6053" s="10" t="s">
        <v>8363</v>
      </c>
      <c r="B6053" s="10" t="s">
        <v>8364</v>
      </c>
      <c r="C6053" s="11" t="n">
        <v>46246</v>
      </c>
      <c r="D6053" s="12" t="n">
        <v>43.25</v>
      </c>
    </row>
    <row r="6054" customFormat="false" ht="15" hidden="false" customHeight="false" outlineLevel="0" collapsed="false">
      <c r="A6054" s="10" t="s">
        <v>8365</v>
      </c>
      <c r="B6054" s="10" t="s">
        <v>2930</v>
      </c>
      <c r="C6054" s="11" t="n">
        <v>46246</v>
      </c>
      <c r="D6054" s="12" t="n">
        <v>53.07</v>
      </c>
    </row>
    <row r="6055" customFormat="false" ht="15" hidden="false" customHeight="false" outlineLevel="0" collapsed="false">
      <c r="A6055" s="10" t="s">
        <v>8366</v>
      </c>
      <c r="B6055" s="10" t="s">
        <v>8367</v>
      </c>
      <c r="C6055" s="11" t="n">
        <v>46246</v>
      </c>
      <c r="D6055" s="12" t="n">
        <v>28.3</v>
      </c>
    </row>
    <row r="6056" customFormat="false" ht="15" hidden="false" customHeight="false" outlineLevel="0" collapsed="false">
      <c r="A6056" s="10" t="s">
        <v>8368</v>
      </c>
      <c r="B6056" s="10" t="s">
        <v>8369</v>
      </c>
      <c r="C6056" s="11" t="n">
        <v>46246</v>
      </c>
      <c r="D6056" s="12" t="n">
        <v>50.13</v>
      </c>
    </row>
    <row r="6057" customFormat="false" ht="15" hidden="false" customHeight="false" outlineLevel="0" collapsed="false">
      <c r="A6057" s="10" t="s">
        <v>8370</v>
      </c>
      <c r="B6057" s="10" t="s">
        <v>5948</v>
      </c>
      <c r="C6057" s="11" t="n">
        <v>46246</v>
      </c>
      <c r="D6057" s="12" t="n">
        <v>31.47</v>
      </c>
    </row>
    <row r="6058" customFormat="false" ht="15" hidden="false" customHeight="false" outlineLevel="0" collapsed="false">
      <c r="A6058" s="10" t="s">
        <v>8371</v>
      </c>
      <c r="B6058" s="10" t="s">
        <v>2949</v>
      </c>
      <c r="C6058" s="11" t="n">
        <v>46246</v>
      </c>
      <c r="D6058" s="12" t="n">
        <v>60.38</v>
      </c>
    </row>
    <row r="6059" customFormat="false" ht="15" hidden="false" customHeight="false" outlineLevel="0" collapsed="false">
      <c r="A6059" s="10" t="s">
        <v>8372</v>
      </c>
      <c r="B6059" s="10" t="s">
        <v>179</v>
      </c>
      <c r="C6059" s="11" t="n">
        <v>46246</v>
      </c>
      <c r="D6059" s="12" t="n">
        <v>79.03</v>
      </c>
    </row>
    <row r="6060" customFormat="false" ht="15" hidden="false" customHeight="false" outlineLevel="0" collapsed="false">
      <c r="A6060" s="10" t="s">
        <v>8373</v>
      </c>
      <c r="B6060" s="10" t="s">
        <v>5904</v>
      </c>
      <c r="C6060" s="11" t="n">
        <v>46246</v>
      </c>
      <c r="D6060" s="12" t="n">
        <v>32.6</v>
      </c>
    </row>
    <row r="6061" customFormat="false" ht="15" hidden="false" customHeight="false" outlineLevel="0" collapsed="false">
      <c r="A6061" s="10" t="s">
        <v>8374</v>
      </c>
      <c r="B6061" s="10" t="s">
        <v>8375</v>
      </c>
      <c r="C6061" s="11" t="n">
        <v>46246</v>
      </c>
      <c r="D6061" s="12" t="n">
        <v>44.48</v>
      </c>
    </row>
    <row r="6062" customFormat="false" ht="15" hidden="false" customHeight="false" outlineLevel="0" collapsed="false">
      <c r="A6062" s="10" t="s">
        <v>8376</v>
      </c>
      <c r="B6062" s="10" t="s">
        <v>5092</v>
      </c>
      <c r="C6062" s="11" t="n">
        <v>46246</v>
      </c>
      <c r="D6062" s="12" t="n">
        <v>44.51</v>
      </c>
    </row>
    <row r="6063" customFormat="false" ht="15" hidden="false" customHeight="false" outlineLevel="0" collapsed="false">
      <c r="A6063" s="10" t="s">
        <v>8377</v>
      </c>
      <c r="B6063" s="10" t="s">
        <v>473</v>
      </c>
      <c r="C6063" s="11" t="n">
        <v>46246</v>
      </c>
      <c r="D6063" s="12" t="n">
        <v>35.07</v>
      </c>
    </row>
    <row r="6064" customFormat="false" ht="15" hidden="false" customHeight="false" outlineLevel="0" collapsed="false">
      <c r="A6064" s="10" t="s">
        <v>8378</v>
      </c>
      <c r="B6064" s="10" t="s">
        <v>1978</v>
      </c>
      <c r="C6064" s="11" t="n">
        <v>46247</v>
      </c>
      <c r="D6064" s="12" t="n">
        <v>40.07</v>
      </c>
    </row>
    <row r="6065" customFormat="false" ht="15" hidden="false" customHeight="false" outlineLevel="0" collapsed="false">
      <c r="A6065" s="10" t="s">
        <v>8379</v>
      </c>
      <c r="B6065" s="10" t="s">
        <v>8380</v>
      </c>
      <c r="C6065" s="11" t="n">
        <v>46247</v>
      </c>
      <c r="D6065" s="12" t="n">
        <v>23.86</v>
      </c>
    </row>
    <row r="6066" customFormat="false" ht="15" hidden="false" customHeight="false" outlineLevel="0" collapsed="false">
      <c r="A6066" s="10" t="s">
        <v>8381</v>
      </c>
      <c r="B6066" s="10" t="s">
        <v>4523</v>
      </c>
      <c r="C6066" s="11" t="n">
        <v>46247</v>
      </c>
      <c r="D6066" s="12" t="n">
        <v>92.59</v>
      </c>
    </row>
    <row r="6067" customFormat="false" ht="15" hidden="false" customHeight="false" outlineLevel="0" collapsed="false">
      <c r="A6067" s="10" t="s">
        <v>8382</v>
      </c>
      <c r="B6067" s="10" t="s">
        <v>620</v>
      </c>
      <c r="C6067" s="11" t="n">
        <v>46247</v>
      </c>
      <c r="D6067" s="12" t="n">
        <v>18.67</v>
      </c>
    </row>
    <row r="6068" customFormat="false" ht="15" hidden="false" customHeight="false" outlineLevel="0" collapsed="false">
      <c r="A6068" s="10" t="s">
        <v>8383</v>
      </c>
      <c r="B6068" s="10" t="s">
        <v>8384</v>
      </c>
      <c r="C6068" s="11" t="n">
        <v>46247</v>
      </c>
      <c r="D6068" s="12" t="n">
        <v>31.96</v>
      </c>
    </row>
    <row r="6069" customFormat="false" ht="15" hidden="false" customHeight="false" outlineLevel="0" collapsed="false">
      <c r="A6069" s="10" t="s">
        <v>8385</v>
      </c>
      <c r="B6069" s="10" t="s">
        <v>33</v>
      </c>
      <c r="C6069" s="11" t="n">
        <v>46247</v>
      </c>
      <c r="D6069" s="12" t="n">
        <v>37.38</v>
      </c>
    </row>
    <row r="6070" customFormat="false" ht="15" hidden="false" customHeight="false" outlineLevel="0" collapsed="false">
      <c r="A6070" s="10" t="s">
        <v>8386</v>
      </c>
      <c r="B6070" s="10" t="s">
        <v>5104</v>
      </c>
      <c r="C6070" s="11" t="n">
        <v>46247</v>
      </c>
      <c r="D6070" s="12" t="n">
        <v>42.17</v>
      </c>
    </row>
    <row r="6071" customFormat="false" ht="15" hidden="false" customHeight="false" outlineLevel="0" collapsed="false">
      <c r="A6071" s="10" t="s">
        <v>8387</v>
      </c>
      <c r="B6071" s="10" t="s">
        <v>5486</v>
      </c>
      <c r="C6071" s="11" t="n">
        <v>46247</v>
      </c>
      <c r="D6071" s="12" t="n">
        <v>29.3</v>
      </c>
    </row>
    <row r="6072" customFormat="false" ht="15" hidden="false" customHeight="false" outlineLevel="0" collapsed="false">
      <c r="A6072" s="10" t="s">
        <v>8388</v>
      </c>
      <c r="B6072" s="10" t="s">
        <v>1448</v>
      </c>
      <c r="C6072" s="11" t="n">
        <v>46247</v>
      </c>
      <c r="D6072" s="12" t="n">
        <v>96.41</v>
      </c>
    </row>
    <row r="6073" customFormat="false" ht="15" hidden="false" customHeight="false" outlineLevel="0" collapsed="false">
      <c r="A6073" s="10" t="s">
        <v>8389</v>
      </c>
      <c r="B6073" s="10" t="s">
        <v>4028</v>
      </c>
      <c r="C6073" s="11" t="n">
        <v>46247</v>
      </c>
      <c r="D6073" s="12" t="n">
        <v>58.14</v>
      </c>
    </row>
    <row r="6074" customFormat="false" ht="15" hidden="false" customHeight="false" outlineLevel="0" collapsed="false">
      <c r="A6074" s="10" t="s">
        <v>8390</v>
      </c>
      <c r="B6074" s="10" t="s">
        <v>8391</v>
      </c>
      <c r="C6074" s="11" t="n">
        <v>46247</v>
      </c>
      <c r="D6074" s="12" t="n">
        <v>22.98</v>
      </c>
    </row>
    <row r="6075" customFormat="false" ht="15" hidden="false" customHeight="false" outlineLevel="0" collapsed="false">
      <c r="A6075" s="10" t="s">
        <v>8392</v>
      </c>
      <c r="B6075" s="10" t="s">
        <v>8393</v>
      </c>
      <c r="C6075" s="11" t="n">
        <v>46248</v>
      </c>
      <c r="D6075" s="12" t="n">
        <v>31.44</v>
      </c>
    </row>
    <row r="6076" customFormat="false" ht="15" hidden="false" customHeight="false" outlineLevel="0" collapsed="false">
      <c r="A6076" s="10" t="s">
        <v>8394</v>
      </c>
      <c r="B6076" s="10" t="s">
        <v>577</v>
      </c>
      <c r="C6076" s="11" t="n">
        <v>46248</v>
      </c>
      <c r="D6076" s="12" t="n">
        <v>14.59</v>
      </c>
    </row>
    <row r="6077" customFormat="false" ht="15" hidden="false" customHeight="false" outlineLevel="0" collapsed="false">
      <c r="A6077" s="10" t="s">
        <v>8395</v>
      </c>
      <c r="B6077" s="10" t="s">
        <v>5500</v>
      </c>
      <c r="C6077" s="11" t="n">
        <v>46248</v>
      </c>
      <c r="D6077" s="12" t="n">
        <v>16.23</v>
      </c>
    </row>
    <row r="6078" customFormat="false" ht="15" hidden="false" customHeight="false" outlineLevel="0" collapsed="false">
      <c r="A6078" s="10" t="s">
        <v>8396</v>
      </c>
      <c r="B6078" s="10" t="s">
        <v>6048</v>
      </c>
      <c r="C6078" s="11" t="n">
        <v>46248</v>
      </c>
      <c r="D6078" s="12" t="n">
        <v>23.92</v>
      </c>
    </row>
    <row r="6079" customFormat="false" ht="15" hidden="false" customHeight="false" outlineLevel="0" collapsed="false">
      <c r="A6079" s="10" t="s">
        <v>8397</v>
      </c>
      <c r="B6079" s="10" t="s">
        <v>3120</v>
      </c>
      <c r="C6079" s="11" t="n">
        <v>46248</v>
      </c>
      <c r="D6079" s="12" t="n">
        <v>70.05</v>
      </c>
    </row>
    <row r="6080" customFormat="false" ht="15" hidden="false" customHeight="false" outlineLevel="0" collapsed="false">
      <c r="A6080" s="10" t="s">
        <v>8398</v>
      </c>
      <c r="B6080" s="10" t="s">
        <v>8399</v>
      </c>
      <c r="C6080" s="11" t="n">
        <v>46248</v>
      </c>
      <c r="D6080" s="12" t="n">
        <v>20.51</v>
      </c>
    </row>
    <row r="6081" customFormat="false" ht="15" hidden="false" customHeight="false" outlineLevel="0" collapsed="false">
      <c r="A6081" s="10" t="s">
        <v>8400</v>
      </c>
      <c r="B6081" s="10" t="s">
        <v>8401</v>
      </c>
      <c r="C6081" s="11" t="n">
        <v>46248</v>
      </c>
      <c r="D6081" s="12" t="n">
        <v>22.53</v>
      </c>
    </row>
    <row r="6082" customFormat="false" ht="15" hidden="false" customHeight="false" outlineLevel="0" collapsed="false">
      <c r="A6082" s="10" t="s">
        <v>8402</v>
      </c>
      <c r="B6082" s="10" t="s">
        <v>1845</v>
      </c>
      <c r="C6082" s="11" t="n">
        <v>46248</v>
      </c>
      <c r="D6082" s="12" t="n">
        <v>26.88</v>
      </c>
    </row>
    <row r="6083" customFormat="false" ht="15" hidden="false" customHeight="false" outlineLevel="0" collapsed="false">
      <c r="A6083" s="10" t="s">
        <v>8403</v>
      </c>
      <c r="B6083" s="10" t="s">
        <v>5716</v>
      </c>
      <c r="C6083" s="11" t="n">
        <v>46248</v>
      </c>
      <c r="D6083" s="12" t="n">
        <v>53.34</v>
      </c>
    </row>
    <row r="6084" customFormat="false" ht="15" hidden="false" customHeight="false" outlineLevel="0" collapsed="false">
      <c r="A6084" s="10" t="s">
        <v>8404</v>
      </c>
      <c r="B6084" s="10" t="s">
        <v>5984</v>
      </c>
      <c r="C6084" s="11" t="n">
        <v>46248</v>
      </c>
      <c r="D6084" s="12" t="n">
        <v>24.23</v>
      </c>
    </row>
    <row r="6085" customFormat="false" ht="15" hidden="false" customHeight="false" outlineLevel="0" collapsed="false">
      <c r="A6085" s="10" t="s">
        <v>8405</v>
      </c>
      <c r="B6085" s="10" t="s">
        <v>8406</v>
      </c>
      <c r="C6085" s="11" t="n">
        <v>46248</v>
      </c>
      <c r="D6085" s="12" t="n">
        <v>32.78</v>
      </c>
    </row>
    <row r="6086" customFormat="false" ht="15" hidden="false" customHeight="false" outlineLevel="0" collapsed="false">
      <c r="A6086" s="10" t="s">
        <v>8407</v>
      </c>
      <c r="B6086" s="10" t="s">
        <v>1353</v>
      </c>
      <c r="C6086" s="11" t="n">
        <v>46248</v>
      </c>
      <c r="D6086" s="12" t="n">
        <v>36.5</v>
      </c>
    </row>
    <row r="6087" customFormat="false" ht="15" hidden="false" customHeight="false" outlineLevel="0" collapsed="false">
      <c r="A6087" s="10" t="s">
        <v>8408</v>
      </c>
      <c r="B6087" s="10" t="s">
        <v>8409</v>
      </c>
      <c r="C6087" s="11" t="n">
        <v>46249</v>
      </c>
      <c r="D6087" s="12" t="n">
        <v>57.92</v>
      </c>
    </row>
    <row r="6088" customFormat="false" ht="15" hidden="false" customHeight="false" outlineLevel="0" collapsed="false">
      <c r="A6088" s="10" t="s">
        <v>8410</v>
      </c>
      <c r="B6088" s="10" t="s">
        <v>5694</v>
      </c>
      <c r="C6088" s="11" t="n">
        <v>46249</v>
      </c>
      <c r="D6088" s="12" t="n">
        <v>44.46</v>
      </c>
    </row>
    <row r="6089" customFormat="false" ht="15" hidden="false" customHeight="false" outlineLevel="0" collapsed="false">
      <c r="A6089" s="10" t="s">
        <v>8411</v>
      </c>
      <c r="B6089" s="10" t="s">
        <v>1546</v>
      </c>
      <c r="C6089" s="11" t="n">
        <v>46249</v>
      </c>
      <c r="D6089" s="12" t="n">
        <v>14.39</v>
      </c>
    </row>
    <row r="6090" customFormat="false" ht="15" hidden="false" customHeight="false" outlineLevel="0" collapsed="false">
      <c r="A6090" s="10" t="s">
        <v>8412</v>
      </c>
      <c r="B6090" s="10" t="s">
        <v>8413</v>
      </c>
      <c r="C6090" s="11" t="n">
        <v>46249</v>
      </c>
      <c r="D6090" s="12" t="n">
        <v>27.89</v>
      </c>
    </row>
    <row r="6091" customFormat="false" ht="15" hidden="false" customHeight="false" outlineLevel="0" collapsed="false">
      <c r="A6091" s="10" t="s">
        <v>8414</v>
      </c>
      <c r="B6091" s="10" t="s">
        <v>1303</v>
      </c>
      <c r="C6091" s="11" t="n">
        <v>46249</v>
      </c>
      <c r="D6091" s="12" t="n">
        <v>53.54</v>
      </c>
    </row>
    <row r="6092" customFormat="false" ht="15" hidden="false" customHeight="false" outlineLevel="0" collapsed="false">
      <c r="A6092" s="10" t="s">
        <v>8415</v>
      </c>
      <c r="B6092" s="10" t="s">
        <v>8416</v>
      </c>
      <c r="C6092" s="11" t="n">
        <v>46249</v>
      </c>
      <c r="D6092" s="12" t="n">
        <v>35.44</v>
      </c>
    </row>
    <row r="6093" customFormat="false" ht="15" hidden="false" customHeight="false" outlineLevel="0" collapsed="false">
      <c r="A6093" s="10" t="s">
        <v>8417</v>
      </c>
      <c r="B6093" s="10" t="s">
        <v>4716</v>
      </c>
      <c r="C6093" s="11" t="n">
        <v>46249</v>
      </c>
      <c r="D6093" s="12" t="n">
        <v>22.52</v>
      </c>
    </row>
    <row r="6094" customFormat="false" ht="15" hidden="false" customHeight="false" outlineLevel="0" collapsed="false">
      <c r="A6094" s="10" t="s">
        <v>8418</v>
      </c>
      <c r="B6094" s="10" t="s">
        <v>7408</v>
      </c>
      <c r="C6094" s="11" t="n">
        <v>46249</v>
      </c>
      <c r="D6094" s="12" t="n">
        <v>55.07</v>
      </c>
    </row>
    <row r="6095" customFormat="false" ht="15" hidden="false" customHeight="false" outlineLevel="0" collapsed="false">
      <c r="A6095" s="10" t="s">
        <v>8419</v>
      </c>
      <c r="B6095" s="10" t="s">
        <v>2509</v>
      </c>
      <c r="C6095" s="11" t="n">
        <v>46249</v>
      </c>
      <c r="D6095" s="12" t="n">
        <v>39.26</v>
      </c>
    </row>
    <row r="6096" customFormat="false" ht="15" hidden="false" customHeight="false" outlineLevel="0" collapsed="false">
      <c r="A6096" s="10" t="s">
        <v>8420</v>
      </c>
      <c r="B6096" s="10" t="s">
        <v>5057</v>
      </c>
      <c r="C6096" s="11" t="n">
        <v>46249</v>
      </c>
      <c r="D6096" s="12" t="n">
        <v>42.41</v>
      </c>
    </row>
    <row r="6097" customFormat="false" ht="15" hidden="false" customHeight="false" outlineLevel="0" collapsed="false">
      <c r="A6097" s="10" t="s">
        <v>8421</v>
      </c>
      <c r="B6097" s="10" t="s">
        <v>7133</v>
      </c>
      <c r="C6097" s="11" t="n">
        <v>46249</v>
      </c>
      <c r="D6097" s="12" t="n">
        <v>28.28</v>
      </c>
    </row>
    <row r="6098" customFormat="false" ht="15" hidden="false" customHeight="false" outlineLevel="0" collapsed="false">
      <c r="A6098" s="10" t="s">
        <v>8422</v>
      </c>
      <c r="B6098" s="10" t="s">
        <v>7238</v>
      </c>
      <c r="C6098" s="11" t="n">
        <v>46249</v>
      </c>
      <c r="D6098" s="12" t="n">
        <v>21.89</v>
      </c>
    </row>
    <row r="6099" customFormat="false" ht="15" hidden="false" customHeight="false" outlineLevel="0" collapsed="false">
      <c r="A6099" s="10" t="s">
        <v>8423</v>
      </c>
      <c r="B6099" s="10" t="s">
        <v>8424</v>
      </c>
      <c r="C6099" s="11" t="n">
        <v>46250</v>
      </c>
      <c r="D6099" s="12" t="n">
        <v>52.92</v>
      </c>
    </row>
    <row r="6100" customFormat="false" ht="15" hidden="false" customHeight="false" outlineLevel="0" collapsed="false">
      <c r="A6100" s="10" t="s">
        <v>8425</v>
      </c>
      <c r="B6100" s="10" t="s">
        <v>8426</v>
      </c>
      <c r="C6100" s="11" t="n">
        <v>46250</v>
      </c>
      <c r="D6100" s="12" t="n">
        <v>23.62</v>
      </c>
    </row>
    <row r="6101" customFormat="false" ht="15" hidden="false" customHeight="false" outlineLevel="0" collapsed="false">
      <c r="A6101" s="10" t="s">
        <v>8427</v>
      </c>
      <c r="B6101" s="10" t="s">
        <v>3543</v>
      </c>
      <c r="C6101" s="11" t="n">
        <v>46250</v>
      </c>
      <c r="D6101" s="12" t="n">
        <v>71.61</v>
      </c>
    </row>
    <row r="6102" customFormat="false" ht="15" hidden="false" customHeight="false" outlineLevel="0" collapsed="false">
      <c r="A6102" s="10" t="s">
        <v>8428</v>
      </c>
      <c r="B6102" s="10" t="s">
        <v>4389</v>
      </c>
      <c r="C6102" s="11" t="n">
        <v>46250</v>
      </c>
      <c r="D6102" s="12" t="n">
        <v>71.86</v>
      </c>
    </row>
    <row r="6103" customFormat="false" ht="15" hidden="false" customHeight="false" outlineLevel="0" collapsed="false">
      <c r="A6103" s="10" t="s">
        <v>8429</v>
      </c>
      <c r="B6103" s="10" t="s">
        <v>8430</v>
      </c>
      <c r="C6103" s="11" t="n">
        <v>46250</v>
      </c>
      <c r="D6103" s="12" t="n">
        <v>54.33</v>
      </c>
    </row>
    <row r="6104" customFormat="false" ht="15" hidden="false" customHeight="false" outlineLevel="0" collapsed="false">
      <c r="A6104" s="10" t="s">
        <v>8431</v>
      </c>
      <c r="B6104" s="10" t="s">
        <v>705</v>
      </c>
      <c r="C6104" s="11" t="n">
        <v>46250</v>
      </c>
      <c r="D6104" s="12" t="n">
        <v>42.27</v>
      </c>
    </row>
    <row r="6105" customFormat="false" ht="15" hidden="false" customHeight="false" outlineLevel="0" collapsed="false">
      <c r="A6105" s="10" t="s">
        <v>8432</v>
      </c>
      <c r="B6105" s="10" t="s">
        <v>8433</v>
      </c>
      <c r="C6105" s="11" t="n">
        <v>46250</v>
      </c>
      <c r="D6105" s="12" t="n">
        <v>51.72</v>
      </c>
    </row>
    <row r="6106" customFormat="false" ht="15" hidden="false" customHeight="false" outlineLevel="0" collapsed="false">
      <c r="A6106" s="10" t="s">
        <v>8434</v>
      </c>
      <c r="B6106" s="10" t="s">
        <v>5453</v>
      </c>
      <c r="C6106" s="11" t="n">
        <v>46250</v>
      </c>
      <c r="D6106" s="12" t="n">
        <v>59.44</v>
      </c>
    </row>
    <row r="6107" customFormat="false" ht="15" hidden="false" customHeight="false" outlineLevel="0" collapsed="false">
      <c r="A6107" s="10" t="s">
        <v>8435</v>
      </c>
      <c r="B6107" s="10" t="s">
        <v>8436</v>
      </c>
      <c r="C6107" s="11" t="n">
        <v>46250</v>
      </c>
      <c r="D6107" s="12" t="n">
        <v>26.79</v>
      </c>
    </row>
    <row r="6108" customFormat="false" ht="15" hidden="false" customHeight="false" outlineLevel="0" collapsed="false">
      <c r="A6108" s="10" t="s">
        <v>8437</v>
      </c>
      <c r="B6108" s="10" t="s">
        <v>355</v>
      </c>
      <c r="C6108" s="11" t="n">
        <v>46250</v>
      </c>
      <c r="D6108" s="12" t="n">
        <v>73.68</v>
      </c>
    </row>
    <row r="6109" customFormat="false" ht="15" hidden="false" customHeight="false" outlineLevel="0" collapsed="false">
      <c r="A6109" s="10" t="s">
        <v>8438</v>
      </c>
      <c r="B6109" s="10" t="s">
        <v>2994</v>
      </c>
      <c r="C6109" s="11" t="n">
        <v>46251</v>
      </c>
      <c r="D6109" s="12" t="n">
        <v>67.14</v>
      </c>
    </row>
    <row r="6110" customFormat="false" ht="15" hidden="false" customHeight="false" outlineLevel="0" collapsed="false">
      <c r="A6110" s="10" t="s">
        <v>8439</v>
      </c>
      <c r="B6110" s="10" t="s">
        <v>3935</v>
      </c>
      <c r="C6110" s="11" t="n">
        <v>46251</v>
      </c>
      <c r="D6110" s="12" t="n">
        <v>94.82</v>
      </c>
    </row>
    <row r="6111" customFormat="false" ht="15" hidden="false" customHeight="false" outlineLevel="0" collapsed="false">
      <c r="A6111" s="10" t="s">
        <v>8440</v>
      </c>
      <c r="B6111" s="10" t="s">
        <v>8441</v>
      </c>
      <c r="C6111" s="11" t="n">
        <v>46251</v>
      </c>
      <c r="D6111" s="12" t="n">
        <v>25.48</v>
      </c>
    </row>
    <row r="6112" customFormat="false" ht="15" hidden="false" customHeight="false" outlineLevel="0" collapsed="false">
      <c r="A6112" s="10" t="s">
        <v>8442</v>
      </c>
      <c r="B6112" s="10" t="s">
        <v>8443</v>
      </c>
      <c r="C6112" s="11" t="n">
        <v>46251</v>
      </c>
      <c r="D6112" s="12" t="n">
        <v>47.82</v>
      </c>
    </row>
    <row r="6113" customFormat="false" ht="15" hidden="false" customHeight="false" outlineLevel="0" collapsed="false">
      <c r="A6113" s="10" t="s">
        <v>8444</v>
      </c>
      <c r="B6113" s="10" t="s">
        <v>1032</v>
      </c>
      <c r="C6113" s="11" t="n">
        <v>46251</v>
      </c>
      <c r="D6113" s="12" t="n">
        <v>37.27</v>
      </c>
    </row>
    <row r="6114" customFormat="false" ht="15" hidden="false" customHeight="false" outlineLevel="0" collapsed="false">
      <c r="A6114" s="10" t="s">
        <v>8445</v>
      </c>
      <c r="B6114" s="10" t="s">
        <v>8446</v>
      </c>
      <c r="C6114" s="11" t="n">
        <v>46251</v>
      </c>
      <c r="D6114" s="12" t="n">
        <v>16.04</v>
      </c>
    </row>
    <row r="6115" customFormat="false" ht="15" hidden="false" customHeight="false" outlineLevel="0" collapsed="false">
      <c r="A6115" s="10" t="s">
        <v>8447</v>
      </c>
      <c r="B6115" s="10" t="s">
        <v>1217</v>
      </c>
      <c r="C6115" s="11" t="n">
        <v>46251</v>
      </c>
      <c r="D6115" s="12" t="n">
        <v>51.99</v>
      </c>
    </row>
    <row r="6116" customFormat="false" ht="15" hidden="false" customHeight="false" outlineLevel="0" collapsed="false">
      <c r="A6116" s="10" t="s">
        <v>8448</v>
      </c>
      <c r="B6116" s="10" t="s">
        <v>2149</v>
      </c>
      <c r="C6116" s="11" t="n">
        <v>46252</v>
      </c>
      <c r="D6116" s="12" t="n">
        <v>44.44</v>
      </c>
    </row>
    <row r="6117" customFormat="false" ht="15" hidden="false" customHeight="false" outlineLevel="0" collapsed="false">
      <c r="A6117" s="10" t="s">
        <v>8449</v>
      </c>
      <c r="B6117" s="10" t="s">
        <v>3001</v>
      </c>
      <c r="C6117" s="11" t="n">
        <v>46252</v>
      </c>
      <c r="D6117" s="12" t="n">
        <v>19.55</v>
      </c>
    </row>
    <row r="6118" customFormat="false" ht="15" hidden="false" customHeight="false" outlineLevel="0" collapsed="false">
      <c r="A6118" s="10" t="s">
        <v>8450</v>
      </c>
      <c r="B6118" s="10" t="s">
        <v>3898</v>
      </c>
      <c r="C6118" s="11" t="n">
        <v>46252</v>
      </c>
      <c r="D6118" s="12" t="n">
        <v>49.42</v>
      </c>
    </row>
    <row r="6119" customFormat="false" ht="15" hidden="false" customHeight="false" outlineLevel="0" collapsed="false">
      <c r="A6119" s="10" t="s">
        <v>8451</v>
      </c>
      <c r="B6119" s="10" t="s">
        <v>7049</v>
      </c>
      <c r="C6119" s="11" t="n">
        <v>46253</v>
      </c>
      <c r="D6119" s="12" t="n">
        <v>90.55</v>
      </c>
    </row>
    <row r="6120" customFormat="false" ht="15" hidden="false" customHeight="false" outlineLevel="0" collapsed="false">
      <c r="A6120" s="10" t="s">
        <v>8452</v>
      </c>
      <c r="B6120" s="10" t="s">
        <v>6654</v>
      </c>
      <c r="C6120" s="11" t="n">
        <v>46253</v>
      </c>
      <c r="D6120" s="12" t="n">
        <v>43.8</v>
      </c>
    </row>
    <row r="6121" customFormat="false" ht="15" hidden="false" customHeight="false" outlineLevel="0" collapsed="false">
      <c r="A6121" s="10" t="s">
        <v>8453</v>
      </c>
      <c r="B6121" s="10" t="s">
        <v>1833</v>
      </c>
      <c r="C6121" s="11" t="n">
        <v>46253</v>
      </c>
      <c r="D6121" s="12" t="n">
        <v>34.55</v>
      </c>
    </row>
    <row r="6122" customFormat="false" ht="15" hidden="false" customHeight="false" outlineLevel="0" collapsed="false">
      <c r="A6122" s="10" t="s">
        <v>8454</v>
      </c>
      <c r="B6122" s="10" t="s">
        <v>8455</v>
      </c>
      <c r="C6122" s="11" t="n">
        <v>46253</v>
      </c>
      <c r="D6122" s="12" t="n">
        <v>20.04</v>
      </c>
    </row>
    <row r="6123" customFormat="false" ht="15" hidden="false" customHeight="false" outlineLevel="0" collapsed="false">
      <c r="A6123" s="10" t="s">
        <v>8456</v>
      </c>
      <c r="B6123" s="10" t="s">
        <v>495</v>
      </c>
      <c r="C6123" s="11" t="n">
        <v>46253</v>
      </c>
      <c r="D6123" s="12" t="n">
        <v>56.03</v>
      </c>
    </row>
    <row r="6124" customFormat="false" ht="15" hidden="false" customHeight="false" outlineLevel="0" collapsed="false">
      <c r="A6124" s="10" t="s">
        <v>8457</v>
      </c>
      <c r="B6124" s="10" t="s">
        <v>1530</v>
      </c>
      <c r="C6124" s="11" t="n">
        <v>46253</v>
      </c>
      <c r="D6124" s="12" t="n">
        <v>32.74</v>
      </c>
    </row>
    <row r="6125" customFormat="false" ht="15" hidden="false" customHeight="false" outlineLevel="0" collapsed="false">
      <c r="A6125" s="10" t="s">
        <v>8458</v>
      </c>
      <c r="B6125" s="10" t="s">
        <v>6030</v>
      </c>
      <c r="C6125" s="11" t="n">
        <v>46253</v>
      </c>
      <c r="D6125" s="12" t="n">
        <v>59.78</v>
      </c>
    </row>
    <row r="6126" customFormat="false" ht="15" hidden="false" customHeight="false" outlineLevel="0" collapsed="false">
      <c r="A6126" s="10" t="s">
        <v>8459</v>
      </c>
      <c r="B6126" s="10" t="s">
        <v>8460</v>
      </c>
      <c r="C6126" s="11" t="n">
        <v>46253</v>
      </c>
      <c r="D6126" s="12" t="n">
        <v>41.44</v>
      </c>
    </row>
    <row r="6127" customFormat="false" ht="15" hidden="false" customHeight="false" outlineLevel="0" collapsed="false">
      <c r="A6127" s="10" t="s">
        <v>8461</v>
      </c>
      <c r="B6127" s="10" t="s">
        <v>3181</v>
      </c>
      <c r="C6127" s="11" t="n">
        <v>46253</v>
      </c>
      <c r="D6127" s="12" t="n">
        <v>58.92</v>
      </c>
    </row>
    <row r="6128" customFormat="false" ht="15" hidden="false" customHeight="false" outlineLevel="0" collapsed="false">
      <c r="A6128" s="10" t="s">
        <v>8462</v>
      </c>
      <c r="B6128" s="10" t="s">
        <v>189</v>
      </c>
      <c r="C6128" s="11" t="n">
        <v>46254</v>
      </c>
      <c r="D6128" s="12" t="n">
        <v>49.41</v>
      </c>
    </row>
    <row r="6129" customFormat="false" ht="15" hidden="false" customHeight="false" outlineLevel="0" collapsed="false">
      <c r="A6129" s="10" t="s">
        <v>8463</v>
      </c>
      <c r="B6129" s="10" t="s">
        <v>2469</v>
      </c>
      <c r="C6129" s="11" t="n">
        <v>46254</v>
      </c>
      <c r="D6129" s="12" t="n">
        <v>31.1</v>
      </c>
    </row>
    <row r="6130" customFormat="false" ht="15" hidden="false" customHeight="false" outlineLevel="0" collapsed="false">
      <c r="A6130" s="10" t="s">
        <v>8464</v>
      </c>
      <c r="B6130" s="10" t="s">
        <v>7210</v>
      </c>
      <c r="C6130" s="11" t="n">
        <v>46254</v>
      </c>
      <c r="D6130" s="12" t="n">
        <v>18.65</v>
      </c>
    </row>
    <row r="6131" customFormat="false" ht="15" hidden="false" customHeight="false" outlineLevel="0" collapsed="false">
      <c r="A6131" s="10" t="s">
        <v>8465</v>
      </c>
      <c r="B6131" s="10" t="s">
        <v>5315</v>
      </c>
      <c r="C6131" s="11" t="n">
        <v>46254</v>
      </c>
      <c r="D6131" s="12" t="n">
        <v>53.94</v>
      </c>
    </row>
    <row r="6132" customFormat="false" ht="15" hidden="false" customHeight="false" outlineLevel="0" collapsed="false">
      <c r="A6132" s="10" t="s">
        <v>8466</v>
      </c>
      <c r="B6132" s="10" t="s">
        <v>8467</v>
      </c>
      <c r="C6132" s="11" t="n">
        <v>46254</v>
      </c>
      <c r="D6132" s="12" t="n">
        <v>28.77</v>
      </c>
    </row>
    <row r="6133" customFormat="false" ht="15" hidden="false" customHeight="false" outlineLevel="0" collapsed="false">
      <c r="A6133" s="10" t="s">
        <v>8468</v>
      </c>
      <c r="B6133" s="10" t="s">
        <v>534</v>
      </c>
      <c r="C6133" s="11" t="n">
        <v>46254</v>
      </c>
      <c r="D6133" s="12" t="n">
        <v>33.26</v>
      </c>
    </row>
    <row r="6134" customFormat="false" ht="15" hidden="false" customHeight="false" outlineLevel="0" collapsed="false">
      <c r="A6134" s="10" t="s">
        <v>8469</v>
      </c>
      <c r="B6134" s="10" t="s">
        <v>8470</v>
      </c>
      <c r="C6134" s="11" t="n">
        <v>46254</v>
      </c>
      <c r="D6134" s="12" t="n">
        <v>23.99</v>
      </c>
    </row>
    <row r="6135" customFormat="false" ht="15" hidden="false" customHeight="false" outlineLevel="0" collapsed="false">
      <c r="A6135" s="10" t="s">
        <v>8471</v>
      </c>
      <c r="B6135" s="10" t="s">
        <v>6218</v>
      </c>
      <c r="C6135" s="11" t="n">
        <v>46254</v>
      </c>
      <c r="D6135" s="12" t="n">
        <v>53.9</v>
      </c>
    </row>
    <row r="6136" customFormat="false" ht="15" hidden="false" customHeight="false" outlineLevel="0" collapsed="false">
      <c r="A6136" s="10" t="s">
        <v>8472</v>
      </c>
      <c r="B6136" s="10" t="s">
        <v>3363</v>
      </c>
      <c r="C6136" s="11" t="n">
        <v>46254</v>
      </c>
      <c r="D6136" s="12" t="n">
        <v>36.96</v>
      </c>
    </row>
    <row r="6137" customFormat="false" ht="15" hidden="false" customHeight="false" outlineLevel="0" collapsed="false">
      <c r="A6137" s="10" t="s">
        <v>8473</v>
      </c>
      <c r="B6137" s="10" t="s">
        <v>8474</v>
      </c>
      <c r="C6137" s="11" t="n">
        <v>46254</v>
      </c>
      <c r="D6137" s="12" t="n">
        <v>29.43</v>
      </c>
    </row>
    <row r="6138" customFormat="false" ht="15" hidden="false" customHeight="false" outlineLevel="0" collapsed="false">
      <c r="A6138" s="10" t="s">
        <v>8475</v>
      </c>
      <c r="B6138" s="10" t="s">
        <v>893</v>
      </c>
      <c r="C6138" s="11" t="n">
        <v>46254</v>
      </c>
      <c r="D6138" s="12" t="n">
        <v>52.93</v>
      </c>
    </row>
    <row r="6139" customFormat="false" ht="15" hidden="false" customHeight="false" outlineLevel="0" collapsed="false">
      <c r="A6139" s="10" t="s">
        <v>8476</v>
      </c>
      <c r="B6139" s="10" t="s">
        <v>3382</v>
      </c>
      <c r="C6139" s="11" t="n">
        <v>46254</v>
      </c>
      <c r="D6139" s="12" t="n">
        <v>36.3</v>
      </c>
    </row>
    <row r="6140" customFormat="false" ht="15" hidden="false" customHeight="false" outlineLevel="0" collapsed="false">
      <c r="A6140" s="10" t="s">
        <v>8477</v>
      </c>
      <c r="B6140" s="10" t="s">
        <v>8478</v>
      </c>
      <c r="C6140" s="11" t="n">
        <v>46254</v>
      </c>
      <c r="D6140" s="12" t="n">
        <v>52.42</v>
      </c>
    </row>
    <row r="6141" customFormat="false" ht="15" hidden="false" customHeight="false" outlineLevel="0" collapsed="false">
      <c r="A6141" s="10" t="s">
        <v>8479</v>
      </c>
      <c r="B6141" s="10" t="s">
        <v>6796</v>
      </c>
      <c r="C6141" s="11" t="n">
        <v>46255</v>
      </c>
      <c r="D6141" s="12" t="n">
        <v>63.06</v>
      </c>
    </row>
    <row r="6142" customFormat="false" ht="15" hidden="false" customHeight="false" outlineLevel="0" collapsed="false">
      <c r="A6142" s="10" t="s">
        <v>8480</v>
      </c>
      <c r="B6142" s="10" t="s">
        <v>8481</v>
      </c>
      <c r="C6142" s="11" t="n">
        <v>46255</v>
      </c>
      <c r="D6142" s="12" t="n">
        <v>25.95</v>
      </c>
    </row>
    <row r="6143" customFormat="false" ht="15" hidden="false" customHeight="false" outlineLevel="0" collapsed="false">
      <c r="A6143" s="10" t="s">
        <v>8482</v>
      </c>
      <c r="B6143" s="10" t="s">
        <v>1871</v>
      </c>
      <c r="C6143" s="11" t="n">
        <v>46255</v>
      </c>
      <c r="D6143" s="12" t="n">
        <v>32.07</v>
      </c>
    </row>
    <row r="6144" customFormat="false" ht="15" hidden="false" customHeight="false" outlineLevel="0" collapsed="false">
      <c r="A6144" s="10" t="s">
        <v>8483</v>
      </c>
      <c r="B6144" s="10" t="s">
        <v>6394</v>
      </c>
      <c r="C6144" s="11" t="n">
        <v>46255</v>
      </c>
      <c r="D6144" s="12" t="n">
        <v>50.52</v>
      </c>
    </row>
    <row r="6145" customFormat="false" ht="15" hidden="false" customHeight="false" outlineLevel="0" collapsed="false">
      <c r="A6145" s="10" t="s">
        <v>8484</v>
      </c>
      <c r="B6145" s="10" t="s">
        <v>1018</v>
      </c>
      <c r="C6145" s="11" t="n">
        <v>46255</v>
      </c>
      <c r="D6145" s="12" t="n">
        <v>46.35</v>
      </c>
    </row>
    <row r="6146" customFormat="false" ht="15" hidden="false" customHeight="false" outlineLevel="0" collapsed="false">
      <c r="A6146" s="10" t="s">
        <v>8485</v>
      </c>
      <c r="B6146" s="10" t="s">
        <v>8486</v>
      </c>
      <c r="C6146" s="11" t="n">
        <v>46255</v>
      </c>
      <c r="D6146" s="12" t="n">
        <v>46.86</v>
      </c>
    </row>
    <row r="6147" customFormat="false" ht="15" hidden="false" customHeight="false" outlineLevel="0" collapsed="false">
      <c r="A6147" s="10" t="s">
        <v>8487</v>
      </c>
      <c r="B6147" s="10" t="s">
        <v>6962</v>
      </c>
      <c r="C6147" s="11" t="n">
        <v>46256</v>
      </c>
      <c r="D6147" s="12" t="n">
        <v>31.27</v>
      </c>
    </row>
    <row r="6148" customFormat="false" ht="15" hidden="false" customHeight="false" outlineLevel="0" collapsed="false">
      <c r="A6148" s="10" t="s">
        <v>8488</v>
      </c>
      <c r="B6148" s="10" t="s">
        <v>8489</v>
      </c>
      <c r="C6148" s="11" t="n">
        <v>46257</v>
      </c>
      <c r="D6148" s="12" t="n">
        <v>21.21</v>
      </c>
    </row>
    <row r="6149" customFormat="false" ht="15" hidden="false" customHeight="false" outlineLevel="0" collapsed="false">
      <c r="A6149" s="10" t="s">
        <v>8490</v>
      </c>
      <c r="B6149" s="10" t="s">
        <v>49</v>
      </c>
      <c r="C6149" s="11" t="n">
        <v>46257</v>
      </c>
      <c r="D6149" s="12" t="n">
        <v>23.85</v>
      </c>
    </row>
    <row r="6150" customFormat="false" ht="15" hidden="false" customHeight="false" outlineLevel="0" collapsed="false">
      <c r="A6150" s="10" t="s">
        <v>8491</v>
      </c>
      <c r="B6150" s="10" t="s">
        <v>4178</v>
      </c>
      <c r="C6150" s="11" t="n">
        <v>46257</v>
      </c>
      <c r="D6150" s="12" t="n">
        <v>38.72</v>
      </c>
    </row>
    <row r="6151" customFormat="false" ht="15" hidden="false" customHeight="false" outlineLevel="0" collapsed="false">
      <c r="A6151" s="10" t="s">
        <v>8492</v>
      </c>
      <c r="B6151" s="10" t="s">
        <v>6175</v>
      </c>
      <c r="C6151" s="11" t="n">
        <v>46257</v>
      </c>
      <c r="D6151" s="12" t="n">
        <v>27.82</v>
      </c>
    </row>
    <row r="6152" customFormat="false" ht="15" hidden="false" customHeight="false" outlineLevel="0" collapsed="false">
      <c r="A6152" s="10" t="s">
        <v>8493</v>
      </c>
      <c r="B6152" s="10" t="s">
        <v>8494</v>
      </c>
      <c r="C6152" s="11" t="n">
        <v>46257</v>
      </c>
      <c r="D6152" s="12" t="n">
        <v>38.91</v>
      </c>
    </row>
    <row r="6153" customFormat="false" ht="15" hidden="false" customHeight="false" outlineLevel="0" collapsed="false">
      <c r="A6153" s="10" t="s">
        <v>8495</v>
      </c>
      <c r="B6153" s="10" t="s">
        <v>2190</v>
      </c>
      <c r="C6153" s="11" t="n">
        <v>46257</v>
      </c>
      <c r="D6153" s="12" t="n">
        <v>48.57</v>
      </c>
    </row>
    <row r="6154" customFormat="false" ht="15" hidden="false" customHeight="false" outlineLevel="0" collapsed="false">
      <c r="A6154" s="10" t="s">
        <v>8496</v>
      </c>
      <c r="B6154" s="10" t="s">
        <v>169</v>
      </c>
      <c r="C6154" s="11" t="n">
        <v>46257</v>
      </c>
      <c r="D6154" s="12" t="n">
        <v>35.56</v>
      </c>
    </row>
    <row r="6155" customFormat="false" ht="15" hidden="false" customHeight="false" outlineLevel="0" collapsed="false">
      <c r="A6155" s="10" t="s">
        <v>8497</v>
      </c>
      <c r="B6155" s="10" t="s">
        <v>8498</v>
      </c>
      <c r="C6155" s="11" t="n">
        <v>46257</v>
      </c>
      <c r="D6155" s="12" t="n">
        <v>34.48</v>
      </c>
    </row>
    <row r="6156" customFormat="false" ht="15" hidden="false" customHeight="false" outlineLevel="0" collapsed="false">
      <c r="A6156" s="10" t="s">
        <v>8499</v>
      </c>
      <c r="B6156" s="10" t="s">
        <v>4043</v>
      </c>
      <c r="C6156" s="11" t="n">
        <v>46258</v>
      </c>
      <c r="D6156" s="12" t="n">
        <v>18.96</v>
      </c>
    </row>
    <row r="6157" customFormat="false" ht="15" hidden="false" customHeight="false" outlineLevel="0" collapsed="false">
      <c r="A6157" s="10" t="s">
        <v>8500</v>
      </c>
      <c r="B6157" s="10" t="s">
        <v>2037</v>
      </c>
      <c r="C6157" s="11" t="n">
        <v>46258</v>
      </c>
      <c r="D6157" s="12" t="n">
        <v>22.43</v>
      </c>
    </row>
    <row r="6158" customFormat="false" ht="15" hidden="false" customHeight="false" outlineLevel="0" collapsed="false">
      <c r="A6158" s="10" t="s">
        <v>8501</v>
      </c>
      <c r="B6158" s="10" t="s">
        <v>6445</v>
      </c>
      <c r="C6158" s="11" t="n">
        <v>46258</v>
      </c>
      <c r="D6158" s="12" t="n">
        <v>18.74</v>
      </c>
    </row>
    <row r="6159" customFormat="false" ht="15" hidden="false" customHeight="false" outlineLevel="0" collapsed="false">
      <c r="A6159" s="10" t="s">
        <v>8502</v>
      </c>
      <c r="B6159" s="10" t="s">
        <v>8503</v>
      </c>
      <c r="C6159" s="11" t="n">
        <v>46258</v>
      </c>
      <c r="D6159" s="12" t="n">
        <v>43.15</v>
      </c>
    </row>
    <row r="6160" customFormat="false" ht="15" hidden="false" customHeight="false" outlineLevel="0" collapsed="false">
      <c r="A6160" s="10" t="s">
        <v>8504</v>
      </c>
      <c r="B6160" s="10" t="s">
        <v>2278</v>
      </c>
      <c r="C6160" s="11" t="n">
        <v>46258</v>
      </c>
      <c r="D6160" s="12" t="n">
        <v>42.59</v>
      </c>
    </row>
    <row r="6161" customFormat="false" ht="15" hidden="false" customHeight="false" outlineLevel="0" collapsed="false">
      <c r="A6161" s="10" t="s">
        <v>8505</v>
      </c>
      <c r="B6161" s="10" t="s">
        <v>8506</v>
      </c>
      <c r="C6161" s="11" t="n">
        <v>46258</v>
      </c>
      <c r="D6161" s="12" t="n">
        <v>18.89</v>
      </c>
    </row>
    <row r="6162" customFormat="false" ht="15" hidden="false" customHeight="false" outlineLevel="0" collapsed="false">
      <c r="A6162" s="10" t="s">
        <v>8507</v>
      </c>
      <c r="B6162" s="10" t="s">
        <v>5650</v>
      </c>
      <c r="C6162" s="11" t="n">
        <v>46259</v>
      </c>
      <c r="D6162" s="12" t="n">
        <v>19.9</v>
      </c>
    </row>
    <row r="6163" customFormat="false" ht="15" hidden="false" customHeight="false" outlineLevel="0" collapsed="false">
      <c r="A6163" s="10" t="s">
        <v>8508</v>
      </c>
      <c r="B6163" s="10" t="s">
        <v>5993</v>
      </c>
      <c r="C6163" s="11" t="n">
        <v>46259</v>
      </c>
      <c r="D6163" s="12" t="n">
        <v>51.76</v>
      </c>
    </row>
    <row r="6164" customFormat="false" ht="15" hidden="false" customHeight="false" outlineLevel="0" collapsed="false">
      <c r="A6164" s="10" t="s">
        <v>8509</v>
      </c>
      <c r="B6164" s="10" t="s">
        <v>7601</v>
      </c>
      <c r="C6164" s="11" t="n">
        <v>46259</v>
      </c>
      <c r="D6164" s="12" t="n">
        <v>19.21</v>
      </c>
    </row>
    <row r="6165" customFormat="false" ht="15" hidden="false" customHeight="false" outlineLevel="0" collapsed="false">
      <c r="A6165" s="10" t="s">
        <v>8510</v>
      </c>
      <c r="B6165" s="10" t="s">
        <v>6236</v>
      </c>
      <c r="C6165" s="11" t="n">
        <v>46259</v>
      </c>
      <c r="D6165" s="12" t="n">
        <v>47.75</v>
      </c>
    </row>
    <row r="6166" customFormat="false" ht="15" hidden="false" customHeight="false" outlineLevel="0" collapsed="false">
      <c r="A6166" s="10" t="s">
        <v>8511</v>
      </c>
      <c r="B6166" s="10" t="s">
        <v>8512</v>
      </c>
      <c r="C6166" s="11" t="n">
        <v>46259</v>
      </c>
      <c r="D6166" s="12" t="n">
        <v>48.53</v>
      </c>
    </row>
    <row r="6167" customFormat="false" ht="15" hidden="false" customHeight="false" outlineLevel="0" collapsed="false">
      <c r="A6167" s="10" t="s">
        <v>8513</v>
      </c>
      <c r="B6167" s="10" t="s">
        <v>2039</v>
      </c>
      <c r="C6167" s="11" t="n">
        <v>46259</v>
      </c>
      <c r="D6167" s="12" t="n">
        <v>36.28</v>
      </c>
    </row>
    <row r="6168" customFormat="false" ht="15" hidden="false" customHeight="false" outlineLevel="0" collapsed="false">
      <c r="A6168" s="10" t="s">
        <v>8514</v>
      </c>
      <c r="B6168" s="10" t="s">
        <v>1123</v>
      </c>
      <c r="C6168" s="11" t="n">
        <v>46259</v>
      </c>
      <c r="D6168" s="12" t="n">
        <v>36.87</v>
      </c>
    </row>
    <row r="6169" customFormat="false" ht="15" hidden="false" customHeight="false" outlineLevel="0" collapsed="false">
      <c r="A6169" s="10" t="s">
        <v>8515</v>
      </c>
      <c r="B6169" s="10" t="s">
        <v>3237</v>
      </c>
      <c r="C6169" s="11" t="n">
        <v>46259</v>
      </c>
      <c r="D6169" s="12" t="n">
        <v>28.39</v>
      </c>
    </row>
    <row r="6170" customFormat="false" ht="15" hidden="false" customHeight="false" outlineLevel="0" collapsed="false">
      <c r="A6170" s="10" t="s">
        <v>8516</v>
      </c>
      <c r="B6170" s="10" t="s">
        <v>1607</v>
      </c>
      <c r="C6170" s="11" t="n">
        <v>46259</v>
      </c>
      <c r="D6170" s="12" t="n">
        <v>83.83</v>
      </c>
    </row>
    <row r="6171" customFormat="false" ht="15" hidden="false" customHeight="false" outlineLevel="0" collapsed="false">
      <c r="A6171" s="10" t="s">
        <v>8517</v>
      </c>
      <c r="B6171" s="10" t="s">
        <v>5895</v>
      </c>
      <c r="C6171" s="11" t="n">
        <v>46259</v>
      </c>
      <c r="D6171" s="12" t="n">
        <v>92.61</v>
      </c>
    </row>
    <row r="6172" customFormat="false" ht="15" hidden="false" customHeight="false" outlineLevel="0" collapsed="false">
      <c r="A6172" s="10" t="s">
        <v>8518</v>
      </c>
      <c r="B6172" s="10" t="s">
        <v>3830</v>
      </c>
      <c r="C6172" s="11" t="n">
        <v>46260</v>
      </c>
      <c r="D6172" s="12" t="n">
        <v>38.26</v>
      </c>
    </row>
    <row r="6173" customFormat="false" ht="15" hidden="false" customHeight="false" outlineLevel="0" collapsed="false">
      <c r="A6173" s="10" t="s">
        <v>8519</v>
      </c>
      <c r="B6173" s="10" t="s">
        <v>8520</v>
      </c>
      <c r="C6173" s="11" t="n">
        <v>46260</v>
      </c>
      <c r="D6173" s="12" t="n">
        <v>28.44</v>
      </c>
    </row>
    <row r="6174" customFormat="false" ht="15" hidden="false" customHeight="false" outlineLevel="0" collapsed="false">
      <c r="A6174" s="10" t="s">
        <v>8521</v>
      </c>
      <c r="B6174" s="10" t="s">
        <v>1929</v>
      </c>
      <c r="C6174" s="11" t="n">
        <v>46260</v>
      </c>
      <c r="D6174" s="12" t="n">
        <v>68.1</v>
      </c>
    </row>
    <row r="6175" customFormat="false" ht="15" hidden="false" customHeight="false" outlineLevel="0" collapsed="false">
      <c r="A6175" s="10" t="s">
        <v>8522</v>
      </c>
      <c r="B6175" s="10" t="s">
        <v>8523</v>
      </c>
      <c r="C6175" s="11" t="n">
        <v>46260</v>
      </c>
      <c r="D6175" s="12" t="n">
        <v>24.49</v>
      </c>
    </row>
    <row r="6176" customFormat="false" ht="15" hidden="false" customHeight="false" outlineLevel="0" collapsed="false">
      <c r="A6176" s="10" t="s">
        <v>8524</v>
      </c>
      <c r="B6176" s="10" t="s">
        <v>1029</v>
      </c>
      <c r="C6176" s="11" t="n">
        <v>46260</v>
      </c>
      <c r="D6176" s="12" t="n">
        <v>31.91</v>
      </c>
    </row>
    <row r="6177" customFormat="false" ht="15" hidden="false" customHeight="false" outlineLevel="0" collapsed="false">
      <c r="A6177" s="10" t="s">
        <v>8525</v>
      </c>
      <c r="B6177" s="10" t="s">
        <v>2871</v>
      </c>
      <c r="C6177" s="11" t="n">
        <v>46260</v>
      </c>
      <c r="D6177" s="12" t="n">
        <v>45.66</v>
      </c>
    </row>
    <row r="6178" customFormat="false" ht="15" hidden="false" customHeight="false" outlineLevel="0" collapsed="false">
      <c r="A6178" s="10" t="s">
        <v>8526</v>
      </c>
      <c r="B6178" s="10" t="s">
        <v>1107</v>
      </c>
      <c r="C6178" s="11" t="n">
        <v>46260</v>
      </c>
      <c r="D6178" s="12" t="n">
        <v>43.19</v>
      </c>
    </row>
    <row r="6179" customFormat="false" ht="15" hidden="false" customHeight="false" outlineLevel="0" collapsed="false">
      <c r="A6179" s="10" t="s">
        <v>8527</v>
      </c>
      <c r="B6179" s="10" t="s">
        <v>5920</v>
      </c>
      <c r="C6179" s="11" t="n">
        <v>46260</v>
      </c>
      <c r="D6179" s="12" t="n">
        <v>44.1</v>
      </c>
    </row>
    <row r="6180" customFormat="false" ht="15" hidden="false" customHeight="false" outlineLevel="0" collapsed="false">
      <c r="A6180" s="10" t="s">
        <v>8528</v>
      </c>
      <c r="B6180" s="10" t="s">
        <v>5089</v>
      </c>
      <c r="C6180" s="11" t="n">
        <v>46260</v>
      </c>
      <c r="D6180" s="12" t="n">
        <v>73.49</v>
      </c>
    </row>
    <row r="6181" customFormat="false" ht="15" hidden="false" customHeight="false" outlineLevel="0" collapsed="false">
      <c r="A6181" s="10" t="s">
        <v>8529</v>
      </c>
      <c r="B6181" s="10" t="s">
        <v>6742</v>
      </c>
      <c r="C6181" s="11" t="n">
        <v>46260</v>
      </c>
      <c r="D6181" s="12" t="n">
        <v>29.86</v>
      </c>
    </row>
    <row r="6182" customFormat="false" ht="15" hidden="false" customHeight="false" outlineLevel="0" collapsed="false">
      <c r="A6182" s="10" t="s">
        <v>8530</v>
      </c>
      <c r="B6182" s="10" t="s">
        <v>5762</v>
      </c>
      <c r="C6182" s="11" t="n">
        <v>46261</v>
      </c>
      <c r="D6182" s="12" t="n">
        <v>37.35</v>
      </c>
    </row>
    <row r="6183" customFormat="false" ht="15" hidden="false" customHeight="false" outlineLevel="0" collapsed="false">
      <c r="A6183" s="10" t="s">
        <v>8531</v>
      </c>
      <c r="B6183" s="10" t="s">
        <v>1883</v>
      </c>
      <c r="C6183" s="11" t="n">
        <v>46261</v>
      </c>
      <c r="D6183" s="12" t="n">
        <v>41.02</v>
      </c>
    </row>
    <row r="6184" customFormat="false" ht="15" hidden="false" customHeight="false" outlineLevel="0" collapsed="false">
      <c r="A6184" s="10" t="s">
        <v>8532</v>
      </c>
      <c r="B6184" s="10" t="s">
        <v>210</v>
      </c>
      <c r="C6184" s="11" t="n">
        <v>46261</v>
      </c>
      <c r="D6184" s="12" t="n">
        <v>43.6</v>
      </c>
    </row>
    <row r="6185" customFormat="false" ht="15" hidden="false" customHeight="false" outlineLevel="0" collapsed="false">
      <c r="A6185" s="10" t="s">
        <v>8533</v>
      </c>
      <c r="B6185" s="10" t="s">
        <v>3111</v>
      </c>
      <c r="C6185" s="11" t="n">
        <v>46261</v>
      </c>
      <c r="D6185" s="12" t="n">
        <v>45.45</v>
      </c>
    </row>
    <row r="6186" customFormat="false" ht="15" hidden="false" customHeight="false" outlineLevel="0" collapsed="false">
      <c r="A6186" s="10" t="s">
        <v>8534</v>
      </c>
      <c r="B6186" s="10" t="s">
        <v>539</v>
      </c>
      <c r="C6186" s="11" t="n">
        <v>46261</v>
      </c>
      <c r="D6186" s="12" t="n">
        <v>36.61</v>
      </c>
    </row>
    <row r="6187" customFormat="false" ht="15" hidden="false" customHeight="false" outlineLevel="0" collapsed="false">
      <c r="A6187" s="10" t="s">
        <v>8535</v>
      </c>
      <c r="B6187" s="10" t="s">
        <v>609</v>
      </c>
      <c r="C6187" s="11" t="n">
        <v>46261</v>
      </c>
      <c r="D6187" s="12" t="n">
        <v>35.73</v>
      </c>
    </row>
    <row r="6188" customFormat="false" ht="15" hidden="false" customHeight="false" outlineLevel="0" collapsed="false">
      <c r="A6188" s="10" t="s">
        <v>8536</v>
      </c>
      <c r="B6188" s="10" t="s">
        <v>8537</v>
      </c>
      <c r="C6188" s="11" t="n">
        <v>46261</v>
      </c>
      <c r="D6188" s="12" t="n">
        <v>27.17</v>
      </c>
    </row>
    <row r="6189" customFormat="false" ht="15" hidden="false" customHeight="false" outlineLevel="0" collapsed="false">
      <c r="A6189" s="10" t="s">
        <v>8538</v>
      </c>
      <c r="B6189" s="10" t="s">
        <v>2477</v>
      </c>
      <c r="C6189" s="11" t="n">
        <v>46261</v>
      </c>
      <c r="D6189" s="12" t="n">
        <v>47.69</v>
      </c>
    </row>
    <row r="6190" customFormat="false" ht="15" hidden="false" customHeight="false" outlineLevel="0" collapsed="false">
      <c r="A6190" s="10" t="s">
        <v>8539</v>
      </c>
      <c r="B6190" s="10" t="s">
        <v>556</v>
      </c>
      <c r="C6190" s="11" t="n">
        <v>46261</v>
      </c>
      <c r="D6190" s="12" t="n">
        <v>50.97</v>
      </c>
    </row>
    <row r="6191" customFormat="false" ht="15" hidden="false" customHeight="false" outlineLevel="0" collapsed="false">
      <c r="A6191" s="10" t="s">
        <v>8540</v>
      </c>
      <c r="B6191" s="10" t="s">
        <v>8541</v>
      </c>
      <c r="C6191" s="11" t="n">
        <v>46261</v>
      </c>
      <c r="D6191" s="12" t="n">
        <v>38.31</v>
      </c>
    </row>
    <row r="6192" customFormat="false" ht="15" hidden="false" customHeight="false" outlineLevel="0" collapsed="false">
      <c r="A6192" s="10" t="s">
        <v>8542</v>
      </c>
      <c r="B6192" s="10" t="s">
        <v>8543</v>
      </c>
      <c r="C6192" s="11" t="n">
        <v>46262</v>
      </c>
      <c r="D6192" s="12" t="n">
        <v>21.08</v>
      </c>
    </row>
    <row r="6193" customFormat="false" ht="15" hidden="false" customHeight="false" outlineLevel="0" collapsed="false">
      <c r="A6193" s="10" t="s">
        <v>8544</v>
      </c>
      <c r="B6193" s="10" t="s">
        <v>8545</v>
      </c>
      <c r="C6193" s="11" t="n">
        <v>46262</v>
      </c>
      <c r="D6193" s="12" t="n">
        <v>21.1</v>
      </c>
    </row>
    <row r="6194" customFormat="false" ht="15" hidden="false" customHeight="false" outlineLevel="0" collapsed="false">
      <c r="A6194" s="10" t="s">
        <v>8546</v>
      </c>
      <c r="B6194" s="10" t="s">
        <v>5578</v>
      </c>
      <c r="C6194" s="11" t="n">
        <v>46262</v>
      </c>
      <c r="D6194" s="12" t="n">
        <v>28.25</v>
      </c>
    </row>
    <row r="6195" customFormat="false" ht="15" hidden="false" customHeight="false" outlineLevel="0" collapsed="false">
      <c r="A6195" s="10" t="s">
        <v>8547</v>
      </c>
      <c r="B6195" s="10" t="s">
        <v>673</v>
      </c>
      <c r="C6195" s="11" t="n">
        <v>46262</v>
      </c>
      <c r="D6195" s="12" t="n">
        <v>26.78</v>
      </c>
    </row>
    <row r="6196" customFormat="false" ht="15" hidden="false" customHeight="false" outlineLevel="0" collapsed="false">
      <c r="A6196" s="10" t="s">
        <v>8548</v>
      </c>
      <c r="B6196" s="10" t="s">
        <v>4235</v>
      </c>
      <c r="C6196" s="11" t="n">
        <v>46262</v>
      </c>
      <c r="D6196" s="12" t="n">
        <v>50.83</v>
      </c>
    </row>
    <row r="6197" customFormat="false" ht="15" hidden="false" customHeight="false" outlineLevel="0" collapsed="false">
      <c r="A6197" s="10" t="s">
        <v>8549</v>
      </c>
      <c r="B6197" s="10" t="s">
        <v>2401</v>
      </c>
      <c r="C6197" s="11" t="n">
        <v>46262</v>
      </c>
      <c r="D6197" s="12" t="n">
        <v>77.31</v>
      </c>
    </row>
    <row r="6198" customFormat="false" ht="15" hidden="false" customHeight="false" outlineLevel="0" collapsed="false">
      <c r="A6198" s="10" t="s">
        <v>8550</v>
      </c>
      <c r="B6198" s="10" t="s">
        <v>493</v>
      </c>
      <c r="C6198" s="11" t="n">
        <v>46262</v>
      </c>
      <c r="D6198" s="12" t="n">
        <v>37.89</v>
      </c>
    </row>
    <row r="6199" customFormat="false" ht="15" hidden="false" customHeight="false" outlineLevel="0" collapsed="false">
      <c r="A6199" s="10" t="s">
        <v>8551</v>
      </c>
      <c r="B6199" s="10" t="s">
        <v>3752</v>
      </c>
      <c r="C6199" s="11" t="n">
        <v>46262</v>
      </c>
      <c r="D6199" s="12" t="n">
        <v>40.02</v>
      </c>
    </row>
    <row r="6200" customFormat="false" ht="15" hidden="false" customHeight="false" outlineLevel="0" collapsed="false">
      <c r="A6200" s="10" t="s">
        <v>8552</v>
      </c>
      <c r="B6200" s="10" t="s">
        <v>6695</v>
      </c>
      <c r="C6200" s="11" t="n">
        <v>46262</v>
      </c>
      <c r="D6200" s="12" t="n">
        <v>36.71</v>
      </c>
    </row>
    <row r="6201" customFormat="false" ht="15" hidden="false" customHeight="false" outlineLevel="0" collapsed="false">
      <c r="A6201" s="10" t="s">
        <v>8553</v>
      </c>
      <c r="B6201" s="10" t="s">
        <v>8554</v>
      </c>
      <c r="C6201" s="11" t="n">
        <v>46262</v>
      </c>
      <c r="D6201" s="12" t="n">
        <v>65.08</v>
      </c>
    </row>
    <row r="6202" customFormat="false" ht="15" hidden="false" customHeight="false" outlineLevel="0" collapsed="false">
      <c r="A6202" s="10" t="s">
        <v>8555</v>
      </c>
      <c r="B6202" s="10" t="s">
        <v>2777</v>
      </c>
      <c r="C6202" s="11" t="n">
        <v>46262</v>
      </c>
      <c r="D6202" s="12" t="n">
        <v>62.66</v>
      </c>
    </row>
    <row r="6203" customFormat="false" ht="15" hidden="false" customHeight="false" outlineLevel="0" collapsed="false">
      <c r="A6203" s="10" t="s">
        <v>8556</v>
      </c>
      <c r="B6203" s="10" t="s">
        <v>5841</v>
      </c>
      <c r="C6203" s="11" t="n">
        <v>46262</v>
      </c>
      <c r="D6203" s="12" t="n">
        <v>56.01</v>
      </c>
    </row>
    <row r="6204" customFormat="false" ht="15" hidden="false" customHeight="false" outlineLevel="0" collapsed="false">
      <c r="A6204" s="10" t="s">
        <v>8557</v>
      </c>
      <c r="B6204" s="10" t="s">
        <v>2181</v>
      </c>
      <c r="C6204" s="11" t="n">
        <v>46262</v>
      </c>
      <c r="D6204" s="12" t="n">
        <v>63.74</v>
      </c>
    </row>
    <row r="6205" customFormat="false" ht="15" hidden="false" customHeight="false" outlineLevel="0" collapsed="false">
      <c r="A6205" s="10" t="s">
        <v>8558</v>
      </c>
      <c r="B6205" s="10" t="s">
        <v>4999</v>
      </c>
      <c r="C6205" s="11" t="n">
        <v>46263</v>
      </c>
      <c r="D6205" s="12" t="n">
        <v>14.41</v>
      </c>
    </row>
    <row r="6206" customFormat="false" ht="15" hidden="false" customHeight="false" outlineLevel="0" collapsed="false">
      <c r="A6206" s="10" t="s">
        <v>8559</v>
      </c>
      <c r="B6206" s="10" t="s">
        <v>471</v>
      </c>
      <c r="C6206" s="11" t="n">
        <v>46263</v>
      </c>
      <c r="D6206" s="12" t="n">
        <v>63.11</v>
      </c>
    </row>
    <row r="6207" customFormat="false" ht="15" hidden="false" customHeight="false" outlineLevel="0" collapsed="false">
      <c r="A6207" s="10" t="s">
        <v>8560</v>
      </c>
      <c r="B6207" s="10" t="s">
        <v>5749</v>
      </c>
      <c r="C6207" s="11" t="n">
        <v>46263</v>
      </c>
      <c r="D6207" s="12" t="n">
        <v>24.94</v>
      </c>
    </row>
    <row r="6208" customFormat="false" ht="15" hidden="false" customHeight="false" outlineLevel="0" collapsed="false">
      <c r="A6208" s="10" t="s">
        <v>8561</v>
      </c>
      <c r="B6208" s="10" t="s">
        <v>913</v>
      </c>
      <c r="C6208" s="11" t="n">
        <v>46263</v>
      </c>
      <c r="D6208" s="12" t="n">
        <v>37.7</v>
      </c>
    </row>
    <row r="6209" customFormat="false" ht="15" hidden="false" customHeight="false" outlineLevel="0" collapsed="false">
      <c r="A6209" s="10" t="s">
        <v>8562</v>
      </c>
      <c r="B6209" s="10" t="s">
        <v>8563</v>
      </c>
      <c r="C6209" s="11" t="n">
        <v>46263</v>
      </c>
      <c r="D6209" s="12" t="n">
        <v>54.92</v>
      </c>
    </row>
    <row r="6210" customFormat="false" ht="15" hidden="false" customHeight="false" outlineLevel="0" collapsed="false">
      <c r="A6210" s="10" t="s">
        <v>8564</v>
      </c>
      <c r="B6210" s="10" t="s">
        <v>3959</v>
      </c>
      <c r="C6210" s="11" t="n">
        <v>46264</v>
      </c>
      <c r="D6210" s="12" t="n">
        <v>31.71</v>
      </c>
    </row>
    <row r="6211" customFormat="false" ht="15" hidden="false" customHeight="false" outlineLevel="0" collapsed="false">
      <c r="A6211" s="10" t="s">
        <v>8565</v>
      </c>
      <c r="B6211" s="10" t="s">
        <v>1586</v>
      </c>
      <c r="C6211" s="11" t="n">
        <v>46264</v>
      </c>
      <c r="D6211" s="12" t="n">
        <v>45.49</v>
      </c>
    </row>
    <row r="6212" customFormat="false" ht="15" hidden="false" customHeight="false" outlineLevel="0" collapsed="false">
      <c r="A6212" s="10" t="s">
        <v>8566</v>
      </c>
      <c r="B6212" s="10" t="s">
        <v>8567</v>
      </c>
      <c r="C6212" s="11" t="n">
        <v>46264</v>
      </c>
      <c r="D6212" s="12" t="n">
        <v>30.08</v>
      </c>
    </row>
    <row r="6213" customFormat="false" ht="15" hidden="false" customHeight="false" outlineLevel="0" collapsed="false">
      <c r="A6213" s="10" t="s">
        <v>8568</v>
      </c>
      <c r="B6213" s="10" t="s">
        <v>1448</v>
      </c>
      <c r="C6213" s="11" t="n">
        <v>46264</v>
      </c>
      <c r="D6213" s="12" t="n">
        <v>38.56</v>
      </c>
    </row>
    <row r="6214" customFormat="false" ht="15" hidden="false" customHeight="false" outlineLevel="0" collapsed="false">
      <c r="A6214" s="10" t="s">
        <v>8569</v>
      </c>
      <c r="B6214" s="10" t="s">
        <v>1730</v>
      </c>
      <c r="C6214" s="11" t="n">
        <v>46264</v>
      </c>
      <c r="D6214" s="12" t="n">
        <v>35.83</v>
      </c>
    </row>
    <row r="6215" customFormat="false" ht="15" hidden="false" customHeight="false" outlineLevel="0" collapsed="false">
      <c r="A6215" s="10" t="s">
        <v>8570</v>
      </c>
      <c r="B6215" s="10" t="s">
        <v>5607</v>
      </c>
      <c r="C6215" s="11" t="n">
        <v>46265</v>
      </c>
      <c r="D6215" s="12" t="n">
        <v>36.48</v>
      </c>
    </row>
    <row r="6216" customFormat="false" ht="15" hidden="false" customHeight="false" outlineLevel="0" collapsed="false">
      <c r="A6216" s="10" t="s">
        <v>8571</v>
      </c>
      <c r="B6216" s="10" t="s">
        <v>8572</v>
      </c>
      <c r="C6216" s="11" t="n">
        <v>46265</v>
      </c>
      <c r="D6216" s="12" t="n">
        <v>12.01</v>
      </c>
    </row>
    <row r="6217" customFormat="false" ht="15" hidden="false" customHeight="false" outlineLevel="0" collapsed="false">
      <c r="A6217" s="10" t="s">
        <v>8573</v>
      </c>
      <c r="B6217" s="10" t="s">
        <v>3097</v>
      </c>
      <c r="C6217" s="11" t="n">
        <v>46265</v>
      </c>
      <c r="D6217" s="12" t="n">
        <v>46.79</v>
      </c>
    </row>
    <row r="6218" customFormat="false" ht="15" hidden="false" customHeight="false" outlineLevel="0" collapsed="false">
      <c r="A6218" s="10" t="s">
        <v>8574</v>
      </c>
      <c r="B6218" s="10" t="s">
        <v>5179</v>
      </c>
      <c r="C6218" s="11" t="n">
        <v>46265</v>
      </c>
      <c r="D6218" s="12" t="n">
        <v>35.28</v>
      </c>
    </row>
    <row r="6219" customFormat="false" ht="15" hidden="false" customHeight="false" outlineLevel="0" collapsed="false">
      <c r="A6219" s="10" t="s">
        <v>8575</v>
      </c>
      <c r="B6219" s="10" t="s">
        <v>5999</v>
      </c>
      <c r="C6219" s="11" t="n">
        <v>46265</v>
      </c>
      <c r="D6219" s="12" t="n">
        <v>32.49</v>
      </c>
    </row>
    <row r="6220" customFormat="false" ht="15" hidden="false" customHeight="false" outlineLevel="0" collapsed="false">
      <c r="A6220" s="10" t="s">
        <v>8576</v>
      </c>
      <c r="B6220" s="10" t="s">
        <v>6088</v>
      </c>
      <c r="C6220" s="11" t="n">
        <v>46265</v>
      </c>
      <c r="D6220" s="12" t="n">
        <v>30.14</v>
      </c>
    </row>
    <row r="6221" customFormat="false" ht="15" hidden="false" customHeight="false" outlineLevel="0" collapsed="false">
      <c r="A6221" s="10" t="s">
        <v>8577</v>
      </c>
      <c r="B6221" s="10" t="s">
        <v>5292</v>
      </c>
      <c r="C6221" s="11" t="n">
        <v>46265</v>
      </c>
      <c r="D6221" s="12" t="n">
        <v>33.83</v>
      </c>
    </row>
    <row r="6222" customFormat="false" ht="15" hidden="false" customHeight="false" outlineLevel="0" collapsed="false">
      <c r="A6222" s="10" t="s">
        <v>8578</v>
      </c>
      <c r="B6222" s="10" t="s">
        <v>5757</v>
      </c>
      <c r="C6222" s="11" t="n">
        <v>46265</v>
      </c>
      <c r="D6222" s="12" t="n">
        <v>43.22</v>
      </c>
    </row>
    <row r="6223" customFormat="false" ht="15" hidden="false" customHeight="false" outlineLevel="0" collapsed="false">
      <c r="A6223" s="10" t="s">
        <v>8579</v>
      </c>
      <c r="B6223" s="10" t="s">
        <v>8580</v>
      </c>
      <c r="C6223" s="11" t="n">
        <v>46265</v>
      </c>
      <c r="D6223" s="12" t="n">
        <v>31.75</v>
      </c>
    </row>
    <row r="6224" customFormat="false" ht="15" hidden="false" customHeight="false" outlineLevel="0" collapsed="false">
      <c r="A6224" s="10" t="s">
        <v>8581</v>
      </c>
      <c r="B6224" s="10" t="s">
        <v>8582</v>
      </c>
      <c r="C6224" s="11" t="n">
        <v>46265</v>
      </c>
      <c r="D6224" s="12" t="n">
        <v>27.44</v>
      </c>
    </row>
    <row r="6225" customFormat="false" ht="15" hidden="false" customHeight="false" outlineLevel="0" collapsed="false">
      <c r="A6225" s="10" t="s">
        <v>8583</v>
      </c>
      <c r="B6225" s="10" t="s">
        <v>3432</v>
      </c>
      <c r="C6225" s="11" t="n">
        <v>46265</v>
      </c>
      <c r="D6225" s="12" t="n">
        <v>105.37</v>
      </c>
    </row>
    <row r="6226" customFormat="false" ht="15" hidden="false" customHeight="false" outlineLevel="0" collapsed="false">
      <c r="A6226" s="10" t="s">
        <v>8584</v>
      </c>
      <c r="B6226" s="10" t="s">
        <v>7479</v>
      </c>
      <c r="C6226" s="11" t="n">
        <v>46265</v>
      </c>
      <c r="D6226" s="12" t="n">
        <v>43.91</v>
      </c>
    </row>
    <row r="6227" customFormat="false" ht="15" hidden="false" customHeight="false" outlineLevel="0" collapsed="false">
      <c r="A6227" s="10" t="s">
        <v>8585</v>
      </c>
      <c r="B6227" s="10" t="s">
        <v>2438</v>
      </c>
      <c r="C6227" s="11" t="n">
        <v>46265</v>
      </c>
      <c r="D6227" s="12" t="n">
        <v>21.08</v>
      </c>
    </row>
    <row r="6228" customFormat="false" ht="15" hidden="false" customHeight="false" outlineLevel="0" collapsed="false">
      <c r="A6228" s="10" t="s">
        <v>8586</v>
      </c>
      <c r="B6228" s="10" t="s">
        <v>8587</v>
      </c>
      <c r="C6228" s="11" t="n">
        <v>46266</v>
      </c>
      <c r="D6228" s="12" t="n">
        <v>11.98</v>
      </c>
    </row>
    <row r="6229" customFormat="false" ht="15" hidden="false" customHeight="false" outlineLevel="0" collapsed="false">
      <c r="A6229" s="10" t="s">
        <v>8588</v>
      </c>
      <c r="B6229" s="10" t="s">
        <v>2762</v>
      </c>
      <c r="C6229" s="11" t="n">
        <v>46266</v>
      </c>
      <c r="D6229" s="12" t="n">
        <v>35.15</v>
      </c>
    </row>
    <row r="6230" customFormat="false" ht="15" hidden="false" customHeight="false" outlineLevel="0" collapsed="false">
      <c r="A6230" s="10" t="s">
        <v>8589</v>
      </c>
      <c r="B6230" s="10" t="s">
        <v>2492</v>
      </c>
      <c r="C6230" s="11" t="n">
        <v>46266</v>
      </c>
      <c r="D6230" s="12" t="n">
        <v>55.34</v>
      </c>
    </row>
    <row r="6231" customFormat="false" ht="15" hidden="false" customHeight="false" outlineLevel="0" collapsed="false">
      <c r="A6231" s="10" t="s">
        <v>8590</v>
      </c>
      <c r="B6231" s="10" t="s">
        <v>2450</v>
      </c>
      <c r="C6231" s="11" t="n">
        <v>46266</v>
      </c>
      <c r="D6231" s="12" t="n">
        <v>70</v>
      </c>
    </row>
    <row r="6232" customFormat="false" ht="15" hidden="false" customHeight="false" outlineLevel="0" collapsed="false">
      <c r="A6232" s="10" t="s">
        <v>8591</v>
      </c>
      <c r="B6232" s="10" t="s">
        <v>2974</v>
      </c>
      <c r="C6232" s="11" t="n">
        <v>46266</v>
      </c>
      <c r="D6232" s="12" t="n">
        <v>30.49</v>
      </c>
    </row>
    <row r="6233" customFormat="false" ht="15" hidden="false" customHeight="false" outlineLevel="0" collapsed="false">
      <c r="A6233" s="10" t="s">
        <v>8592</v>
      </c>
      <c r="B6233" s="10" t="s">
        <v>4659</v>
      </c>
      <c r="C6233" s="11" t="n">
        <v>46266</v>
      </c>
      <c r="D6233" s="12" t="n">
        <v>35.13</v>
      </c>
    </row>
    <row r="6234" customFormat="false" ht="15" hidden="false" customHeight="false" outlineLevel="0" collapsed="false">
      <c r="A6234" s="10" t="s">
        <v>8593</v>
      </c>
      <c r="B6234" s="10" t="s">
        <v>6822</v>
      </c>
      <c r="C6234" s="11" t="n">
        <v>46266</v>
      </c>
      <c r="D6234" s="12" t="n">
        <v>59.67</v>
      </c>
    </row>
    <row r="6235" customFormat="false" ht="15" hidden="false" customHeight="false" outlineLevel="0" collapsed="false">
      <c r="A6235" s="10" t="s">
        <v>8594</v>
      </c>
      <c r="B6235" s="10" t="s">
        <v>8595</v>
      </c>
      <c r="C6235" s="11" t="n">
        <v>46266</v>
      </c>
      <c r="D6235" s="12" t="n">
        <v>31.16</v>
      </c>
    </row>
    <row r="6236" customFormat="false" ht="15" hidden="false" customHeight="false" outlineLevel="0" collapsed="false">
      <c r="A6236" s="10" t="s">
        <v>8596</v>
      </c>
      <c r="B6236" s="10" t="s">
        <v>4045</v>
      </c>
      <c r="C6236" s="11" t="n">
        <v>46266</v>
      </c>
      <c r="D6236" s="12" t="n">
        <v>66.38</v>
      </c>
    </row>
    <row r="6237" customFormat="false" ht="15" hidden="false" customHeight="false" outlineLevel="0" collapsed="false">
      <c r="A6237" s="10" t="s">
        <v>8597</v>
      </c>
      <c r="B6237" s="10" t="s">
        <v>8598</v>
      </c>
      <c r="C6237" s="11" t="n">
        <v>46266</v>
      </c>
      <c r="D6237" s="12" t="n">
        <v>15.12</v>
      </c>
    </row>
    <row r="6238" customFormat="false" ht="15" hidden="false" customHeight="false" outlineLevel="0" collapsed="false">
      <c r="A6238" s="10" t="s">
        <v>8599</v>
      </c>
      <c r="B6238" s="10" t="s">
        <v>3674</v>
      </c>
      <c r="C6238" s="11" t="n">
        <v>46266</v>
      </c>
      <c r="D6238" s="12" t="n">
        <v>25.85</v>
      </c>
    </row>
    <row r="6239" customFormat="false" ht="15" hidden="false" customHeight="false" outlineLevel="0" collapsed="false">
      <c r="A6239" s="10" t="s">
        <v>8600</v>
      </c>
      <c r="B6239" s="10" t="s">
        <v>6990</v>
      </c>
      <c r="C6239" s="11" t="n">
        <v>46266</v>
      </c>
      <c r="D6239" s="12" t="n">
        <v>28.57</v>
      </c>
    </row>
    <row r="6240" customFormat="false" ht="15" hidden="false" customHeight="false" outlineLevel="0" collapsed="false">
      <c r="A6240" s="10" t="s">
        <v>8601</v>
      </c>
      <c r="B6240" s="10" t="s">
        <v>5620</v>
      </c>
      <c r="C6240" s="11" t="n">
        <v>46266</v>
      </c>
      <c r="D6240" s="12" t="n">
        <v>31.23</v>
      </c>
    </row>
    <row r="6241" customFormat="false" ht="15" hidden="false" customHeight="false" outlineLevel="0" collapsed="false">
      <c r="A6241" s="10" t="s">
        <v>8602</v>
      </c>
      <c r="B6241" s="10" t="s">
        <v>3625</v>
      </c>
      <c r="C6241" s="11" t="n">
        <v>46267</v>
      </c>
      <c r="D6241" s="12" t="n">
        <v>50.84</v>
      </c>
    </row>
    <row r="6242" customFormat="false" ht="15" hidden="false" customHeight="false" outlineLevel="0" collapsed="false">
      <c r="A6242" s="10" t="s">
        <v>8603</v>
      </c>
      <c r="B6242" s="10" t="s">
        <v>6131</v>
      </c>
      <c r="C6242" s="11" t="n">
        <v>46267</v>
      </c>
      <c r="D6242" s="12" t="n">
        <v>22.89</v>
      </c>
    </row>
    <row r="6243" customFormat="false" ht="15" hidden="false" customHeight="false" outlineLevel="0" collapsed="false">
      <c r="A6243" s="10" t="s">
        <v>8604</v>
      </c>
      <c r="B6243" s="10" t="s">
        <v>8605</v>
      </c>
      <c r="C6243" s="11" t="n">
        <v>46267</v>
      </c>
      <c r="D6243" s="12" t="n">
        <v>21.36</v>
      </c>
    </row>
    <row r="6244" customFormat="false" ht="15" hidden="false" customHeight="false" outlineLevel="0" collapsed="false">
      <c r="A6244" s="10" t="s">
        <v>8606</v>
      </c>
      <c r="B6244" s="10" t="s">
        <v>1761</v>
      </c>
      <c r="C6244" s="11" t="n">
        <v>46267</v>
      </c>
      <c r="D6244" s="12" t="n">
        <v>41.87</v>
      </c>
    </row>
    <row r="6245" customFormat="false" ht="15" hidden="false" customHeight="false" outlineLevel="0" collapsed="false">
      <c r="A6245" s="10" t="s">
        <v>8607</v>
      </c>
      <c r="B6245" s="10" t="s">
        <v>7723</v>
      </c>
      <c r="C6245" s="11" t="n">
        <v>46267</v>
      </c>
      <c r="D6245" s="12" t="n">
        <v>27.09</v>
      </c>
    </row>
    <row r="6246" customFormat="false" ht="15" hidden="false" customHeight="false" outlineLevel="0" collapsed="false">
      <c r="A6246" s="10" t="s">
        <v>8608</v>
      </c>
      <c r="B6246" s="10" t="s">
        <v>3070</v>
      </c>
      <c r="C6246" s="11" t="n">
        <v>46267</v>
      </c>
      <c r="D6246" s="12" t="n">
        <v>36.51</v>
      </c>
    </row>
    <row r="6247" customFormat="false" ht="15" hidden="false" customHeight="false" outlineLevel="0" collapsed="false">
      <c r="A6247" s="10" t="s">
        <v>8609</v>
      </c>
      <c r="B6247" s="10" t="s">
        <v>8610</v>
      </c>
      <c r="C6247" s="11" t="n">
        <v>46267</v>
      </c>
      <c r="D6247" s="12" t="n">
        <v>42.94</v>
      </c>
    </row>
    <row r="6248" customFormat="false" ht="15" hidden="false" customHeight="false" outlineLevel="0" collapsed="false">
      <c r="A6248" s="10" t="s">
        <v>8611</v>
      </c>
      <c r="B6248" s="10" t="s">
        <v>4793</v>
      </c>
      <c r="C6248" s="11" t="n">
        <v>46267</v>
      </c>
      <c r="D6248" s="12" t="n">
        <v>57.14</v>
      </c>
    </row>
    <row r="6249" customFormat="false" ht="15" hidden="false" customHeight="false" outlineLevel="0" collapsed="false">
      <c r="A6249" s="10" t="s">
        <v>8612</v>
      </c>
      <c r="B6249" s="10" t="s">
        <v>7408</v>
      </c>
      <c r="C6249" s="11" t="n">
        <v>46267</v>
      </c>
      <c r="D6249" s="12" t="n">
        <v>24.32</v>
      </c>
    </row>
    <row r="6250" customFormat="false" ht="15" hidden="false" customHeight="false" outlineLevel="0" collapsed="false">
      <c r="A6250" s="10" t="s">
        <v>8613</v>
      </c>
      <c r="B6250" s="10" t="s">
        <v>6368</v>
      </c>
      <c r="C6250" s="11" t="n">
        <v>46267</v>
      </c>
      <c r="D6250" s="12" t="n">
        <v>47.89</v>
      </c>
    </row>
    <row r="6251" customFormat="false" ht="15" hidden="false" customHeight="false" outlineLevel="0" collapsed="false">
      <c r="A6251" s="10" t="s">
        <v>8614</v>
      </c>
      <c r="B6251" s="10" t="s">
        <v>3436</v>
      </c>
      <c r="C6251" s="11" t="n">
        <v>46268</v>
      </c>
      <c r="D6251" s="12" t="n">
        <v>26.97</v>
      </c>
    </row>
    <row r="6252" customFormat="false" ht="15" hidden="false" customHeight="false" outlineLevel="0" collapsed="false">
      <c r="A6252" s="10" t="s">
        <v>8615</v>
      </c>
      <c r="B6252" s="10" t="s">
        <v>8616</v>
      </c>
      <c r="C6252" s="11" t="n">
        <v>46268</v>
      </c>
      <c r="D6252" s="12" t="n">
        <v>30.27</v>
      </c>
    </row>
    <row r="6253" customFormat="false" ht="15" hidden="false" customHeight="false" outlineLevel="0" collapsed="false">
      <c r="A6253" s="10" t="s">
        <v>8617</v>
      </c>
      <c r="B6253" s="10" t="s">
        <v>6416</v>
      </c>
      <c r="C6253" s="11" t="n">
        <v>46268</v>
      </c>
      <c r="D6253" s="12" t="n">
        <v>54.84</v>
      </c>
    </row>
    <row r="6254" customFormat="false" ht="15" hidden="false" customHeight="false" outlineLevel="0" collapsed="false">
      <c r="A6254" s="10" t="s">
        <v>8618</v>
      </c>
      <c r="B6254" s="10" t="s">
        <v>3990</v>
      </c>
      <c r="C6254" s="11" t="n">
        <v>46268</v>
      </c>
      <c r="D6254" s="12" t="n">
        <v>40.96</v>
      </c>
    </row>
    <row r="6255" customFormat="false" ht="15" hidden="false" customHeight="false" outlineLevel="0" collapsed="false">
      <c r="A6255" s="10" t="s">
        <v>8619</v>
      </c>
      <c r="B6255" s="10" t="s">
        <v>4734</v>
      </c>
      <c r="C6255" s="11" t="n">
        <v>46268</v>
      </c>
      <c r="D6255" s="12" t="n">
        <v>54.69</v>
      </c>
    </row>
    <row r="6256" customFormat="false" ht="15" hidden="false" customHeight="false" outlineLevel="0" collapsed="false">
      <c r="A6256" s="10" t="s">
        <v>8620</v>
      </c>
      <c r="B6256" s="10" t="s">
        <v>1470</v>
      </c>
      <c r="C6256" s="11" t="n">
        <v>46268</v>
      </c>
      <c r="D6256" s="12" t="n">
        <v>47.08</v>
      </c>
    </row>
    <row r="6257" customFormat="false" ht="15" hidden="false" customHeight="false" outlineLevel="0" collapsed="false">
      <c r="A6257" s="10" t="s">
        <v>8621</v>
      </c>
      <c r="B6257" s="10" t="s">
        <v>1636</v>
      </c>
      <c r="C6257" s="11" t="n">
        <v>46268</v>
      </c>
      <c r="D6257" s="12" t="n">
        <v>46.31</v>
      </c>
    </row>
    <row r="6258" customFormat="false" ht="15" hidden="false" customHeight="false" outlineLevel="0" collapsed="false">
      <c r="A6258" s="10" t="s">
        <v>8622</v>
      </c>
      <c r="B6258" s="10" t="s">
        <v>893</v>
      </c>
      <c r="C6258" s="11" t="n">
        <v>46268</v>
      </c>
      <c r="D6258" s="12" t="n">
        <v>40.85</v>
      </c>
    </row>
    <row r="6259" customFormat="false" ht="15" hidden="false" customHeight="false" outlineLevel="0" collapsed="false">
      <c r="A6259" s="10" t="s">
        <v>8623</v>
      </c>
      <c r="B6259" s="10" t="s">
        <v>4456</v>
      </c>
      <c r="C6259" s="11" t="n">
        <v>46268</v>
      </c>
      <c r="D6259" s="12" t="n">
        <v>42.63</v>
      </c>
    </row>
    <row r="6260" customFormat="false" ht="15" hidden="false" customHeight="false" outlineLevel="0" collapsed="false">
      <c r="A6260" s="10" t="s">
        <v>8624</v>
      </c>
      <c r="B6260" s="10" t="s">
        <v>6376</v>
      </c>
      <c r="C6260" s="11" t="n">
        <v>46268</v>
      </c>
      <c r="D6260" s="12" t="n">
        <v>43.5</v>
      </c>
    </row>
    <row r="6261" customFormat="false" ht="15" hidden="false" customHeight="false" outlineLevel="0" collapsed="false">
      <c r="A6261" s="10" t="s">
        <v>8625</v>
      </c>
      <c r="B6261" s="10" t="s">
        <v>3441</v>
      </c>
      <c r="C6261" s="11" t="n">
        <v>46268</v>
      </c>
      <c r="D6261" s="12" t="n">
        <v>54.31</v>
      </c>
    </row>
    <row r="6262" customFormat="false" ht="15" hidden="false" customHeight="false" outlineLevel="0" collapsed="false">
      <c r="A6262" s="10" t="s">
        <v>8626</v>
      </c>
      <c r="B6262" s="10" t="s">
        <v>7782</v>
      </c>
      <c r="C6262" s="11" t="n">
        <v>46268</v>
      </c>
      <c r="D6262" s="12" t="n">
        <v>29.1</v>
      </c>
    </row>
    <row r="6263" customFormat="false" ht="15" hidden="false" customHeight="false" outlineLevel="0" collapsed="false">
      <c r="A6263" s="10" t="s">
        <v>8627</v>
      </c>
      <c r="B6263" s="10" t="s">
        <v>8628</v>
      </c>
      <c r="C6263" s="11" t="n">
        <v>46268</v>
      </c>
      <c r="D6263" s="12" t="n">
        <v>45.01</v>
      </c>
    </row>
    <row r="6264" customFormat="false" ht="15" hidden="false" customHeight="false" outlineLevel="0" collapsed="false">
      <c r="A6264" s="10" t="s">
        <v>8629</v>
      </c>
      <c r="B6264" s="10" t="s">
        <v>8630</v>
      </c>
      <c r="C6264" s="11" t="n">
        <v>46268</v>
      </c>
      <c r="D6264" s="12" t="n">
        <v>24.92</v>
      </c>
    </row>
    <row r="6265" customFormat="false" ht="15" hidden="false" customHeight="false" outlineLevel="0" collapsed="false">
      <c r="A6265" s="10" t="s">
        <v>8631</v>
      </c>
      <c r="B6265" s="10" t="s">
        <v>3584</v>
      </c>
      <c r="C6265" s="11" t="n">
        <v>46268</v>
      </c>
      <c r="D6265" s="12" t="n">
        <v>21.91</v>
      </c>
    </row>
    <row r="6266" customFormat="false" ht="15" hidden="false" customHeight="false" outlineLevel="0" collapsed="false">
      <c r="A6266" s="10" t="s">
        <v>8632</v>
      </c>
      <c r="B6266" s="10" t="s">
        <v>6517</v>
      </c>
      <c r="C6266" s="11" t="n">
        <v>46269</v>
      </c>
      <c r="D6266" s="12" t="n">
        <v>22.88</v>
      </c>
    </row>
    <row r="6267" customFormat="false" ht="15" hidden="false" customHeight="false" outlineLevel="0" collapsed="false">
      <c r="A6267" s="10" t="s">
        <v>8633</v>
      </c>
      <c r="B6267" s="10" t="s">
        <v>3543</v>
      </c>
      <c r="C6267" s="11" t="n">
        <v>46269</v>
      </c>
      <c r="D6267" s="12" t="n">
        <v>40.62</v>
      </c>
    </row>
    <row r="6268" customFormat="false" ht="15" hidden="false" customHeight="false" outlineLevel="0" collapsed="false">
      <c r="A6268" s="10" t="s">
        <v>8634</v>
      </c>
      <c r="B6268" s="10" t="s">
        <v>8635</v>
      </c>
      <c r="C6268" s="11" t="n">
        <v>46269</v>
      </c>
      <c r="D6268" s="12" t="n">
        <v>53.65</v>
      </c>
    </row>
    <row r="6269" customFormat="false" ht="15" hidden="false" customHeight="false" outlineLevel="0" collapsed="false">
      <c r="A6269" s="10" t="s">
        <v>8636</v>
      </c>
      <c r="B6269" s="10" t="s">
        <v>8637</v>
      </c>
      <c r="C6269" s="11" t="n">
        <v>46269</v>
      </c>
      <c r="D6269" s="12" t="n">
        <v>12.14</v>
      </c>
    </row>
    <row r="6270" customFormat="false" ht="15" hidden="false" customHeight="false" outlineLevel="0" collapsed="false">
      <c r="A6270" s="10" t="s">
        <v>8638</v>
      </c>
      <c r="B6270" s="10" t="s">
        <v>2206</v>
      </c>
      <c r="C6270" s="11" t="n">
        <v>46269</v>
      </c>
      <c r="D6270" s="12" t="n">
        <v>58.55</v>
      </c>
    </row>
    <row r="6271" customFormat="false" ht="15" hidden="false" customHeight="false" outlineLevel="0" collapsed="false">
      <c r="A6271" s="10" t="s">
        <v>8639</v>
      </c>
      <c r="B6271" s="10" t="s">
        <v>2050</v>
      </c>
      <c r="C6271" s="11" t="n">
        <v>46269</v>
      </c>
      <c r="D6271" s="12" t="n">
        <v>55.6</v>
      </c>
    </row>
    <row r="6272" customFormat="false" ht="15" hidden="false" customHeight="false" outlineLevel="0" collapsed="false">
      <c r="A6272" s="10" t="s">
        <v>8640</v>
      </c>
      <c r="B6272" s="10" t="s">
        <v>4886</v>
      </c>
      <c r="C6272" s="11" t="n">
        <v>46269</v>
      </c>
      <c r="D6272" s="12" t="n">
        <v>22.95</v>
      </c>
    </row>
    <row r="6273" customFormat="false" ht="15" hidden="false" customHeight="false" outlineLevel="0" collapsed="false">
      <c r="A6273" s="10" t="s">
        <v>8641</v>
      </c>
      <c r="B6273" s="10" t="s">
        <v>2537</v>
      </c>
      <c r="C6273" s="11" t="n">
        <v>46269</v>
      </c>
      <c r="D6273" s="12" t="n">
        <v>75.95</v>
      </c>
    </row>
    <row r="6274" customFormat="false" ht="15" hidden="false" customHeight="false" outlineLevel="0" collapsed="false">
      <c r="A6274" s="10" t="s">
        <v>8642</v>
      </c>
      <c r="B6274" s="10" t="s">
        <v>7238</v>
      </c>
      <c r="C6274" s="11" t="n">
        <v>46269</v>
      </c>
      <c r="D6274" s="12" t="n">
        <v>54.7</v>
      </c>
    </row>
    <row r="6275" customFormat="false" ht="15" hidden="false" customHeight="false" outlineLevel="0" collapsed="false">
      <c r="A6275" s="10" t="s">
        <v>8643</v>
      </c>
      <c r="B6275" s="10" t="s">
        <v>2355</v>
      </c>
      <c r="C6275" s="11" t="n">
        <v>46270</v>
      </c>
      <c r="D6275" s="12" t="n">
        <v>24.46</v>
      </c>
    </row>
    <row r="6276" customFormat="false" ht="15" hidden="false" customHeight="false" outlineLevel="0" collapsed="false">
      <c r="A6276" s="10" t="s">
        <v>8644</v>
      </c>
      <c r="B6276" s="10" t="s">
        <v>449</v>
      </c>
      <c r="C6276" s="11" t="n">
        <v>46270</v>
      </c>
      <c r="D6276" s="12" t="n">
        <v>44.54</v>
      </c>
    </row>
    <row r="6277" customFormat="false" ht="15" hidden="false" customHeight="false" outlineLevel="0" collapsed="false">
      <c r="A6277" s="10" t="s">
        <v>8645</v>
      </c>
      <c r="B6277" s="10" t="s">
        <v>4258</v>
      </c>
      <c r="C6277" s="11" t="n">
        <v>46270</v>
      </c>
      <c r="D6277" s="12" t="n">
        <v>41.12</v>
      </c>
    </row>
    <row r="6278" customFormat="false" ht="15" hidden="false" customHeight="false" outlineLevel="0" collapsed="false">
      <c r="A6278" s="10" t="s">
        <v>8646</v>
      </c>
      <c r="B6278" s="10" t="s">
        <v>5531</v>
      </c>
      <c r="C6278" s="11" t="n">
        <v>46270</v>
      </c>
      <c r="D6278" s="12" t="n">
        <v>31.52</v>
      </c>
    </row>
    <row r="6279" customFormat="false" ht="15" hidden="false" customHeight="false" outlineLevel="0" collapsed="false">
      <c r="A6279" s="10" t="s">
        <v>8647</v>
      </c>
      <c r="B6279" s="10" t="s">
        <v>391</v>
      </c>
      <c r="C6279" s="11" t="n">
        <v>46270</v>
      </c>
      <c r="D6279" s="12" t="n">
        <v>62.47</v>
      </c>
    </row>
    <row r="6280" customFormat="false" ht="15" hidden="false" customHeight="false" outlineLevel="0" collapsed="false">
      <c r="A6280" s="10" t="s">
        <v>8648</v>
      </c>
      <c r="B6280" s="10" t="s">
        <v>7487</v>
      </c>
      <c r="C6280" s="11" t="n">
        <v>46270</v>
      </c>
      <c r="D6280" s="12" t="n">
        <v>62.91</v>
      </c>
    </row>
    <row r="6281" customFormat="false" ht="15" hidden="false" customHeight="false" outlineLevel="0" collapsed="false">
      <c r="A6281" s="10" t="s">
        <v>8649</v>
      </c>
      <c r="B6281" s="10" t="s">
        <v>4644</v>
      </c>
      <c r="C6281" s="11" t="n">
        <v>46270</v>
      </c>
      <c r="D6281" s="12" t="n">
        <v>43.43</v>
      </c>
    </row>
    <row r="6282" customFormat="false" ht="15" hidden="false" customHeight="false" outlineLevel="0" collapsed="false">
      <c r="A6282" s="10" t="s">
        <v>8650</v>
      </c>
      <c r="B6282" s="10" t="s">
        <v>809</v>
      </c>
      <c r="C6282" s="11" t="n">
        <v>46270</v>
      </c>
      <c r="D6282" s="12" t="n">
        <v>38.17</v>
      </c>
    </row>
    <row r="6283" customFormat="false" ht="15" hidden="false" customHeight="false" outlineLevel="0" collapsed="false">
      <c r="A6283" s="10" t="s">
        <v>8651</v>
      </c>
      <c r="B6283" s="10" t="s">
        <v>6940</v>
      </c>
      <c r="C6283" s="11" t="n">
        <v>46270</v>
      </c>
      <c r="D6283" s="12" t="n">
        <v>29.73</v>
      </c>
    </row>
    <row r="6284" customFormat="false" ht="15" hidden="false" customHeight="false" outlineLevel="0" collapsed="false">
      <c r="A6284" s="10" t="s">
        <v>8652</v>
      </c>
      <c r="B6284" s="10" t="s">
        <v>6629</v>
      </c>
      <c r="C6284" s="11" t="n">
        <v>46270</v>
      </c>
      <c r="D6284" s="12" t="n">
        <v>38.17</v>
      </c>
    </row>
    <row r="6285" customFormat="false" ht="15" hidden="false" customHeight="false" outlineLevel="0" collapsed="false">
      <c r="A6285" s="10" t="s">
        <v>8653</v>
      </c>
      <c r="B6285" s="10" t="s">
        <v>179</v>
      </c>
      <c r="C6285" s="11" t="n">
        <v>46270</v>
      </c>
      <c r="D6285" s="12" t="n">
        <v>52.46</v>
      </c>
    </row>
    <row r="6286" customFormat="false" ht="15" hidden="false" customHeight="false" outlineLevel="0" collapsed="false">
      <c r="A6286" s="10" t="s">
        <v>8654</v>
      </c>
      <c r="B6286" s="10" t="s">
        <v>6746</v>
      </c>
      <c r="C6286" s="11" t="n">
        <v>46270</v>
      </c>
      <c r="D6286" s="12" t="n">
        <v>30.98</v>
      </c>
    </row>
    <row r="6287" customFormat="false" ht="15" hidden="false" customHeight="false" outlineLevel="0" collapsed="false">
      <c r="A6287" s="10" t="s">
        <v>8655</v>
      </c>
      <c r="B6287" s="10" t="s">
        <v>8656</v>
      </c>
      <c r="C6287" s="11" t="n">
        <v>46271</v>
      </c>
      <c r="D6287" s="12" t="n">
        <v>39.41</v>
      </c>
    </row>
    <row r="6288" customFormat="false" ht="15" hidden="false" customHeight="false" outlineLevel="0" collapsed="false">
      <c r="A6288" s="10" t="s">
        <v>8657</v>
      </c>
      <c r="B6288" s="10" t="s">
        <v>815</v>
      </c>
      <c r="C6288" s="11" t="n">
        <v>46271</v>
      </c>
      <c r="D6288" s="12" t="n">
        <v>86.89</v>
      </c>
    </row>
    <row r="6289" customFormat="false" ht="15" hidden="false" customHeight="false" outlineLevel="0" collapsed="false">
      <c r="A6289" s="10" t="s">
        <v>8658</v>
      </c>
      <c r="B6289" s="10" t="s">
        <v>8007</v>
      </c>
      <c r="C6289" s="11" t="n">
        <v>46271</v>
      </c>
      <c r="D6289" s="12" t="n">
        <v>28.26</v>
      </c>
    </row>
    <row r="6290" customFormat="false" ht="15" hidden="false" customHeight="false" outlineLevel="0" collapsed="false">
      <c r="A6290" s="10" t="s">
        <v>8659</v>
      </c>
      <c r="B6290" s="10" t="s">
        <v>351</v>
      </c>
      <c r="C6290" s="11" t="n">
        <v>46271</v>
      </c>
      <c r="D6290" s="12" t="n">
        <v>35.76</v>
      </c>
    </row>
    <row r="6291" customFormat="false" ht="15" hidden="false" customHeight="false" outlineLevel="0" collapsed="false">
      <c r="A6291" s="10" t="s">
        <v>8660</v>
      </c>
      <c r="B6291" s="10" t="s">
        <v>4223</v>
      </c>
      <c r="C6291" s="11" t="n">
        <v>46271</v>
      </c>
      <c r="D6291" s="12" t="n">
        <v>25.74</v>
      </c>
    </row>
    <row r="6292" customFormat="false" ht="15" hidden="false" customHeight="false" outlineLevel="0" collapsed="false">
      <c r="A6292" s="10" t="s">
        <v>8661</v>
      </c>
      <c r="B6292" s="10" t="s">
        <v>3363</v>
      </c>
      <c r="C6292" s="11" t="n">
        <v>46271</v>
      </c>
      <c r="D6292" s="12" t="n">
        <v>27.89</v>
      </c>
    </row>
    <row r="6293" customFormat="false" ht="15" hidden="false" customHeight="false" outlineLevel="0" collapsed="false">
      <c r="A6293" s="10" t="s">
        <v>8662</v>
      </c>
      <c r="B6293" s="10" t="s">
        <v>2280</v>
      </c>
      <c r="C6293" s="11" t="n">
        <v>46271</v>
      </c>
      <c r="D6293" s="12" t="n">
        <v>30.26</v>
      </c>
    </row>
    <row r="6294" customFormat="false" ht="15" hidden="false" customHeight="false" outlineLevel="0" collapsed="false">
      <c r="A6294" s="10" t="s">
        <v>8663</v>
      </c>
      <c r="B6294" s="10" t="s">
        <v>8664</v>
      </c>
      <c r="C6294" s="11" t="n">
        <v>46271</v>
      </c>
      <c r="D6294" s="12" t="n">
        <v>33.01</v>
      </c>
    </row>
    <row r="6295" customFormat="false" ht="15" hidden="false" customHeight="false" outlineLevel="0" collapsed="false">
      <c r="A6295" s="10" t="s">
        <v>8665</v>
      </c>
      <c r="B6295" s="10" t="s">
        <v>4389</v>
      </c>
      <c r="C6295" s="11" t="n">
        <v>46272</v>
      </c>
      <c r="D6295" s="12" t="n">
        <v>59.65</v>
      </c>
    </row>
    <row r="6296" customFormat="false" ht="15" hidden="false" customHeight="false" outlineLevel="0" collapsed="false">
      <c r="A6296" s="10" t="s">
        <v>8666</v>
      </c>
      <c r="B6296" s="10" t="s">
        <v>3576</v>
      </c>
      <c r="C6296" s="11" t="n">
        <v>46272</v>
      </c>
      <c r="D6296" s="12" t="n">
        <v>60.33</v>
      </c>
    </row>
    <row r="6297" customFormat="false" ht="15" hidden="false" customHeight="false" outlineLevel="0" collapsed="false">
      <c r="A6297" s="10" t="s">
        <v>8667</v>
      </c>
      <c r="B6297" s="10" t="s">
        <v>5926</v>
      </c>
      <c r="C6297" s="11" t="n">
        <v>46272</v>
      </c>
      <c r="D6297" s="12" t="n">
        <v>33.27</v>
      </c>
    </row>
    <row r="6298" customFormat="false" ht="15" hidden="false" customHeight="false" outlineLevel="0" collapsed="false">
      <c r="A6298" s="10" t="s">
        <v>8668</v>
      </c>
      <c r="B6298" s="10" t="s">
        <v>6999</v>
      </c>
      <c r="C6298" s="11" t="n">
        <v>46272</v>
      </c>
      <c r="D6298" s="12" t="n">
        <v>51.2</v>
      </c>
    </row>
    <row r="6299" customFormat="false" ht="15" hidden="false" customHeight="false" outlineLevel="0" collapsed="false">
      <c r="A6299" s="10" t="s">
        <v>8669</v>
      </c>
      <c r="B6299" s="10" t="s">
        <v>721</v>
      </c>
      <c r="C6299" s="11" t="n">
        <v>46272</v>
      </c>
      <c r="D6299" s="12" t="n">
        <v>54.06</v>
      </c>
    </row>
    <row r="6300" customFormat="false" ht="15" hidden="false" customHeight="false" outlineLevel="0" collapsed="false">
      <c r="A6300" s="10" t="s">
        <v>8670</v>
      </c>
      <c r="B6300" s="10" t="s">
        <v>6763</v>
      </c>
      <c r="C6300" s="11" t="n">
        <v>46272</v>
      </c>
      <c r="D6300" s="12" t="n">
        <v>33.19</v>
      </c>
    </row>
    <row r="6301" customFormat="false" ht="15" hidden="false" customHeight="false" outlineLevel="0" collapsed="false">
      <c r="A6301" s="10" t="s">
        <v>8671</v>
      </c>
      <c r="B6301" s="10" t="s">
        <v>8672</v>
      </c>
      <c r="C6301" s="11" t="n">
        <v>46272</v>
      </c>
      <c r="D6301" s="12" t="n">
        <v>12.73</v>
      </c>
    </row>
    <row r="6302" customFormat="false" ht="15" hidden="false" customHeight="false" outlineLevel="0" collapsed="false">
      <c r="A6302" s="10" t="s">
        <v>8673</v>
      </c>
      <c r="B6302" s="10" t="s">
        <v>3016</v>
      </c>
      <c r="C6302" s="11" t="n">
        <v>46272</v>
      </c>
      <c r="D6302" s="12" t="n">
        <v>45.38</v>
      </c>
    </row>
    <row r="6303" customFormat="false" ht="15" hidden="false" customHeight="false" outlineLevel="0" collapsed="false">
      <c r="A6303" s="10" t="s">
        <v>8674</v>
      </c>
      <c r="B6303" s="10" t="s">
        <v>890</v>
      </c>
      <c r="C6303" s="11" t="n">
        <v>46272</v>
      </c>
      <c r="D6303" s="12" t="n">
        <v>30.59</v>
      </c>
    </row>
    <row r="6304" customFormat="false" ht="15" hidden="false" customHeight="false" outlineLevel="0" collapsed="false">
      <c r="A6304" s="10" t="s">
        <v>8675</v>
      </c>
      <c r="B6304" s="10" t="s">
        <v>5984</v>
      </c>
      <c r="C6304" s="11" t="n">
        <v>46272</v>
      </c>
      <c r="D6304" s="12" t="n">
        <v>42.46</v>
      </c>
    </row>
    <row r="6305" customFormat="false" ht="15" hidden="false" customHeight="false" outlineLevel="0" collapsed="false">
      <c r="A6305" s="10" t="s">
        <v>8676</v>
      </c>
      <c r="B6305" s="10" t="s">
        <v>1431</v>
      </c>
      <c r="C6305" s="11" t="n">
        <v>46272</v>
      </c>
      <c r="D6305" s="12" t="n">
        <v>43.83</v>
      </c>
    </row>
    <row r="6306" customFormat="false" ht="15" hidden="false" customHeight="false" outlineLevel="0" collapsed="false">
      <c r="A6306" s="10" t="s">
        <v>8677</v>
      </c>
      <c r="B6306" s="10" t="s">
        <v>3290</v>
      </c>
      <c r="C6306" s="11" t="n">
        <v>46272</v>
      </c>
      <c r="D6306" s="12" t="n">
        <v>42.29</v>
      </c>
    </row>
    <row r="6307" customFormat="false" ht="15" hidden="false" customHeight="false" outlineLevel="0" collapsed="false">
      <c r="A6307" s="10" t="s">
        <v>8678</v>
      </c>
      <c r="B6307" s="10" t="s">
        <v>1718</v>
      </c>
      <c r="C6307" s="11" t="n">
        <v>46273</v>
      </c>
      <c r="D6307" s="12" t="n">
        <v>54.09</v>
      </c>
    </row>
    <row r="6308" customFormat="false" ht="15" hidden="false" customHeight="false" outlineLevel="0" collapsed="false">
      <c r="A6308" s="10" t="s">
        <v>8679</v>
      </c>
      <c r="B6308" s="10" t="s">
        <v>8680</v>
      </c>
      <c r="C6308" s="11" t="n">
        <v>46273</v>
      </c>
      <c r="D6308" s="12" t="n">
        <v>65.78</v>
      </c>
    </row>
    <row r="6309" customFormat="false" ht="15" hidden="false" customHeight="false" outlineLevel="0" collapsed="false">
      <c r="A6309" s="10" t="s">
        <v>8681</v>
      </c>
      <c r="B6309" s="10" t="s">
        <v>5764</v>
      </c>
      <c r="C6309" s="11" t="n">
        <v>46273</v>
      </c>
      <c r="D6309" s="12" t="n">
        <v>55.91</v>
      </c>
    </row>
    <row r="6310" customFormat="false" ht="15" hidden="false" customHeight="false" outlineLevel="0" collapsed="false">
      <c r="A6310" s="10" t="s">
        <v>8682</v>
      </c>
      <c r="B6310" s="10" t="s">
        <v>8683</v>
      </c>
      <c r="C6310" s="11" t="n">
        <v>46273</v>
      </c>
      <c r="D6310" s="12" t="n">
        <v>31.32</v>
      </c>
    </row>
    <row r="6311" customFormat="false" ht="15" hidden="false" customHeight="false" outlineLevel="0" collapsed="false">
      <c r="A6311" s="10" t="s">
        <v>8684</v>
      </c>
      <c r="B6311" s="10" t="s">
        <v>5166</v>
      </c>
      <c r="C6311" s="11" t="n">
        <v>46273</v>
      </c>
      <c r="D6311" s="12" t="n">
        <v>23.48</v>
      </c>
    </row>
    <row r="6312" customFormat="false" ht="15" hidden="false" customHeight="false" outlineLevel="0" collapsed="false">
      <c r="A6312" s="10" t="s">
        <v>8685</v>
      </c>
      <c r="B6312" s="10" t="s">
        <v>3513</v>
      </c>
      <c r="C6312" s="11" t="n">
        <v>46273</v>
      </c>
      <c r="D6312" s="12" t="n">
        <v>19.45</v>
      </c>
    </row>
    <row r="6313" customFormat="false" ht="15" hidden="false" customHeight="false" outlineLevel="0" collapsed="false">
      <c r="A6313" s="10" t="s">
        <v>8686</v>
      </c>
      <c r="B6313" s="10" t="s">
        <v>135</v>
      </c>
      <c r="C6313" s="11" t="n">
        <v>46273</v>
      </c>
      <c r="D6313" s="12" t="n">
        <v>73.47</v>
      </c>
    </row>
    <row r="6314" customFormat="false" ht="15" hidden="false" customHeight="false" outlineLevel="0" collapsed="false">
      <c r="A6314" s="10" t="s">
        <v>8687</v>
      </c>
      <c r="B6314" s="10" t="s">
        <v>620</v>
      </c>
      <c r="C6314" s="11" t="n">
        <v>46273</v>
      </c>
      <c r="D6314" s="12" t="n">
        <v>49.82</v>
      </c>
    </row>
    <row r="6315" customFormat="false" ht="15" hidden="false" customHeight="false" outlineLevel="0" collapsed="false">
      <c r="A6315" s="10" t="s">
        <v>8688</v>
      </c>
      <c r="B6315" s="10" t="s">
        <v>3463</v>
      </c>
      <c r="C6315" s="11" t="n">
        <v>46273</v>
      </c>
      <c r="D6315" s="12" t="n">
        <v>30.76</v>
      </c>
    </row>
    <row r="6316" customFormat="false" ht="15" hidden="false" customHeight="false" outlineLevel="0" collapsed="false">
      <c r="A6316" s="10" t="s">
        <v>8689</v>
      </c>
      <c r="B6316" s="10" t="s">
        <v>2930</v>
      </c>
      <c r="C6316" s="11" t="n">
        <v>46273</v>
      </c>
      <c r="D6316" s="12" t="n">
        <v>29.2</v>
      </c>
    </row>
    <row r="6317" customFormat="false" ht="15" hidden="false" customHeight="false" outlineLevel="0" collapsed="false">
      <c r="A6317" s="10" t="s">
        <v>8690</v>
      </c>
      <c r="B6317" s="10" t="s">
        <v>5948</v>
      </c>
      <c r="C6317" s="11" t="n">
        <v>46273</v>
      </c>
      <c r="D6317" s="12" t="n">
        <v>27.68</v>
      </c>
    </row>
    <row r="6318" customFormat="false" ht="15" hidden="false" customHeight="false" outlineLevel="0" collapsed="false">
      <c r="A6318" s="10" t="s">
        <v>8691</v>
      </c>
      <c r="B6318" s="10" t="s">
        <v>8692</v>
      </c>
      <c r="C6318" s="11" t="n">
        <v>46273</v>
      </c>
      <c r="D6318" s="12" t="n">
        <v>33.55</v>
      </c>
    </row>
    <row r="6319" customFormat="false" ht="15" hidden="false" customHeight="false" outlineLevel="0" collapsed="false">
      <c r="A6319" s="10" t="s">
        <v>8693</v>
      </c>
      <c r="B6319" s="10" t="s">
        <v>5705</v>
      </c>
      <c r="C6319" s="11" t="n">
        <v>46273</v>
      </c>
      <c r="D6319" s="12" t="n">
        <v>68.43</v>
      </c>
    </row>
    <row r="6320" customFormat="false" ht="15" hidden="false" customHeight="false" outlineLevel="0" collapsed="false">
      <c r="A6320" s="10" t="s">
        <v>8694</v>
      </c>
      <c r="B6320" s="10" t="s">
        <v>844</v>
      </c>
      <c r="C6320" s="11" t="n">
        <v>46274</v>
      </c>
      <c r="D6320" s="12" t="n">
        <v>69.45</v>
      </c>
    </row>
    <row r="6321" customFormat="false" ht="15" hidden="false" customHeight="false" outlineLevel="0" collapsed="false">
      <c r="A6321" s="10" t="s">
        <v>8695</v>
      </c>
      <c r="B6321" s="10" t="s">
        <v>8696</v>
      </c>
      <c r="C6321" s="11" t="n">
        <v>46274</v>
      </c>
      <c r="D6321" s="12" t="n">
        <v>34.9</v>
      </c>
    </row>
    <row r="6322" customFormat="false" ht="15" hidden="false" customHeight="false" outlineLevel="0" collapsed="false">
      <c r="A6322" s="10" t="s">
        <v>8697</v>
      </c>
      <c r="B6322" s="10" t="s">
        <v>4523</v>
      </c>
      <c r="C6322" s="11" t="n">
        <v>46274</v>
      </c>
      <c r="D6322" s="12" t="n">
        <v>34.12</v>
      </c>
    </row>
    <row r="6323" customFormat="false" ht="15" hidden="false" customHeight="false" outlineLevel="0" collapsed="false">
      <c r="A6323" s="10" t="s">
        <v>8698</v>
      </c>
      <c r="B6323" s="10" t="s">
        <v>2133</v>
      </c>
      <c r="C6323" s="11" t="n">
        <v>46274</v>
      </c>
      <c r="D6323" s="12" t="n">
        <v>29.82</v>
      </c>
    </row>
    <row r="6324" customFormat="false" ht="15" hidden="false" customHeight="false" outlineLevel="0" collapsed="false">
      <c r="A6324" s="10" t="s">
        <v>8699</v>
      </c>
      <c r="B6324" s="10" t="s">
        <v>214</v>
      </c>
      <c r="C6324" s="11" t="n">
        <v>46274</v>
      </c>
      <c r="D6324" s="12" t="n">
        <v>32.73</v>
      </c>
    </row>
    <row r="6325" customFormat="false" ht="15" hidden="false" customHeight="false" outlineLevel="0" collapsed="false">
      <c r="A6325" s="10" t="s">
        <v>8700</v>
      </c>
      <c r="B6325" s="10" t="s">
        <v>2841</v>
      </c>
      <c r="C6325" s="11" t="n">
        <v>46274</v>
      </c>
      <c r="D6325" s="12" t="n">
        <v>44.61</v>
      </c>
    </row>
    <row r="6326" customFormat="false" ht="15" hidden="false" customHeight="false" outlineLevel="0" collapsed="false">
      <c r="A6326" s="10" t="s">
        <v>8701</v>
      </c>
      <c r="B6326" s="10" t="s">
        <v>2190</v>
      </c>
      <c r="C6326" s="11" t="n">
        <v>46274</v>
      </c>
      <c r="D6326" s="12" t="n">
        <v>43.61</v>
      </c>
    </row>
    <row r="6327" customFormat="false" ht="15" hidden="false" customHeight="false" outlineLevel="0" collapsed="false">
      <c r="A6327" s="10" t="s">
        <v>8702</v>
      </c>
      <c r="B6327" s="10" t="s">
        <v>961</v>
      </c>
      <c r="C6327" s="11" t="n">
        <v>46274</v>
      </c>
      <c r="D6327" s="12" t="n">
        <v>32.72</v>
      </c>
    </row>
    <row r="6328" customFormat="false" ht="15" hidden="false" customHeight="false" outlineLevel="0" collapsed="false">
      <c r="A6328" s="10" t="s">
        <v>8703</v>
      </c>
      <c r="B6328" s="10" t="s">
        <v>8704</v>
      </c>
      <c r="C6328" s="11" t="n">
        <v>46274</v>
      </c>
      <c r="D6328" s="12" t="n">
        <v>18.88</v>
      </c>
    </row>
    <row r="6329" customFormat="false" ht="15" hidden="false" customHeight="false" outlineLevel="0" collapsed="false">
      <c r="A6329" s="10" t="s">
        <v>8705</v>
      </c>
      <c r="B6329" s="10" t="s">
        <v>8706</v>
      </c>
      <c r="C6329" s="11" t="n">
        <v>46274</v>
      </c>
      <c r="D6329" s="12" t="n">
        <v>54.48</v>
      </c>
    </row>
    <row r="6330" customFormat="false" ht="15" hidden="false" customHeight="false" outlineLevel="0" collapsed="false">
      <c r="A6330" s="10" t="s">
        <v>8707</v>
      </c>
      <c r="B6330" s="10" t="s">
        <v>5733</v>
      </c>
      <c r="C6330" s="11" t="n">
        <v>46274</v>
      </c>
      <c r="D6330" s="12" t="n">
        <v>37.73</v>
      </c>
    </row>
    <row r="6331" customFormat="false" ht="15" hidden="false" customHeight="false" outlineLevel="0" collapsed="false">
      <c r="A6331" s="10" t="s">
        <v>8708</v>
      </c>
      <c r="B6331" s="10" t="s">
        <v>8709</v>
      </c>
      <c r="C6331" s="11" t="n">
        <v>46275</v>
      </c>
      <c r="D6331" s="12" t="n">
        <v>22.97</v>
      </c>
    </row>
    <row r="6332" customFormat="false" ht="15" hidden="false" customHeight="false" outlineLevel="0" collapsed="false">
      <c r="A6332" s="10" t="s">
        <v>8710</v>
      </c>
      <c r="B6332" s="10" t="s">
        <v>826</v>
      </c>
      <c r="C6332" s="11" t="n">
        <v>46275</v>
      </c>
      <c r="D6332" s="12" t="n">
        <v>49.65</v>
      </c>
    </row>
    <row r="6333" customFormat="false" ht="15" hidden="false" customHeight="false" outlineLevel="0" collapsed="false">
      <c r="A6333" s="10" t="s">
        <v>8711</v>
      </c>
      <c r="B6333" s="10" t="s">
        <v>6340</v>
      </c>
      <c r="C6333" s="11" t="n">
        <v>46275</v>
      </c>
      <c r="D6333" s="12" t="n">
        <v>43.04</v>
      </c>
    </row>
    <row r="6334" customFormat="false" ht="15" hidden="false" customHeight="false" outlineLevel="0" collapsed="false">
      <c r="A6334" s="10" t="s">
        <v>8712</v>
      </c>
      <c r="B6334" s="10" t="s">
        <v>8713</v>
      </c>
      <c r="C6334" s="11" t="n">
        <v>46275</v>
      </c>
      <c r="D6334" s="12" t="n">
        <v>21.97</v>
      </c>
    </row>
    <row r="6335" customFormat="false" ht="15" hidden="false" customHeight="false" outlineLevel="0" collapsed="false">
      <c r="A6335" s="10" t="s">
        <v>8714</v>
      </c>
      <c r="B6335" s="10" t="s">
        <v>3908</v>
      </c>
      <c r="C6335" s="11" t="n">
        <v>46275</v>
      </c>
      <c r="D6335" s="12" t="n">
        <v>50.67</v>
      </c>
    </row>
    <row r="6336" customFormat="false" ht="15" hidden="false" customHeight="false" outlineLevel="0" collapsed="false">
      <c r="A6336" s="10" t="s">
        <v>8715</v>
      </c>
      <c r="B6336" s="10" t="s">
        <v>7256</v>
      </c>
      <c r="C6336" s="11" t="n">
        <v>46275</v>
      </c>
      <c r="D6336" s="12" t="n">
        <v>54.55</v>
      </c>
    </row>
    <row r="6337" customFormat="false" ht="15" hidden="false" customHeight="false" outlineLevel="0" collapsed="false">
      <c r="A6337" s="10" t="s">
        <v>8716</v>
      </c>
      <c r="B6337" s="10" t="s">
        <v>5713</v>
      </c>
      <c r="C6337" s="11" t="n">
        <v>46275</v>
      </c>
      <c r="D6337" s="12" t="n">
        <v>60.39</v>
      </c>
    </row>
    <row r="6338" customFormat="false" ht="15" hidden="false" customHeight="false" outlineLevel="0" collapsed="false">
      <c r="A6338" s="10" t="s">
        <v>8717</v>
      </c>
      <c r="B6338" s="10" t="s">
        <v>2596</v>
      </c>
      <c r="C6338" s="11" t="n">
        <v>46276</v>
      </c>
      <c r="D6338" s="12" t="n">
        <v>50.4</v>
      </c>
    </row>
    <row r="6339" customFormat="false" ht="15" hidden="false" customHeight="false" outlineLevel="0" collapsed="false">
      <c r="A6339" s="10" t="s">
        <v>8718</v>
      </c>
      <c r="B6339" s="10" t="s">
        <v>1978</v>
      </c>
      <c r="C6339" s="11" t="n">
        <v>46276</v>
      </c>
      <c r="D6339" s="12" t="n">
        <v>45.12</v>
      </c>
    </row>
    <row r="6340" customFormat="false" ht="15" hidden="false" customHeight="false" outlineLevel="0" collapsed="false">
      <c r="A6340" s="10" t="s">
        <v>8719</v>
      </c>
      <c r="B6340" s="10" t="s">
        <v>6822</v>
      </c>
      <c r="C6340" s="11" t="n">
        <v>46276</v>
      </c>
      <c r="D6340" s="12" t="n">
        <v>53.22</v>
      </c>
    </row>
    <row r="6341" customFormat="false" ht="15" hidden="false" customHeight="false" outlineLevel="0" collapsed="false">
      <c r="A6341" s="10" t="s">
        <v>8720</v>
      </c>
      <c r="B6341" s="10" t="s">
        <v>1586</v>
      </c>
      <c r="C6341" s="11" t="n">
        <v>46276</v>
      </c>
      <c r="D6341" s="12" t="n">
        <v>35.89</v>
      </c>
    </row>
    <row r="6342" customFormat="false" ht="15" hidden="false" customHeight="false" outlineLevel="0" collapsed="false">
      <c r="A6342" s="10" t="s">
        <v>8721</v>
      </c>
      <c r="B6342" s="10" t="s">
        <v>8722</v>
      </c>
      <c r="C6342" s="11" t="n">
        <v>46276</v>
      </c>
      <c r="D6342" s="12" t="n">
        <v>28.99</v>
      </c>
    </row>
    <row r="6343" customFormat="false" ht="15" hidden="false" customHeight="false" outlineLevel="0" collapsed="false">
      <c r="A6343" s="10" t="s">
        <v>8723</v>
      </c>
      <c r="B6343" s="10" t="s">
        <v>8724</v>
      </c>
      <c r="C6343" s="11" t="n">
        <v>46276</v>
      </c>
      <c r="D6343" s="12" t="n">
        <v>17.66</v>
      </c>
    </row>
    <row r="6344" customFormat="false" ht="15" hidden="false" customHeight="false" outlineLevel="0" collapsed="false">
      <c r="A6344" s="10" t="s">
        <v>8725</v>
      </c>
      <c r="B6344" s="10" t="s">
        <v>8726</v>
      </c>
      <c r="C6344" s="11" t="n">
        <v>46276</v>
      </c>
      <c r="D6344" s="12" t="n">
        <v>60.2</v>
      </c>
    </row>
    <row r="6345" customFormat="false" ht="15" hidden="false" customHeight="false" outlineLevel="0" collapsed="false">
      <c r="A6345" s="10" t="s">
        <v>8727</v>
      </c>
      <c r="B6345" s="10" t="s">
        <v>1032</v>
      </c>
      <c r="C6345" s="11" t="n">
        <v>46276</v>
      </c>
      <c r="D6345" s="12" t="n">
        <v>43.24</v>
      </c>
    </row>
    <row r="6346" customFormat="false" ht="15" hidden="false" customHeight="false" outlineLevel="0" collapsed="false">
      <c r="A6346" s="10" t="s">
        <v>8728</v>
      </c>
      <c r="B6346" s="10" t="s">
        <v>3471</v>
      </c>
      <c r="C6346" s="11" t="n">
        <v>46276</v>
      </c>
      <c r="D6346" s="12" t="n">
        <v>50.35</v>
      </c>
    </row>
    <row r="6347" customFormat="false" ht="15" hidden="false" customHeight="false" outlineLevel="0" collapsed="false">
      <c r="A6347" s="10" t="s">
        <v>8729</v>
      </c>
      <c r="B6347" s="10" t="s">
        <v>117</v>
      </c>
      <c r="C6347" s="11" t="n">
        <v>46277</v>
      </c>
      <c r="D6347" s="12" t="n">
        <v>39.8</v>
      </c>
    </row>
    <row r="6348" customFormat="false" ht="15" hidden="false" customHeight="false" outlineLevel="0" collapsed="false">
      <c r="A6348" s="10" t="s">
        <v>8730</v>
      </c>
      <c r="B6348" s="10" t="s">
        <v>3720</v>
      </c>
      <c r="C6348" s="11" t="n">
        <v>46277</v>
      </c>
      <c r="D6348" s="12" t="n">
        <v>28.29</v>
      </c>
    </row>
    <row r="6349" customFormat="false" ht="15" hidden="false" customHeight="false" outlineLevel="0" collapsed="false">
      <c r="A6349" s="10" t="s">
        <v>8731</v>
      </c>
      <c r="B6349" s="10" t="s">
        <v>2928</v>
      </c>
      <c r="C6349" s="11" t="n">
        <v>46277</v>
      </c>
      <c r="D6349" s="12" t="n">
        <v>41.44</v>
      </c>
    </row>
    <row r="6350" customFormat="false" ht="15" hidden="false" customHeight="false" outlineLevel="0" collapsed="false">
      <c r="A6350" s="10" t="s">
        <v>8732</v>
      </c>
      <c r="B6350" s="10" t="s">
        <v>6861</v>
      </c>
      <c r="C6350" s="11" t="n">
        <v>46277</v>
      </c>
      <c r="D6350" s="12" t="n">
        <v>62.54</v>
      </c>
    </row>
    <row r="6351" customFormat="false" ht="15" hidden="false" customHeight="false" outlineLevel="0" collapsed="false">
      <c r="A6351" s="10" t="s">
        <v>8733</v>
      </c>
      <c r="B6351" s="10" t="s">
        <v>8734</v>
      </c>
      <c r="C6351" s="11" t="n">
        <v>46277</v>
      </c>
      <c r="D6351" s="12" t="n">
        <v>12.18</v>
      </c>
    </row>
    <row r="6352" customFormat="false" ht="15" hidden="false" customHeight="false" outlineLevel="0" collapsed="false">
      <c r="A6352" s="10" t="s">
        <v>8735</v>
      </c>
      <c r="B6352" s="10" t="s">
        <v>4380</v>
      </c>
      <c r="C6352" s="11" t="n">
        <v>46277</v>
      </c>
      <c r="D6352" s="12" t="n">
        <v>22.64</v>
      </c>
    </row>
    <row r="6353" customFormat="false" ht="15" hidden="false" customHeight="false" outlineLevel="0" collapsed="false">
      <c r="A6353" s="10" t="s">
        <v>8736</v>
      </c>
      <c r="B6353" s="10" t="s">
        <v>8737</v>
      </c>
      <c r="C6353" s="11" t="n">
        <v>46277</v>
      </c>
      <c r="D6353" s="12" t="n">
        <v>28.45</v>
      </c>
    </row>
    <row r="6354" customFormat="false" ht="15" hidden="false" customHeight="false" outlineLevel="0" collapsed="false">
      <c r="A6354" s="10" t="s">
        <v>8738</v>
      </c>
      <c r="B6354" s="10" t="s">
        <v>7686</v>
      </c>
      <c r="C6354" s="11" t="n">
        <v>46278</v>
      </c>
      <c r="D6354" s="12" t="n">
        <v>67.08</v>
      </c>
    </row>
    <row r="6355" customFormat="false" ht="15" hidden="false" customHeight="false" outlineLevel="0" collapsed="false">
      <c r="A6355" s="10" t="s">
        <v>8739</v>
      </c>
      <c r="B6355" s="10" t="s">
        <v>6437</v>
      </c>
      <c r="C6355" s="11" t="n">
        <v>46278</v>
      </c>
      <c r="D6355" s="12" t="n">
        <v>56.66</v>
      </c>
    </row>
    <row r="6356" customFormat="false" ht="15" hidden="false" customHeight="false" outlineLevel="0" collapsed="false">
      <c r="A6356" s="10" t="s">
        <v>8740</v>
      </c>
      <c r="B6356" s="10" t="s">
        <v>8741</v>
      </c>
      <c r="C6356" s="11" t="n">
        <v>46278</v>
      </c>
      <c r="D6356" s="12" t="n">
        <v>40.83</v>
      </c>
    </row>
    <row r="6357" customFormat="false" ht="15" hidden="false" customHeight="false" outlineLevel="0" collapsed="false">
      <c r="A6357" s="10" t="s">
        <v>8742</v>
      </c>
      <c r="B6357" s="10" t="s">
        <v>8743</v>
      </c>
      <c r="C6357" s="11" t="n">
        <v>46278</v>
      </c>
      <c r="D6357" s="12" t="n">
        <v>18.75</v>
      </c>
    </row>
    <row r="6358" customFormat="false" ht="15" hidden="false" customHeight="false" outlineLevel="0" collapsed="false">
      <c r="A6358" s="10" t="s">
        <v>8744</v>
      </c>
      <c r="B6358" s="10" t="s">
        <v>4237</v>
      </c>
      <c r="C6358" s="11" t="n">
        <v>46278</v>
      </c>
      <c r="D6358" s="12" t="n">
        <v>43.34</v>
      </c>
    </row>
    <row r="6359" customFormat="false" ht="15" hidden="false" customHeight="false" outlineLevel="0" collapsed="false">
      <c r="A6359" s="10" t="s">
        <v>8745</v>
      </c>
      <c r="B6359" s="10" t="s">
        <v>3823</v>
      </c>
      <c r="C6359" s="11" t="n">
        <v>46278</v>
      </c>
      <c r="D6359" s="12" t="n">
        <v>60.11</v>
      </c>
    </row>
    <row r="6360" customFormat="false" ht="15" hidden="false" customHeight="false" outlineLevel="0" collapsed="false">
      <c r="A6360" s="10" t="s">
        <v>8746</v>
      </c>
      <c r="B6360" s="10" t="s">
        <v>8747</v>
      </c>
      <c r="C6360" s="11" t="n">
        <v>46278</v>
      </c>
      <c r="D6360" s="12" t="n">
        <v>33</v>
      </c>
    </row>
    <row r="6361" customFormat="false" ht="15" hidden="false" customHeight="false" outlineLevel="0" collapsed="false">
      <c r="A6361" s="10" t="s">
        <v>8748</v>
      </c>
      <c r="B6361" s="10" t="s">
        <v>2535</v>
      </c>
      <c r="C6361" s="11" t="n">
        <v>46278</v>
      </c>
      <c r="D6361" s="12" t="n">
        <v>58.23</v>
      </c>
    </row>
    <row r="6362" customFormat="false" ht="15" hidden="false" customHeight="false" outlineLevel="0" collapsed="false">
      <c r="A6362" s="10" t="s">
        <v>8749</v>
      </c>
      <c r="B6362" s="10" t="s">
        <v>5681</v>
      </c>
      <c r="C6362" s="11" t="n">
        <v>46278</v>
      </c>
      <c r="D6362" s="12" t="n">
        <v>36.27</v>
      </c>
    </row>
    <row r="6363" customFormat="false" ht="15" hidden="false" customHeight="false" outlineLevel="0" collapsed="false">
      <c r="A6363" s="10" t="s">
        <v>8750</v>
      </c>
      <c r="B6363" s="10" t="s">
        <v>7809</v>
      </c>
      <c r="C6363" s="11" t="n">
        <v>46278</v>
      </c>
      <c r="D6363" s="12" t="n">
        <v>44.63</v>
      </c>
    </row>
    <row r="6364" customFormat="false" ht="15" hidden="false" customHeight="false" outlineLevel="0" collapsed="false">
      <c r="A6364" s="10" t="s">
        <v>8751</v>
      </c>
      <c r="B6364" s="10" t="s">
        <v>8752</v>
      </c>
      <c r="C6364" s="11" t="n">
        <v>46279</v>
      </c>
      <c r="D6364" s="12" t="n">
        <v>43.78</v>
      </c>
    </row>
    <row r="6365" customFormat="false" ht="15" hidden="false" customHeight="false" outlineLevel="0" collapsed="false">
      <c r="A6365" s="10" t="s">
        <v>8753</v>
      </c>
      <c r="B6365" s="10" t="s">
        <v>2492</v>
      </c>
      <c r="C6365" s="11" t="n">
        <v>46279</v>
      </c>
      <c r="D6365" s="12" t="n">
        <v>36.35</v>
      </c>
    </row>
    <row r="6366" customFormat="false" ht="15" hidden="false" customHeight="false" outlineLevel="0" collapsed="false">
      <c r="A6366" s="10" t="s">
        <v>8754</v>
      </c>
      <c r="B6366" s="10" t="s">
        <v>649</v>
      </c>
      <c r="C6366" s="11" t="n">
        <v>46279</v>
      </c>
      <c r="D6366" s="12" t="n">
        <v>28.72</v>
      </c>
    </row>
    <row r="6367" customFormat="false" ht="15" hidden="false" customHeight="false" outlineLevel="0" collapsed="false">
      <c r="A6367" s="10" t="s">
        <v>8755</v>
      </c>
      <c r="B6367" s="10" t="s">
        <v>8756</v>
      </c>
      <c r="C6367" s="11" t="n">
        <v>46279</v>
      </c>
      <c r="D6367" s="12" t="n">
        <v>41.64</v>
      </c>
    </row>
    <row r="6368" customFormat="false" ht="15" hidden="false" customHeight="false" outlineLevel="0" collapsed="false">
      <c r="A6368" s="10" t="s">
        <v>8757</v>
      </c>
      <c r="B6368" s="10" t="s">
        <v>8758</v>
      </c>
      <c r="C6368" s="11" t="n">
        <v>46279</v>
      </c>
      <c r="D6368" s="12" t="n">
        <v>30.63</v>
      </c>
    </row>
    <row r="6369" customFormat="false" ht="15" hidden="false" customHeight="false" outlineLevel="0" collapsed="false">
      <c r="A6369" s="10" t="s">
        <v>8759</v>
      </c>
      <c r="B6369" s="10" t="s">
        <v>609</v>
      </c>
      <c r="C6369" s="11" t="n">
        <v>46279</v>
      </c>
      <c r="D6369" s="12" t="n">
        <v>36.46</v>
      </c>
    </row>
    <row r="6370" customFormat="false" ht="15" hidden="false" customHeight="false" outlineLevel="0" collapsed="false">
      <c r="A6370" s="10" t="s">
        <v>8760</v>
      </c>
      <c r="B6370" s="10" t="s">
        <v>4559</v>
      </c>
      <c r="C6370" s="11" t="n">
        <v>46279</v>
      </c>
      <c r="D6370" s="12" t="n">
        <v>41.42</v>
      </c>
    </row>
    <row r="6371" customFormat="false" ht="15" hidden="false" customHeight="false" outlineLevel="0" collapsed="false">
      <c r="A6371" s="10" t="s">
        <v>8761</v>
      </c>
      <c r="B6371" s="10" t="s">
        <v>4752</v>
      </c>
      <c r="C6371" s="11" t="n">
        <v>46279</v>
      </c>
      <c r="D6371" s="12" t="n">
        <v>65.61</v>
      </c>
    </row>
    <row r="6372" customFormat="false" ht="15" hidden="false" customHeight="false" outlineLevel="0" collapsed="false">
      <c r="A6372" s="10" t="s">
        <v>8762</v>
      </c>
      <c r="B6372" s="10" t="s">
        <v>8763</v>
      </c>
      <c r="C6372" s="11" t="n">
        <v>46279</v>
      </c>
      <c r="D6372" s="12" t="n">
        <v>42.4</v>
      </c>
    </row>
    <row r="6373" customFormat="false" ht="15" hidden="false" customHeight="false" outlineLevel="0" collapsed="false">
      <c r="A6373" s="10" t="s">
        <v>8764</v>
      </c>
      <c r="B6373" s="10" t="s">
        <v>8765</v>
      </c>
      <c r="C6373" s="11" t="n">
        <v>46280</v>
      </c>
      <c r="D6373" s="12" t="n">
        <v>22.09</v>
      </c>
    </row>
    <row r="6374" customFormat="false" ht="15" hidden="false" customHeight="false" outlineLevel="0" collapsed="false">
      <c r="A6374" s="10" t="s">
        <v>8766</v>
      </c>
      <c r="B6374" s="10" t="s">
        <v>6412</v>
      </c>
      <c r="C6374" s="11" t="n">
        <v>46280</v>
      </c>
      <c r="D6374" s="12" t="n">
        <v>40.18</v>
      </c>
    </row>
    <row r="6375" customFormat="false" ht="15" hidden="false" customHeight="false" outlineLevel="0" collapsed="false">
      <c r="A6375" s="10" t="s">
        <v>8767</v>
      </c>
      <c r="B6375" s="10" t="s">
        <v>624</v>
      </c>
      <c r="C6375" s="11" t="n">
        <v>46280</v>
      </c>
      <c r="D6375" s="12" t="n">
        <v>40.33</v>
      </c>
    </row>
    <row r="6376" customFormat="false" ht="15" hidden="false" customHeight="false" outlineLevel="0" collapsed="false">
      <c r="A6376" s="10" t="s">
        <v>8768</v>
      </c>
      <c r="B6376" s="10" t="s">
        <v>8769</v>
      </c>
      <c r="C6376" s="11" t="n">
        <v>46280</v>
      </c>
      <c r="D6376" s="12" t="n">
        <v>24.54</v>
      </c>
    </row>
    <row r="6377" customFormat="false" ht="15" hidden="false" customHeight="false" outlineLevel="0" collapsed="false">
      <c r="A6377" s="10" t="s">
        <v>8770</v>
      </c>
      <c r="B6377" s="10" t="s">
        <v>1833</v>
      </c>
      <c r="C6377" s="11" t="n">
        <v>46280</v>
      </c>
      <c r="D6377" s="12" t="n">
        <v>19.66</v>
      </c>
    </row>
    <row r="6378" customFormat="false" ht="15" hidden="false" customHeight="false" outlineLevel="0" collapsed="false">
      <c r="A6378" s="10" t="s">
        <v>8771</v>
      </c>
      <c r="B6378" s="10" t="s">
        <v>688</v>
      </c>
      <c r="C6378" s="11" t="n">
        <v>46280</v>
      </c>
      <c r="D6378" s="12" t="n">
        <v>112.46</v>
      </c>
    </row>
    <row r="6379" customFormat="false" ht="15" hidden="false" customHeight="false" outlineLevel="0" collapsed="false">
      <c r="A6379" s="10" t="s">
        <v>8772</v>
      </c>
      <c r="B6379" s="10" t="s">
        <v>129</v>
      </c>
      <c r="C6379" s="11" t="n">
        <v>46280</v>
      </c>
      <c r="D6379" s="12" t="n">
        <v>62.19</v>
      </c>
    </row>
    <row r="6380" customFormat="false" ht="15" hidden="false" customHeight="false" outlineLevel="0" collapsed="false">
      <c r="A6380" s="10" t="s">
        <v>8773</v>
      </c>
      <c r="B6380" s="10" t="s">
        <v>8774</v>
      </c>
      <c r="C6380" s="11" t="n">
        <v>46280</v>
      </c>
      <c r="D6380" s="12" t="n">
        <v>38.62</v>
      </c>
    </row>
    <row r="6381" customFormat="false" ht="15" hidden="false" customHeight="false" outlineLevel="0" collapsed="false">
      <c r="A6381" s="10" t="s">
        <v>8775</v>
      </c>
      <c r="B6381" s="10" t="s">
        <v>5716</v>
      </c>
      <c r="C6381" s="11" t="n">
        <v>46280</v>
      </c>
      <c r="D6381" s="12" t="n">
        <v>62.99</v>
      </c>
    </row>
    <row r="6382" customFormat="false" ht="15" hidden="false" customHeight="false" outlineLevel="0" collapsed="false">
      <c r="A6382" s="10" t="s">
        <v>8776</v>
      </c>
      <c r="B6382" s="10" t="s">
        <v>6147</v>
      </c>
      <c r="C6382" s="11" t="n">
        <v>46280</v>
      </c>
      <c r="D6382" s="12" t="n">
        <v>38.36</v>
      </c>
    </row>
    <row r="6383" customFormat="false" ht="15" hidden="false" customHeight="false" outlineLevel="0" collapsed="false">
      <c r="A6383" s="10" t="s">
        <v>8777</v>
      </c>
      <c r="B6383" s="10" t="s">
        <v>6335</v>
      </c>
      <c r="C6383" s="11" t="n">
        <v>46280</v>
      </c>
      <c r="D6383" s="12" t="n">
        <v>25.69</v>
      </c>
    </row>
    <row r="6384" customFormat="false" ht="15" hidden="false" customHeight="false" outlineLevel="0" collapsed="false">
      <c r="A6384" s="10" t="s">
        <v>8778</v>
      </c>
      <c r="B6384" s="10" t="s">
        <v>5018</v>
      </c>
      <c r="C6384" s="11" t="n">
        <v>46280</v>
      </c>
      <c r="D6384" s="12" t="n">
        <v>24.92</v>
      </c>
    </row>
    <row r="6385" customFormat="false" ht="15" hidden="false" customHeight="false" outlineLevel="0" collapsed="false">
      <c r="A6385" s="10" t="s">
        <v>8779</v>
      </c>
      <c r="B6385" s="10" t="s">
        <v>443</v>
      </c>
      <c r="C6385" s="11" t="n">
        <v>46280</v>
      </c>
      <c r="D6385" s="12" t="n">
        <v>28.5</v>
      </c>
    </row>
    <row r="6386" customFormat="false" ht="15" hidden="false" customHeight="false" outlineLevel="0" collapsed="false">
      <c r="A6386" s="10" t="s">
        <v>8780</v>
      </c>
      <c r="B6386" s="10" t="s">
        <v>3877</v>
      </c>
      <c r="C6386" s="11" t="n">
        <v>46281</v>
      </c>
      <c r="D6386" s="12" t="n">
        <v>18.3</v>
      </c>
    </row>
    <row r="6387" customFormat="false" ht="15" hidden="false" customHeight="false" outlineLevel="0" collapsed="false">
      <c r="A6387" s="10" t="s">
        <v>8781</v>
      </c>
      <c r="B6387" s="10" t="s">
        <v>2469</v>
      </c>
      <c r="C6387" s="11" t="n">
        <v>46281</v>
      </c>
      <c r="D6387" s="12" t="n">
        <v>36.87</v>
      </c>
    </row>
    <row r="6388" customFormat="false" ht="15" hidden="false" customHeight="false" outlineLevel="0" collapsed="false">
      <c r="A6388" s="10" t="s">
        <v>8782</v>
      </c>
      <c r="B6388" s="10" t="s">
        <v>8783</v>
      </c>
      <c r="C6388" s="11" t="n">
        <v>46281</v>
      </c>
      <c r="D6388" s="12" t="n">
        <v>62.06</v>
      </c>
    </row>
    <row r="6389" customFormat="false" ht="15" hidden="false" customHeight="false" outlineLevel="0" collapsed="false">
      <c r="A6389" s="10" t="s">
        <v>8784</v>
      </c>
      <c r="B6389" s="10" t="s">
        <v>3990</v>
      </c>
      <c r="C6389" s="11" t="n">
        <v>46281</v>
      </c>
      <c r="D6389" s="12" t="n">
        <v>44.95</v>
      </c>
    </row>
    <row r="6390" customFormat="false" ht="15" hidden="false" customHeight="false" outlineLevel="0" collapsed="false">
      <c r="A6390" s="10" t="s">
        <v>8785</v>
      </c>
      <c r="B6390" s="10" t="s">
        <v>545</v>
      </c>
      <c r="C6390" s="11" t="n">
        <v>46281</v>
      </c>
      <c r="D6390" s="12" t="n">
        <v>31.98</v>
      </c>
    </row>
    <row r="6391" customFormat="false" ht="15" hidden="false" customHeight="false" outlineLevel="0" collapsed="false">
      <c r="A6391" s="10" t="s">
        <v>8786</v>
      </c>
      <c r="B6391" s="10" t="s">
        <v>893</v>
      </c>
      <c r="C6391" s="11" t="n">
        <v>46281</v>
      </c>
      <c r="D6391" s="12" t="n">
        <v>40.74</v>
      </c>
    </row>
    <row r="6392" customFormat="false" ht="15" hidden="false" customHeight="false" outlineLevel="0" collapsed="false">
      <c r="A6392" s="10" t="s">
        <v>8787</v>
      </c>
      <c r="B6392" s="10" t="s">
        <v>1417</v>
      </c>
      <c r="C6392" s="11" t="n">
        <v>46281</v>
      </c>
      <c r="D6392" s="12" t="n">
        <v>10.98</v>
      </c>
    </row>
    <row r="6393" customFormat="false" ht="15" hidden="false" customHeight="false" outlineLevel="0" collapsed="false">
      <c r="A6393" s="10" t="s">
        <v>8788</v>
      </c>
      <c r="B6393" s="10" t="s">
        <v>6453</v>
      </c>
      <c r="C6393" s="11" t="n">
        <v>46282</v>
      </c>
      <c r="D6393" s="12" t="n">
        <v>46.98</v>
      </c>
    </row>
    <row r="6394" customFormat="false" ht="15" hidden="false" customHeight="false" outlineLevel="0" collapsed="false">
      <c r="A6394" s="10" t="s">
        <v>8789</v>
      </c>
      <c r="B6394" s="10" t="s">
        <v>3237</v>
      </c>
      <c r="C6394" s="11" t="n">
        <v>46282</v>
      </c>
      <c r="D6394" s="12" t="n">
        <v>58.78</v>
      </c>
    </row>
    <row r="6395" customFormat="false" ht="15" hidden="false" customHeight="false" outlineLevel="0" collapsed="false">
      <c r="A6395" s="10" t="s">
        <v>8790</v>
      </c>
      <c r="B6395" s="10" t="s">
        <v>43</v>
      </c>
      <c r="C6395" s="11" t="n">
        <v>46282</v>
      </c>
      <c r="D6395" s="12" t="n">
        <v>55.51</v>
      </c>
    </row>
    <row r="6396" customFormat="false" ht="15" hidden="false" customHeight="false" outlineLevel="0" collapsed="false">
      <c r="A6396" s="10" t="s">
        <v>8791</v>
      </c>
      <c r="B6396" s="10" t="s">
        <v>7340</v>
      </c>
      <c r="C6396" s="11" t="n">
        <v>46283</v>
      </c>
      <c r="D6396" s="12" t="n">
        <v>53.03</v>
      </c>
    </row>
    <row r="6397" customFormat="false" ht="15" hidden="false" customHeight="false" outlineLevel="0" collapsed="false">
      <c r="A6397" s="10" t="s">
        <v>8792</v>
      </c>
      <c r="B6397" s="10" t="s">
        <v>8793</v>
      </c>
      <c r="C6397" s="11" t="n">
        <v>46283</v>
      </c>
      <c r="D6397" s="12" t="n">
        <v>49.88</v>
      </c>
    </row>
    <row r="6398" customFormat="false" ht="15" hidden="false" customHeight="false" outlineLevel="0" collapsed="false">
      <c r="A6398" s="10" t="s">
        <v>8794</v>
      </c>
      <c r="B6398" s="10" t="s">
        <v>6171</v>
      </c>
      <c r="C6398" s="11" t="n">
        <v>46283</v>
      </c>
      <c r="D6398" s="12" t="n">
        <v>53.09</v>
      </c>
    </row>
    <row r="6399" customFormat="false" ht="15" hidden="false" customHeight="false" outlineLevel="0" collapsed="false">
      <c r="A6399" s="10" t="s">
        <v>8795</v>
      </c>
      <c r="B6399" s="10" t="s">
        <v>7210</v>
      </c>
      <c r="C6399" s="11" t="n">
        <v>46283</v>
      </c>
      <c r="D6399" s="12" t="n">
        <v>47.54</v>
      </c>
    </row>
    <row r="6400" customFormat="false" ht="15" hidden="false" customHeight="false" outlineLevel="0" collapsed="false">
      <c r="A6400" s="10" t="s">
        <v>8796</v>
      </c>
      <c r="B6400" s="10" t="s">
        <v>8797</v>
      </c>
      <c r="C6400" s="11" t="n">
        <v>46283</v>
      </c>
      <c r="D6400" s="12" t="n">
        <v>19.62</v>
      </c>
    </row>
    <row r="6401" customFormat="false" ht="15" hidden="false" customHeight="false" outlineLevel="0" collapsed="false">
      <c r="A6401" s="10" t="s">
        <v>8798</v>
      </c>
      <c r="B6401" s="10" t="s">
        <v>8799</v>
      </c>
      <c r="C6401" s="11" t="n">
        <v>46283</v>
      </c>
      <c r="D6401" s="12" t="n">
        <v>31.2</v>
      </c>
    </row>
    <row r="6402" customFormat="false" ht="15" hidden="false" customHeight="false" outlineLevel="0" collapsed="false">
      <c r="A6402" s="10" t="s">
        <v>8800</v>
      </c>
      <c r="B6402" s="10" t="s">
        <v>1671</v>
      </c>
      <c r="C6402" s="11" t="n">
        <v>46283</v>
      </c>
      <c r="D6402" s="12" t="n">
        <v>36.19</v>
      </c>
    </row>
    <row r="6403" customFormat="false" ht="15" hidden="false" customHeight="false" outlineLevel="0" collapsed="false">
      <c r="A6403" s="10" t="s">
        <v>8801</v>
      </c>
      <c r="B6403" s="10" t="s">
        <v>5207</v>
      </c>
      <c r="C6403" s="11" t="n">
        <v>46283</v>
      </c>
      <c r="D6403" s="12" t="n">
        <v>48.63</v>
      </c>
    </row>
    <row r="6404" customFormat="false" ht="15" hidden="false" customHeight="false" outlineLevel="0" collapsed="false">
      <c r="A6404" s="10" t="s">
        <v>8802</v>
      </c>
      <c r="B6404" s="10" t="s">
        <v>5057</v>
      </c>
      <c r="C6404" s="11" t="n">
        <v>46283</v>
      </c>
      <c r="D6404" s="12" t="n">
        <v>17.83</v>
      </c>
    </row>
    <row r="6405" customFormat="false" ht="15" hidden="false" customHeight="false" outlineLevel="0" collapsed="false">
      <c r="A6405" s="10" t="s">
        <v>8803</v>
      </c>
      <c r="B6405" s="10" t="s">
        <v>5092</v>
      </c>
      <c r="C6405" s="11" t="n">
        <v>46283</v>
      </c>
      <c r="D6405" s="12" t="n">
        <v>42.25</v>
      </c>
    </row>
    <row r="6406" customFormat="false" ht="15" hidden="false" customHeight="false" outlineLevel="0" collapsed="false">
      <c r="A6406" s="10" t="s">
        <v>8804</v>
      </c>
      <c r="B6406" s="10" t="s">
        <v>8805</v>
      </c>
      <c r="C6406" s="11" t="n">
        <v>46284</v>
      </c>
      <c r="D6406" s="12" t="n">
        <v>28.22</v>
      </c>
    </row>
    <row r="6407" customFormat="false" ht="15" hidden="false" customHeight="false" outlineLevel="0" collapsed="false">
      <c r="A6407" s="10" t="s">
        <v>8806</v>
      </c>
      <c r="B6407" s="10" t="s">
        <v>8807</v>
      </c>
      <c r="C6407" s="11" t="n">
        <v>46284</v>
      </c>
      <c r="D6407" s="12" t="n">
        <v>36.97</v>
      </c>
    </row>
    <row r="6408" customFormat="false" ht="15" hidden="false" customHeight="false" outlineLevel="0" collapsed="false">
      <c r="A6408" s="10" t="s">
        <v>8808</v>
      </c>
      <c r="B6408" s="10" t="s">
        <v>8809</v>
      </c>
      <c r="C6408" s="11" t="n">
        <v>46284</v>
      </c>
      <c r="D6408" s="12" t="n">
        <v>20.1</v>
      </c>
    </row>
    <row r="6409" customFormat="false" ht="15" hidden="false" customHeight="false" outlineLevel="0" collapsed="false">
      <c r="A6409" s="10" t="s">
        <v>8810</v>
      </c>
      <c r="B6409" s="10" t="s">
        <v>6418</v>
      </c>
      <c r="C6409" s="11" t="n">
        <v>46284</v>
      </c>
      <c r="D6409" s="12" t="n">
        <v>32.67</v>
      </c>
    </row>
    <row r="6410" customFormat="false" ht="15" hidden="false" customHeight="false" outlineLevel="0" collapsed="false">
      <c r="A6410" s="10" t="s">
        <v>8811</v>
      </c>
      <c r="B6410" s="10" t="s">
        <v>4235</v>
      </c>
      <c r="C6410" s="11" t="n">
        <v>46284</v>
      </c>
      <c r="D6410" s="12" t="n">
        <v>36.94</v>
      </c>
    </row>
    <row r="6411" customFormat="false" ht="15" hidden="false" customHeight="false" outlineLevel="0" collapsed="false">
      <c r="A6411" s="10" t="s">
        <v>8812</v>
      </c>
      <c r="B6411" s="10" t="s">
        <v>2230</v>
      </c>
      <c r="C6411" s="11" t="n">
        <v>46284</v>
      </c>
      <c r="D6411" s="12" t="n">
        <v>33.92</v>
      </c>
    </row>
    <row r="6412" customFormat="false" ht="15" hidden="false" customHeight="false" outlineLevel="0" collapsed="false">
      <c r="A6412" s="10" t="s">
        <v>8813</v>
      </c>
      <c r="B6412" s="10" t="s">
        <v>7025</v>
      </c>
      <c r="C6412" s="11" t="n">
        <v>46284</v>
      </c>
      <c r="D6412" s="12" t="n">
        <v>39.02</v>
      </c>
    </row>
    <row r="6413" customFormat="false" ht="15" hidden="false" customHeight="false" outlineLevel="0" collapsed="false">
      <c r="A6413" s="10" t="s">
        <v>8814</v>
      </c>
      <c r="B6413" s="10" t="s">
        <v>419</v>
      </c>
      <c r="C6413" s="11" t="n">
        <v>46284</v>
      </c>
      <c r="D6413" s="12" t="n">
        <v>55.46</v>
      </c>
    </row>
    <row r="6414" customFormat="false" ht="15" hidden="false" customHeight="false" outlineLevel="0" collapsed="false">
      <c r="A6414" s="10" t="s">
        <v>8815</v>
      </c>
      <c r="B6414" s="10" t="s">
        <v>6473</v>
      </c>
      <c r="C6414" s="11" t="n">
        <v>46284</v>
      </c>
      <c r="D6414" s="12" t="n">
        <v>46.62</v>
      </c>
    </row>
    <row r="6415" customFormat="false" ht="15" hidden="false" customHeight="false" outlineLevel="0" collapsed="false">
      <c r="A6415" s="10" t="s">
        <v>8816</v>
      </c>
      <c r="B6415" s="10" t="s">
        <v>1217</v>
      </c>
      <c r="C6415" s="11" t="n">
        <v>46284</v>
      </c>
      <c r="D6415" s="12" t="n">
        <v>53.62</v>
      </c>
    </row>
    <row r="6416" customFormat="false" ht="15" hidden="false" customHeight="false" outlineLevel="0" collapsed="false">
      <c r="A6416" s="10" t="s">
        <v>8817</v>
      </c>
      <c r="B6416" s="10" t="s">
        <v>8818</v>
      </c>
      <c r="C6416" s="11" t="n">
        <v>46285</v>
      </c>
      <c r="D6416" s="12" t="n">
        <v>30.77</v>
      </c>
    </row>
    <row r="6417" customFormat="false" ht="15" hidden="false" customHeight="false" outlineLevel="0" collapsed="false">
      <c r="A6417" s="10" t="s">
        <v>8819</v>
      </c>
      <c r="B6417" s="10" t="s">
        <v>8820</v>
      </c>
      <c r="C6417" s="11" t="n">
        <v>46285</v>
      </c>
      <c r="D6417" s="12" t="n">
        <v>34.43</v>
      </c>
    </row>
    <row r="6418" customFormat="false" ht="15" hidden="false" customHeight="false" outlineLevel="0" collapsed="false">
      <c r="A6418" s="10" t="s">
        <v>8821</v>
      </c>
      <c r="B6418" s="10" t="s">
        <v>4258</v>
      </c>
      <c r="C6418" s="11" t="n">
        <v>46285</v>
      </c>
      <c r="D6418" s="12" t="n">
        <v>45.9</v>
      </c>
    </row>
    <row r="6419" customFormat="false" ht="15" hidden="false" customHeight="false" outlineLevel="0" collapsed="false">
      <c r="A6419" s="10" t="s">
        <v>8822</v>
      </c>
      <c r="B6419" s="10" t="s">
        <v>5578</v>
      </c>
      <c r="C6419" s="11" t="n">
        <v>46285</v>
      </c>
      <c r="D6419" s="12" t="n">
        <v>41.88</v>
      </c>
    </row>
    <row r="6420" customFormat="false" ht="15" hidden="false" customHeight="false" outlineLevel="0" collapsed="false">
      <c r="A6420" s="10" t="s">
        <v>8823</v>
      </c>
      <c r="B6420" s="10" t="s">
        <v>8824</v>
      </c>
      <c r="C6420" s="11" t="n">
        <v>46285</v>
      </c>
      <c r="D6420" s="12" t="n">
        <v>19.91</v>
      </c>
    </row>
    <row r="6421" customFormat="false" ht="15" hidden="false" customHeight="false" outlineLevel="0" collapsed="false">
      <c r="A6421" s="10" t="s">
        <v>8825</v>
      </c>
      <c r="B6421" s="10" t="s">
        <v>5254</v>
      </c>
      <c r="C6421" s="11" t="n">
        <v>46285</v>
      </c>
      <c r="D6421" s="12" t="n">
        <v>43.13</v>
      </c>
    </row>
    <row r="6422" customFormat="false" ht="15" hidden="false" customHeight="false" outlineLevel="0" collapsed="false">
      <c r="A6422" s="10" t="s">
        <v>8826</v>
      </c>
      <c r="B6422" s="10" t="s">
        <v>3535</v>
      </c>
      <c r="C6422" s="11" t="n">
        <v>46285</v>
      </c>
      <c r="D6422" s="12" t="n">
        <v>33.75</v>
      </c>
    </row>
    <row r="6423" customFormat="false" ht="15" hidden="false" customHeight="false" outlineLevel="0" collapsed="false">
      <c r="A6423" s="10" t="s">
        <v>8827</v>
      </c>
      <c r="B6423" s="10" t="s">
        <v>3898</v>
      </c>
      <c r="C6423" s="11" t="n">
        <v>46285</v>
      </c>
      <c r="D6423" s="12" t="n">
        <v>40.91</v>
      </c>
    </row>
    <row r="6424" customFormat="false" ht="15" hidden="false" customHeight="false" outlineLevel="0" collapsed="false">
      <c r="A6424" s="10" t="s">
        <v>8828</v>
      </c>
      <c r="B6424" s="10" t="s">
        <v>8829</v>
      </c>
      <c r="C6424" s="11" t="n">
        <v>46286</v>
      </c>
      <c r="D6424" s="12" t="n">
        <v>27.12</v>
      </c>
    </row>
    <row r="6425" customFormat="false" ht="15" hidden="false" customHeight="false" outlineLevel="0" collapsed="false">
      <c r="A6425" s="10" t="s">
        <v>8830</v>
      </c>
      <c r="B6425" s="10" t="s">
        <v>2450</v>
      </c>
      <c r="C6425" s="11" t="n">
        <v>46286</v>
      </c>
      <c r="D6425" s="12" t="n">
        <v>74.77</v>
      </c>
    </row>
    <row r="6426" customFormat="false" ht="15" hidden="false" customHeight="false" outlineLevel="0" collapsed="false">
      <c r="A6426" s="10" t="s">
        <v>8831</v>
      </c>
      <c r="B6426" s="10" t="s">
        <v>8832</v>
      </c>
      <c r="C6426" s="11" t="n">
        <v>46286</v>
      </c>
      <c r="D6426" s="12" t="n">
        <v>23.35</v>
      </c>
    </row>
    <row r="6427" customFormat="false" ht="15" hidden="false" customHeight="false" outlineLevel="0" collapsed="false">
      <c r="A6427" s="10" t="s">
        <v>8833</v>
      </c>
      <c r="B6427" s="10" t="s">
        <v>5900</v>
      </c>
      <c r="C6427" s="11" t="n">
        <v>46286</v>
      </c>
      <c r="D6427" s="12" t="n">
        <v>91.95</v>
      </c>
    </row>
    <row r="6428" customFormat="false" ht="15" hidden="false" customHeight="false" outlineLevel="0" collapsed="false">
      <c r="A6428" s="10" t="s">
        <v>8834</v>
      </c>
      <c r="B6428" s="10" t="s">
        <v>8835</v>
      </c>
      <c r="C6428" s="11" t="n">
        <v>46286</v>
      </c>
      <c r="D6428" s="12" t="n">
        <v>36.61</v>
      </c>
    </row>
    <row r="6429" customFormat="false" ht="15" hidden="false" customHeight="false" outlineLevel="0" collapsed="false">
      <c r="A6429" s="10" t="s">
        <v>8836</v>
      </c>
      <c r="B6429" s="10" t="s">
        <v>3070</v>
      </c>
      <c r="C6429" s="11" t="n">
        <v>46286</v>
      </c>
      <c r="D6429" s="12" t="n">
        <v>37.51</v>
      </c>
    </row>
    <row r="6430" customFormat="false" ht="15" hidden="false" customHeight="false" outlineLevel="0" collapsed="false">
      <c r="A6430" s="10" t="s">
        <v>8837</v>
      </c>
      <c r="B6430" s="10" t="s">
        <v>2949</v>
      </c>
      <c r="C6430" s="11" t="n">
        <v>46286</v>
      </c>
      <c r="D6430" s="12" t="n">
        <v>57.05</v>
      </c>
    </row>
    <row r="6431" customFormat="false" ht="15" hidden="false" customHeight="false" outlineLevel="0" collapsed="false">
      <c r="A6431" s="10" t="s">
        <v>8838</v>
      </c>
      <c r="B6431" s="10" t="s">
        <v>1858</v>
      </c>
      <c r="C6431" s="11" t="n">
        <v>46286</v>
      </c>
      <c r="D6431" s="12" t="n">
        <v>46.32</v>
      </c>
    </row>
    <row r="6432" customFormat="false" ht="15" hidden="false" customHeight="false" outlineLevel="0" collapsed="false">
      <c r="A6432" s="10" t="s">
        <v>8839</v>
      </c>
      <c r="B6432" s="10" t="s">
        <v>6629</v>
      </c>
      <c r="C6432" s="11" t="n">
        <v>46286</v>
      </c>
      <c r="D6432" s="12" t="n">
        <v>48.75</v>
      </c>
    </row>
    <row r="6433" customFormat="false" ht="15" hidden="false" customHeight="false" outlineLevel="0" collapsed="false">
      <c r="A6433" s="10" t="s">
        <v>8840</v>
      </c>
      <c r="B6433" s="10" t="s">
        <v>510</v>
      </c>
      <c r="C6433" s="11" t="n">
        <v>46286</v>
      </c>
      <c r="D6433" s="12" t="n">
        <v>34.67</v>
      </c>
    </row>
    <row r="6434" customFormat="false" ht="15" hidden="false" customHeight="false" outlineLevel="0" collapsed="false">
      <c r="A6434" s="10" t="s">
        <v>8841</v>
      </c>
      <c r="B6434" s="10" t="s">
        <v>5984</v>
      </c>
      <c r="C6434" s="11" t="n">
        <v>46286</v>
      </c>
      <c r="D6434" s="12" t="n">
        <v>90.68</v>
      </c>
    </row>
    <row r="6435" customFormat="false" ht="15" hidden="false" customHeight="false" outlineLevel="0" collapsed="false">
      <c r="A6435" s="10" t="s">
        <v>8842</v>
      </c>
      <c r="B6435" s="10" t="s">
        <v>107</v>
      </c>
      <c r="C6435" s="11" t="n">
        <v>46286</v>
      </c>
      <c r="D6435" s="12" t="n">
        <v>40.65</v>
      </c>
    </row>
    <row r="6436" customFormat="false" ht="15" hidden="false" customHeight="false" outlineLevel="0" collapsed="false">
      <c r="A6436" s="10" t="s">
        <v>8843</v>
      </c>
      <c r="B6436" s="10" t="s">
        <v>3730</v>
      </c>
      <c r="C6436" s="11" t="n">
        <v>46286</v>
      </c>
      <c r="D6436" s="12" t="n">
        <v>51.91</v>
      </c>
    </row>
    <row r="6437" customFormat="false" ht="15" hidden="false" customHeight="false" outlineLevel="0" collapsed="false">
      <c r="A6437" s="10" t="s">
        <v>8844</v>
      </c>
      <c r="B6437" s="10" t="s">
        <v>8845</v>
      </c>
      <c r="C6437" s="11" t="n">
        <v>46286</v>
      </c>
      <c r="D6437" s="12" t="n">
        <v>25.53</v>
      </c>
    </row>
    <row r="6438" customFormat="false" ht="15" hidden="false" customHeight="false" outlineLevel="0" collapsed="false">
      <c r="A6438" s="10" t="s">
        <v>8846</v>
      </c>
      <c r="B6438" s="10" t="s">
        <v>3290</v>
      </c>
      <c r="C6438" s="11" t="n">
        <v>46286</v>
      </c>
      <c r="D6438" s="12" t="n">
        <v>43.59</v>
      </c>
    </row>
    <row r="6439" customFormat="false" ht="15" hidden="false" customHeight="false" outlineLevel="0" collapsed="false">
      <c r="A6439" s="10" t="s">
        <v>8847</v>
      </c>
      <c r="B6439" s="10" t="s">
        <v>3120</v>
      </c>
      <c r="C6439" s="11" t="n">
        <v>46287</v>
      </c>
      <c r="D6439" s="12" t="n">
        <v>63.57</v>
      </c>
    </row>
    <row r="6440" customFormat="false" ht="15" hidden="false" customHeight="false" outlineLevel="0" collapsed="false">
      <c r="A6440" s="10" t="s">
        <v>8848</v>
      </c>
      <c r="B6440" s="10" t="s">
        <v>6162</v>
      </c>
      <c r="C6440" s="11" t="n">
        <v>46287</v>
      </c>
      <c r="D6440" s="12" t="n">
        <v>27.91</v>
      </c>
    </row>
    <row r="6441" customFormat="false" ht="15" hidden="false" customHeight="false" outlineLevel="0" collapsed="false">
      <c r="A6441" s="10" t="s">
        <v>8849</v>
      </c>
      <c r="B6441" s="10" t="s">
        <v>1107</v>
      </c>
      <c r="C6441" s="11" t="n">
        <v>46287</v>
      </c>
      <c r="D6441" s="12" t="n">
        <v>42.9</v>
      </c>
    </row>
    <row r="6442" customFormat="false" ht="15" hidden="false" customHeight="false" outlineLevel="0" collapsed="false">
      <c r="A6442" s="10" t="s">
        <v>8850</v>
      </c>
      <c r="B6442" s="10" t="s">
        <v>1223</v>
      </c>
      <c r="C6442" s="11" t="n">
        <v>46287</v>
      </c>
      <c r="D6442" s="12" t="n">
        <v>19.55</v>
      </c>
    </row>
    <row r="6443" customFormat="false" ht="15" hidden="false" customHeight="false" outlineLevel="0" collapsed="false">
      <c r="A6443" s="10" t="s">
        <v>8851</v>
      </c>
      <c r="B6443" s="10" t="s">
        <v>5467</v>
      </c>
      <c r="C6443" s="11" t="n">
        <v>46287</v>
      </c>
      <c r="D6443" s="12" t="n">
        <v>90.64</v>
      </c>
    </row>
    <row r="6444" customFormat="false" ht="15" hidden="false" customHeight="false" outlineLevel="0" collapsed="false">
      <c r="A6444" s="10" t="s">
        <v>8852</v>
      </c>
      <c r="B6444" s="10" t="s">
        <v>3918</v>
      </c>
      <c r="C6444" s="11" t="n">
        <v>46287</v>
      </c>
      <c r="D6444" s="12" t="n">
        <v>50.29</v>
      </c>
    </row>
    <row r="6445" customFormat="false" ht="15" hidden="false" customHeight="false" outlineLevel="0" collapsed="false">
      <c r="A6445" s="10" t="s">
        <v>8853</v>
      </c>
      <c r="B6445" s="10" t="s">
        <v>8854</v>
      </c>
      <c r="C6445" s="11" t="n">
        <v>46288</v>
      </c>
      <c r="D6445" s="12" t="n">
        <v>31.33</v>
      </c>
    </row>
    <row r="6446" customFormat="false" ht="15" hidden="false" customHeight="false" outlineLevel="0" collapsed="false">
      <c r="A6446" s="10" t="s">
        <v>8855</v>
      </c>
      <c r="B6446" s="10" t="s">
        <v>3097</v>
      </c>
      <c r="C6446" s="11" t="n">
        <v>46288</v>
      </c>
      <c r="D6446" s="12" t="n">
        <v>81.79</v>
      </c>
    </row>
    <row r="6447" customFormat="false" ht="15" hidden="false" customHeight="false" outlineLevel="0" collapsed="false">
      <c r="A6447" s="10" t="s">
        <v>8856</v>
      </c>
      <c r="B6447" s="10" t="s">
        <v>6818</v>
      </c>
      <c r="C6447" s="11" t="n">
        <v>46288</v>
      </c>
      <c r="D6447" s="12" t="n">
        <v>37.81</v>
      </c>
    </row>
    <row r="6448" customFormat="false" ht="15" hidden="false" customHeight="false" outlineLevel="0" collapsed="false">
      <c r="A6448" s="10" t="s">
        <v>8857</v>
      </c>
      <c r="B6448" s="10" t="s">
        <v>4523</v>
      </c>
      <c r="C6448" s="11" t="n">
        <v>46288</v>
      </c>
      <c r="D6448" s="12" t="n">
        <v>24.34</v>
      </c>
    </row>
    <row r="6449" customFormat="false" ht="15" hidden="false" customHeight="false" outlineLevel="0" collapsed="false">
      <c r="A6449" s="10" t="s">
        <v>8858</v>
      </c>
      <c r="B6449" s="10" t="s">
        <v>6607</v>
      </c>
      <c r="C6449" s="11" t="n">
        <v>46288</v>
      </c>
      <c r="D6449" s="12" t="n">
        <v>46.05</v>
      </c>
    </row>
    <row r="6450" customFormat="false" ht="15" hidden="false" customHeight="false" outlineLevel="0" collapsed="false">
      <c r="A6450" s="10" t="s">
        <v>8859</v>
      </c>
      <c r="B6450" s="10" t="s">
        <v>6810</v>
      </c>
      <c r="C6450" s="11" t="n">
        <v>46288</v>
      </c>
      <c r="D6450" s="12" t="n">
        <v>27.52</v>
      </c>
    </row>
    <row r="6451" customFormat="false" ht="15" hidden="false" customHeight="false" outlineLevel="0" collapsed="false">
      <c r="A6451" s="10" t="s">
        <v>8860</v>
      </c>
      <c r="B6451" s="10" t="s">
        <v>4045</v>
      </c>
      <c r="C6451" s="11" t="n">
        <v>46288</v>
      </c>
      <c r="D6451" s="12" t="n">
        <v>20.72</v>
      </c>
    </row>
    <row r="6452" customFormat="false" ht="15" hidden="false" customHeight="false" outlineLevel="0" collapsed="false">
      <c r="A6452" s="10" t="s">
        <v>8861</v>
      </c>
      <c r="B6452" s="10" t="s">
        <v>8862</v>
      </c>
      <c r="C6452" s="11" t="n">
        <v>46288</v>
      </c>
      <c r="D6452" s="12" t="n">
        <v>35.56</v>
      </c>
    </row>
    <row r="6453" customFormat="false" ht="15" hidden="false" customHeight="false" outlineLevel="0" collapsed="false">
      <c r="A6453" s="10" t="s">
        <v>8863</v>
      </c>
      <c r="B6453" s="10" t="s">
        <v>3441</v>
      </c>
      <c r="C6453" s="11" t="n">
        <v>46288</v>
      </c>
      <c r="D6453" s="12" t="n">
        <v>42.04</v>
      </c>
    </row>
    <row r="6454" customFormat="false" ht="15" hidden="false" customHeight="false" outlineLevel="0" collapsed="false">
      <c r="A6454" s="10" t="s">
        <v>8864</v>
      </c>
      <c r="B6454" s="10" t="s">
        <v>8865</v>
      </c>
      <c r="C6454" s="11" t="n">
        <v>46288</v>
      </c>
      <c r="D6454" s="12" t="n">
        <v>43.01</v>
      </c>
    </row>
    <row r="6455" customFormat="false" ht="15" hidden="false" customHeight="false" outlineLevel="0" collapsed="false">
      <c r="A6455" s="10" t="s">
        <v>8866</v>
      </c>
      <c r="B6455" s="10" t="s">
        <v>5895</v>
      </c>
      <c r="C6455" s="11" t="n">
        <v>46288</v>
      </c>
      <c r="D6455" s="12" t="n">
        <v>21.62</v>
      </c>
    </row>
    <row r="6456" customFormat="false" ht="15" hidden="false" customHeight="false" outlineLevel="0" collapsed="false">
      <c r="A6456" s="10" t="s">
        <v>8867</v>
      </c>
      <c r="B6456" s="10" t="s">
        <v>8868</v>
      </c>
      <c r="C6456" s="11" t="n">
        <v>46288</v>
      </c>
      <c r="D6456" s="12" t="n">
        <v>18.87</v>
      </c>
    </row>
    <row r="6457" customFormat="false" ht="15" hidden="false" customHeight="false" outlineLevel="0" collapsed="false">
      <c r="A6457" s="10" t="s">
        <v>8869</v>
      </c>
      <c r="B6457" s="10" t="s">
        <v>3436</v>
      </c>
      <c r="C6457" s="11" t="n">
        <v>46289</v>
      </c>
      <c r="D6457" s="12" t="n">
        <v>45.07</v>
      </c>
    </row>
    <row r="6458" customFormat="false" ht="15" hidden="false" customHeight="false" outlineLevel="0" collapsed="false">
      <c r="A6458" s="10" t="s">
        <v>8870</v>
      </c>
      <c r="B6458" s="10" t="s">
        <v>7049</v>
      </c>
      <c r="C6458" s="11" t="n">
        <v>46289</v>
      </c>
      <c r="D6458" s="12" t="n">
        <v>47.95</v>
      </c>
    </row>
    <row r="6459" customFormat="false" ht="15" hidden="false" customHeight="false" outlineLevel="0" collapsed="false">
      <c r="A6459" s="10" t="s">
        <v>8871</v>
      </c>
      <c r="B6459" s="10" t="s">
        <v>8872</v>
      </c>
      <c r="C6459" s="11" t="n">
        <v>46289</v>
      </c>
      <c r="D6459" s="12" t="n">
        <v>32.62</v>
      </c>
    </row>
    <row r="6460" customFormat="false" ht="15" hidden="false" customHeight="false" outlineLevel="0" collapsed="false">
      <c r="A6460" s="10" t="s">
        <v>8873</v>
      </c>
      <c r="B6460" s="10" t="s">
        <v>534</v>
      </c>
      <c r="C6460" s="11" t="n">
        <v>46289</v>
      </c>
      <c r="D6460" s="12" t="n">
        <v>70.7</v>
      </c>
    </row>
    <row r="6461" customFormat="false" ht="15" hidden="false" customHeight="false" outlineLevel="0" collapsed="false">
      <c r="A6461" s="10" t="s">
        <v>8874</v>
      </c>
      <c r="B6461" s="10" t="s">
        <v>8875</v>
      </c>
      <c r="C6461" s="11" t="n">
        <v>46289</v>
      </c>
      <c r="D6461" s="12" t="n">
        <v>46.15</v>
      </c>
    </row>
    <row r="6462" customFormat="false" ht="15" hidden="false" customHeight="false" outlineLevel="0" collapsed="false">
      <c r="A6462" s="10" t="s">
        <v>8876</v>
      </c>
      <c r="B6462" s="10" t="s">
        <v>4263</v>
      </c>
      <c r="C6462" s="11" t="n">
        <v>46289</v>
      </c>
      <c r="D6462" s="12" t="n">
        <v>50.97</v>
      </c>
    </row>
    <row r="6463" customFormat="false" ht="15" hidden="false" customHeight="false" outlineLevel="0" collapsed="false">
      <c r="A6463" s="10" t="s">
        <v>8877</v>
      </c>
      <c r="B6463" s="10" t="s">
        <v>3208</v>
      </c>
      <c r="C6463" s="11" t="n">
        <v>46289</v>
      </c>
      <c r="D6463" s="12" t="n">
        <v>14.23</v>
      </c>
    </row>
    <row r="6464" customFormat="false" ht="15" hidden="false" customHeight="false" outlineLevel="0" collapsed="false">
      <c r="A6464" s="10" t="s">
        <v>8878</v>
      </c>
      <c r="B6464" s="10" t="s">
        <v>5939</v>
      </c>
      <c r="C6464" s="11" t="n">
        <v>46289</v>
      </c>
      <c r="D6464" s="12" t="n">
        <v>44.6</v>
      </c>
    </row>
    <row r="6465" customFormat="false" ht="15" hidden="false" customHeight="false" outlineLevel="0" collapsed="false">
      <c r="A6465" s="10" t="s">
        <v>8879</v>
      </c>
      <c r="B6465" s="10" t="s">
        <v>8880</v>
      </c>
      <c r="C6465" s="11" t="n">
        <v>46289</v>
      </c>
      <c r="D6465" s="12" t="n">
        <v>28.06</v>
      </c>
    </row>
    <row r="6466" customFormat="false" ht="15" hidden="false" customHeight="false" outlineLevel="0" collapsed="false">
      <c r="A6466" s="10" t="s">
        <v>8881</v>
      </c>
      <c r="B6466" s="10" t="s">
        <v>3839</v>
      </c>
      <c r="C6466" s="11" t="n">
        <v>46289</v>
      </c>
      <c r="D6466" s="12" t="n">
        <v>36.22</v>
      </c>
    </row>
    <row r="6467" customFormat="false" ht="15" hidden="false" customHeight="false" outlineLevel="0" collapsed="false">
      <c r="A6467" s="10" t="s">
        <v>8882</v>
      </c>
      <c r="B6467" s="10" t="s">
        <v>7479</v>
      </c>
      <c r="C6467" s="11" t="n">
        <v>46289</v>
      </c>
      <c r="D6467" s="12" t="n">
        <v>38.43</v>
      </c>
    </row>
    <row r="6468" customFormat="false" ht="15" hidden="false" customHeight="false" outlineLevel="0" collapsed="false">
      <c r="A6468" s="10" t="s">
        <v>8883</v>
      </c>
      <c r="B6468" s="10" t="s">
        <v>2777</v>
      </c>
      <c r="C6468" s="11" t="n">
        <v>46289</v>
      </c>
      <c r="D6468" s="12" t="n">
        <v>32.53</v>
      </c>
    </row>
    <row r="6469" customFormat="false" ht="15" hidden="false" customHeight="false" outlineLevel="0" collapsed="false">
      <c r="A6469" s="10" t="s">
        <v>8884</v>
      </c>
      <c r="B6469" s="10" t="s">
        <v>159</v>
      </c>
      <c r="C6469" s="11" t="n">
        <v>46289</v>
      </c>
      <c r="D6469" s="12" t="n">
        <v>95.07</v>
      </c>
    </row>
    <row r="6470" customFormat="false" ht="15" hidden="false" customHeight="false" outlineLevel="0" collapsed="false">
      <c r="A6470" s="10" t="s">
        <v>8885</v>
      </c>
      <c r="B6470" s="10" t="s">
        <v>8886</v>
      </c>
      <c r="C6470" s="11" t="n">
        <v>46290</v>
      </c>
      <c r="D6470" s="12" t="n">
        <v>58.4</v>
      </c>
    </row>
    <row r="6471" customFormat="false" ht="15" hidden="false" customHeight="false" outlineLevel="0" collapsed="false">
      <c r="A6471" s="10" t="s">
        <v>8887</v>
      </c>
      <c r="B6471" s="10" t="s">
        <v>189</v>
      </c>
      <c r="C6471" s="11" t="n">
        <v>46290</v>
      </c>
      <c r="D6471" s="12" t="n">
        <v>33.58</v>
      </c>
    </row>
    <row r="6472" customFormat="false" ht="15" hidden="false" customHeight="false" outlineLevel="0" collapsed="false">
      <c r="A6472" s="10" t="s">
        <v>8888</v>
      </c>
      <c r="B6472" s="10" t="s">
        <v>5694</v>
      </c>
      <c r="C6472" s="11" t="n">
        <v>46290</v>
      </c>
      <c r="D6472" s="12" t="n">
        <v>56.03</v>
      </c>
    </row>
    <row r="6473" customFormat="false" ht="15" hidden="false" customHeight="false" outlineLevel="0" collapsed="false">
      <c r="A6473" s="10" t="s">
        <v>8889</v>
      </c>
      <c r="B6473" s="10" t="s">
        <v>3166</v>
      </c>
      <c r="C6473" s="11" t="n">
        <v>46290</v>
      </c>
      <c r="D6473" s="12" t="n">
        <v>25.89</v>
      </c>
    </row>
    <row r="6474" customFormat="false" ht="15" hidden="false" customHeight="false" outlineLevel="0" collapsed="false">
      <c r="A6474" s="10" t="s">
        <v>8890</v>
      </c>
      <c r="B6474" s="10" t="s">
        <v>673</v>
      </c>
      <c r="C6474" s="11" t="n">
        <v>46290</v>
      </c>
      <c r="D6474" s="12" t="n">
        <v>38.94</v>
      </c>
    </row>
    <row r="6475" customFormat="false" ht="15" hidden="false" customHeight="false" outlineLevel="0" collapsed="false">
      <c r="A6475" s="10" t="s">
        <v>8891</v>
      </c>
      <c r="B6475" s="10" t="s">
        <v>218</v>
      </c>
      <c r="C6475" s="11" t="n">
        <v>46290</v>
      </c>
      <c r="D6475" s="12" t="n">
        <v>20.19</v>
      </c>
    </row>
    <row r="6476" customFormat="false" ht="15" hidden="false" customHeight="false" outlineLevel="0" collapsed="false">
      <c r="A6476" s="10" t="s">
        <v>8892</v>
      </c>
      <c r="B6476" s="10" t="s">
        <v>7731</v>
      </c>
      <c r="C6476" s="11" t="n">
        <v>46290</v>
      </c>
      <c r="D6476" s="12" t="n">
        <v>29.96</v>
      </c>
    </row>
    <row r="6477" customFormat="false" ht="15" hidden="false" customHeight="false" outlineLevel="0" collapsed="false">
      <c r="A6477" s="10" t="s">
        <v>8893</v>
      </c>
      <c r="B6477" s="10" t="s">
        <v>8894</v>
      </c>
      <c r="C6477" s="11" t="n">
        <v>46290</v>
      </c>
      <c r="D6477" s="12" t="n">
        <v>37.14</v>
      </c>
    </row>
    <row r="6478" customFormat="false" ht="15" hidden="false" customHeight="false" outlineLevel="0" collapsed="false">
      <c r="A6478" s="10" t="s">
        <v>8895</v>
      </c>
      <c r="B6478" s="10" t="s">
        <v>1845</v>
      </c>
      <c r="C6478" s="11" t="n">
        <v>46290</v>
      </c>
      <c r="D6478" s="12" t="n">
        <v>80.21</v>
      </c>
    </row>
    <row r="6479" customFormat="false" ht="15" hidden="false" customHeight="false" outlineLevel="0" collapsed="false">
      <c r="A6479" s="10" t="s">
        <v>8896</v>
      </c>
      <c r="B6479" s="10" t="s">
        <v>7367</v>
      </c>
      <c r="C6479" s="11" t="n">
        <v>46290</v>
      </c>
      <c r="D6479" s="12" t="n">
        <v>35.75</v>
      </c>
    </row>
    <row r="6480" customFormat="false" ht="15" hidden="false" customHeight="false" outlineLevel="0" collapsed="false">
      <c r="A6480" s="10" t="s">
        <v>8897</v>
      </c>
      <c r="B6480" s="10" t="s">
        <v>179</v>
      </c>
      <c r="C6480" s="11" t="n">
        <v>46290</v>
      </c>
      <c r="D6480" s="12" t="n">
        <v>36.48</v>
      </c>
    </row>
    <row r="6481" customFormat="false" ht="15" hidden="false" customHeight="false" outlineLevel="0" collapsed="false">
      <c r="A6481" s="10" t="s">
        <v>8898</v>
      </c>
      <c r="B6481" s="10" t="s">
        <v>8899</v>
      </c>
      <c r="C6481" s="11" t="n">
        <v>46290</v>
      </c>
      <c r="D6481" s="12" t="n">
        <v>15.63</v>
      </c>
    </row>
    <row r="6482" customFormat="false" ht="15" hidden="false" customHeight="false" outlineLevel="0" collapsed="false">
      <c r="A6482" s="10" t="s">
        <v>8900</v>
      </c>
      <c r="B6482" s="10" t="s">
        <v>1530</v>
      </c>
      <c r="C6482" s="11" t="n">
        <v>46290</v>
      </c>
      <c r="D6482" s="12" t="n">
        <v>30.4</v>
      </c>
    </row>
    <row r="6483" customFormat="false" ht="15" hidden="false" customHeight="false" outlineLevel="0" collapsed="false">
      <c r="A6483" s="10" t="s">
        <v>8901</v>
      </c>
      <c r="B6483" s="10" t="s">
        <v>2032</v>
      </c>
      <c r="C6483" s="11" t="n">
        <v>46291</v>
      </c>
      <c r="D6483" s="12" t="n">
        <v>59.52</v>
      </c>
    </row>
    <row r="6484" customFormat="false" ht="15" hidden="false" customHeight="false" outlineLevel="0" collapsed="false">
      <c r="A6484" s="10" t="s">
        <v>8902</v>
      </c>
      <c r="B6484" s="10" t="s">
        <v>5179</v>
      </c>
      <c r="C6484" s="11" t="n">
        <v>46291</v>
      </c>
      <c r="D6484" s="12" t="n">
        <v>47.6</v>
      </c>
    </row>
    <row r="6485" customFormat="false" ht="15" hidden="false" customHeight="false" outlineLevel="0" collapsed="false">
      <c r="A6485" s="10" t="s">
        <v>8903</v>
      </c>
      <c r="B6485" s="10" t="s">
        <v>5993</v>
      </c>
      <c r="C6485" s="11" t="n">
        <v>46291</v>
      </c>
      <c r="D6485" s="12" t="n">
        <v>32.4</v>
      </c>
    </row>
    <row r="6486" customFormat="false" ht="15" hidden="false" customHeight="false" outlineLevel="0" collapsed="false">
      <c r="A6486" s="10" t="s">
        <v>8904</v>
      </c>
      <c r="B6486" s="10" t="s">
        <v>815</v>
      </c>
      <c r="C6486" s="11" t="n">
        <v>46291</v>
      </c>
      <c r="D6486" s="12" t="n">
        <v>85.11</v>
      </c>
    </row>
    <row r="6487" customFormat="false" ht="15" hidden="false" customHeight="false" outlineLevel="0" collapsed="false">
      <c r="A6487" s="10" t="s">
        <v>8905</v>
      </c>
      <c r="B6487" s="10" t="s">
        <v>7923</v>
      </c>
      <c r="C6487" s="11" t="n">
        <v>46291</v>
      </c>
      <c r="D6487" s="12" t="n">
        <v>25.7</v>
      </c>
    </row>
    <row r="6488" customFormat="false" ht="15" hidden="false" customHeight="false" outlineLevel="0" collapsed="false">
      <c r="A6488" s="10" t="s">
        <v>8906</v>
      </c>
      <c r="B6488" s="10" t="s">
        <v>5948</v>
      </c>
      <c r="C6488" s="11" t="n">
        <v>46291</v>
      </c>
      <c r="D6488" s="12" t="n">
        <v>45.13</v>
      </c>
    </row>
    <row r="6489" customFormat="false" ht="15" hidden="false" customHeight="false" outlineLevel="0" collapsed="false">
      <c r="A6489" s="10" t="s">
        <v>8907</v>
      </c>
      <c r="B6489" s="10" t="s">
        <v>2871</v>
      </c>
      <c r="C6489" s="11" t="n">
        <v>46291</v>
      </c>
      <c r="D6489" s="12" t="n">
        <v>47.02</v>
      </c>
    </row>
    <row r="6490" customFormat="false" ht="15" hidden="false" customHeight="false" outlineLevel="0" collapsed="false">
      <c r="A6490" s="10" t="s">
        <v>8908</v>
      </c>
      <c r="B6490" s="10" t="s">
        <v>8909</v>
      </c>
      <c r="C6490" s="11" t="n">
        <v>46292</v>
      </c>
      <c r="D6490" s="12" t="n">
        <v>44.72</v>
      </c>
    </row>
    <row r="6491" customFormat="false" ht="15" hidden="false" customHeight="false" outlineLevel="0" collapsed="false">
      <c r="A6491" s="10" t="s">
        <v>8910</v>
      </c>
      <c r="B6491" s="10" t="s">
        <v>2890</v>
      </c>
      <c r="C6491" s="11" t="n">
        <v>46292</v>
      </c>
      <c r="D6491" s="12" t="n">
        <v>31.6</v>
      </c>
    </row>
    <row r="6492" customFormat="false" ht="15" hidden="false" customHeight="false" outlineLevel="0" collapsed="false">
      <c r="A6492" s="10" t="s">
        <v>8911</v>
      </c>
      <c r="B6492" s="10" t="s">
        <v>3411</v>
      </c>
      <c r="C6492" s="11" t="n">
        <v>46292</v>
      </c>
      <c r="D6492" s="12" t="n">
        <v>29.15</v>
      </c>
    </row>
    <row r="6493" customFormat="false" ht="15" hidden="false" customHeight="false" outlineLevel="0" collapsed="false">
      <c r="A6493" s="10" t="s">
        <v>8912</v>
      </c>
      <c r="B6493" s="10" t="s">
        <v>7408</v>
      </c>
      <c r="C6493" s="11" t="n">
        <v>46292</v>
      </c>
      <c r="D6493" s="12" t="n">
        <v>28.87</v>
      </c>
    </row>
    <row r="6494" customFormat="false" ht="15" hidden="false" customHeight="false" outlineLevel="0" collapsed="false">
      <c r="A6494" s="10" t="s">
        <v>8913</v>
      </c>
      <c r="B6494" s="10" t="s">
        <v>495</v>
      </c>
      <c r="C6494" s="11" t="n">
        <v>46292</v>
      </c>
      <c r="D6494" s="12" t="n">
        <v>43.79</v>
      </c>
    </row>
    <row r="6495" customFormat="false" ht="15" hidden="false" customHeight="false" outlineLevel="0" collapsed="false">
      <c r="A6495" s="10" t="s">
        <v>8914</v>
      </c>
      <c r="B6495" s="10" t="s">
        <v>3893</v>
      </c>
      <c r="C6495" s="11" t="n">
        <v>46292</v>
      </c>
      <c r="D6495" s="12" t="n">
        <v>24</v>
      </c>
    </row>
    <row r="6496" customFormat="false" ht="15" hidden="false" customHeight="false" outlineLevel="0" collapsed="false">
      <c r="A6496" s="10" t="s">
        <v>8915</v>
      </c>
      <c r="B6496" s="10" t="s">
        <v>5904</v>
      </c>
      <c r="C6496" s="11" t="n">
        <v>46292</v>
      </c>
      <c r="D6496" s="12" t="n">
        <v>33.1</v>
      </c>
    </row>
    <row r="6497" customFormat="false" ht="15" hidden="false" customHeight="false" outlineLevel="0" collapsed="false">
      <c r="A6497" s="10" t="s">
        <v>8916</v>
      </c>
      <c r="B6497" s="10" t="s">
        <v>6500</v>
      </c>
      <c r="C6497" s="11" t="n">
        <v>46292</v>
      </c>
      <c r="D6497" s="12" t="n">
        <v>23.97</v>
      </c>
    </row>
    <row r="6498" customFormat="false" ht="15" hidden="false" customHeight="false" outlineLevel="0" collapsed="false">
      <c r="A6498" s="10" t="s">
        <v>8917</v>
      </c>
      <c r="B6498" s="10" t="s">
        <v>8918</v>
      </c>
      <c r="C6498" s="11" t="n">
        <v>46292</v>
      </c>
      <c r="D6498" s="12" t="n">
        <v>37.8</v>
      </c>
    </row>
    <row r="6499" customFormat="false" ht="15" hidden="false" customHeight="false" outlineLevel="0" collapsed="false">
      <c r="A6499" s="10" t="s">
        <v>8919</v>
      </c>
      <c r="B6499" s="10" t="s">
        <v>3625</v>
      </c>
      <c r="C6499" s="11" t="n">
        <v>46293</v>
      </c>
      <c r="D6499" s="12" t="n">
        <v>27.25</v>
      </c>
    </row>
    <row r="6500" customFormat="false" ht="15" hidden="false" customHeight="false" outlineLevel="0" collapsed="false">
      <c r="A6500" s="10" t="s">
        <v>8920</v>
      </c>
      <c r="B6500" s="10" t="s">
        <v>1978</v>
      </c>
      <c r="C6500" s="11" t="n">
        <v>46293</v>
      </c>
      <c r="D6500" s="12" t="n">
        <v>67.25</v>
      </c>
    </row>
    <row r="6501" customFormat="false" ht="15" hidden="false" customHeight="false" outlineLevel="0" collapsed="false">
      <c r="A6501" s="10" t="s">
        <v>8921</v>
      </c>
      <c r="B6501" s="10" t="s">
        <v>8922</v>
      </c>
      <c r="C6501" s="11" t="n">
        <v>46293</v>
      </c>
      <c r="D6501" s="12" t="n">
        <v>30.05</v>
      </c>
    </row>
    <row r="6502" customFormat="false" ht="15" hidden="false" customHeight="false" outlineLevel="0" collapsed="false">
      <c r="A6502" s="10" t="s">
        <v>8923</v>
      </c>
      <c r="B6502" s="10" t="s">
        <v>8924</v>
      </c>
      <c r="C6502" s="11" t="n">
        <v>46293</v>
      </c>
      <c r="D6502" s="12" t="n">
        <v>37.92</v>
      </c>
    </row>
    <row r="6503" customFormat="false" ht="15" hidden="false" customHeight="false" outlineLevel="0" collapsed="false">
      <c r="A6503" s="10" t="s">
        <v>8925</v>
      </c>
      <c r="B6503" s="10" t="s">
        <v>8926</v>
      </c>
      <c r="C6503" s="11" t="n">
        <v>46293</v>
      </c>
      <c r="D6503" s="12" t="n">
        <v>36.81</v>
      </c>
    </row>
    <row r="6504" customFormat="false" ht="15" hidden="false" customHeight="false" outlineLevel="0" collapsed="false">
      <c r="A6504" s="10" t="s">
        <v>8927</v>
      </c>
      <c r="B6504" s="10" t="s">
        <v>3723</v>
      </c>
      <c r="C6504" s="11" t="n">
        <v>46293</v>
      </c>
      <c r="D6504" s="12" t="n">
        <v>45</v>
      </c>
    </row>
    <row r="6505" customFormat="false" ht="15" hidden="false" customHeight="false" outlineLevel="0" collapsed="false">
      <c r="A6505" s="10" t="s">
        <v>8928</v>
      </c>
      <c r="B6505" s="10" t="s">
        <v>8929</v>
      </c>
      <c r="C6505" s="11" t="n">
        <v>46293</v>
      </c>
      <c r="D6505" s="12" t="n">
        <v>16.57</v>
      </c>
    </row>
    <row r="6506" customFormat="false" ht="15" hidden="false" customHeight="false" outlineLevel="0" collapsed="false">
      <c r="A6506" s="10" t="s">
        <v>8930</v>
      </c>
      <c r="B6506" s="10" t="s">
        <v>8931</v>
      </c>
      <c r="C6506" s="11" t="n">
        <v>46293</v>
      </c>
      <c r="D6506" s="12" t="n">
        <v>83.38</v>
      </c>
    </row>
    <row r="6507" customFormat="false" ht="15" hidden="false" customHeight="false" outlineLevel="0" collapsed="false">
      <c r="A6507" s="10" t="s">
        <v>8932</v>
      </c>
      <c r="B6507" s="10" t="s">
        <v>3979</v>
      </c>
      <c r="C6507" s="11" t="n">
        <v>46293</v>
      </c>
      <c r="D6507" s="12" t="n">
        <v>37.46</v>
      </c>
    </row>
    <row r="6508" customFormat="false" ht="15" hidden="false" customHeight="false" outlineLevel="0" collapsed="false">
      <c r="A6508" s="10" t="s">
        <v>8933</v>
      </c>
      <c r="B6508" s="10" t="s">
        <v>1636</v>
      </c>
      <c r="C6508" s="11" t="n">
        <v>46293</v>
      </c>
      <c r="D6508" s="12" t="n">
        <v>38.49</v>
      </c>
    </row>
    <row r="6509" customFormat="false" ht="15" hidden="false" customHeight="false" outlineLevel="0" collapsed="false">
      <c r="A6509" s="10" t="s">
        <v>8934</v>
      </c>
      <c r="B6509" s="10" t="s">
        <v>8935</v>
      </c>
      <c r="C6509" s="11" t="n">
        <v>46293</v>
      </c>
      <c r="D6509" s="12" t="n">
        <v>36.95</v>
      </c>
    </row>
    <row r="6510" customFormat="false" ht="15" hidden="false" customHeight="false" outlineLevel="0" collapsed="false">
      <c r="A6510" s="10" t="s">
        <v>8936</v>
      </c>
      <c r="B6510" s="10" t="s">
        <v>8001</v>
      </c>
      <c r="C6510" s="11" t="n">
        <v>46293</v>
      </c>
      <c r="D6510" s="12" t="n">
        <v>22.84</v>
      </c>
    </row>
    <row r="6511" customFormat="false" ht="15" hidden="false" customHeight="false" outlineLevel="0" collapsed="false">
      <c r="A6511" s="10" t="s">
        <v>8937</v>
      </c>
      <c r="B6511" s="10" t="s">
        <v>1448</v>
      </c>
      <c r="C6511" s="11" t="n">
        <v>46293</v>
      </c>
      <c r="D6511" s="12" t="n">
        <v>52.33</v>
      </c>
    </row>
    <row r="6512" customFormat="false" ht="15" hidden="false" customHeight="false" outlineLevel="0" collapsed="false">
      <c r="A6512" s="10" t="s">
        <v>8938</v>
      </c>
      <c r="B6512" s="10" t="s">
        <v>556</v>
      </c>
      <c r="C6512" s="11" t="n">
        <v>46293</v>
      </c>
      <c r="D6512" s="12" t="n">
        <v>51.53</v>
      </c>
    </row>
    <row r="6513" customFormat="false" ht="15" hidden="false" customHeight="false" outlineLevel="0" collapsed="false">
      <c r="A6513" s="10" t="s">
        <v>8939</v>
      </c>
      <c r="B6513" s="10" t="s">
        <v>8940</v>
      </c>
      <c r="C6513" s="11" t="n">
        <v>46293</v>
      </c>
      <c r="D6513" s="12" t="n">
        <v>19.01</v>
      </c>
    </row>
    <row r="6514" customFormat="false" ht="15" hidden="false" customHeight="false" outlineLevel="0" collapsed="false">
      <c r="A6514" s="10" t="s">
        <v>8941</v>
      </c>
      <c r="B6514" s="10" t="s">
        <v>8942</v>
      </c>
      <c r="C6514" s="11" t="n">
        <v>46293</v>
      </c>
      <c r="D6514" s="12" t="n">
        <v>35.56</v>
      </c>
    </row>
    <row r="6515" customFormat="false" ht="15" hidden="false" customHeight="false" outlineLevel="0" collapsed="false">
      <c r="A6515" s="10" t="s">
        <v>8943</v>
      </c>
      <c r="B6515" s="10" t="s">
        <v>8944</v>
      </c>
      <c r="C6515" s="11" t="n">
        <v>46294</v>
      </c>
      <c r="D6515" s="12" t="n">
        <v>58.01</v>
      </c>
    </row>
    <row r="6516" customFormat="false" ht="15" hidden="false" customHeight="false" outlineLevel="0" collapsed="false">
      <c r="A6516" s="10" t="s">
        <v>8945</v>
      </c>
      <c r="B6516" s="10" t="s">
        <v>5658</v>
      </c>
      <c r="C6516" s="11" t="n">
        <v>46294</v>
      </c>
      <c r="D6516" s="12" t="n">
        <v>36.11</v>
      </c>
    </row>
    <row r="6517" customFormat="false" ht="15" hidden="false" customHeight="false" outlineLevel="0" collapsed="false">
      <c r="A6517" s="10" t="s">
        <v>8946</v>
      </c>
      <c r="B6517" s="10" t="s">
        <v>471</v>
      </c>
      <c r="C6517" s="11" t="n">
        <v>46294</v>
      </c>
      <c r="D6517" s="12" t="n">
        <v>30.44</v>
      </c>
    </row>
    <row r="6518" customFormat="false" ht="15" hidden="false" customHeight="false" outlineLevel="0" collapsed="false">
      <c r="A6518" s="10" t="s">
        <v>8947</v>
      </c>
      <c r="B6518" s="10" t="s">
        <v>8948</v>
      </c>
      <c r="C6518" s="11" t="n">
        <v>46294</v>
      </c>
      <c r="D6518" s="12" t="n">
        <v>97.23</v>
      </c>
    </row>
    <row r="6519" customFormat="false" ht="15" hidden="false" customHeight="false" outlineLevel="0" collapsed="false">
      <c r="A6519" s="10" t="s">
        <v>8949</v>
      </c>
      <c r="B6519" s="10" t="s">
        <v>7238</v>
      </c>
      <c r="C6519" s="11" t="n">
        <v>46294</v>
      </c>
      <c r="D6519" s="12" t="n">
        <v>32.66</v>
      </c>
    </row>
    <row r="6520" customFormat="false" ht="15" hidden="false" customHeight="false" outlineLevel="0" collapsed="false">
      <c r="A6520" s="10" t="s">
        <v>8950</v>
      </c>
      <c r="B6520" s="10" t="s">
        <v>2994</v>
      </c>
      <c r="C6520" s="11" t="n">
        <v>46295</v>
      </c>
      <c r="D6520" s="12" t="n">
        <v>30.44</v>
      </c>
    </row>
    <row r="6521" customFormat="false" ht="15" hidden="false" customHeight="false" outlineLevel="0" collapsed="false">
      <c r="A6521" s="10" t="s">
        <v>8951</v>
      </c>
      <c r="B6521" s="10" t="s">
        <v>2401</v>
      </c>
      <c r="C6521" s="11" t="n">
        <v>46295</v>
      </c>
      <c r="D6521" s="12" t="n">
        <v>20.96</v>
      </c>
    </row>
    <row r="6522" customFormat="false" ht="15" hidden="false" customHeight="false" outlineLevel="0" collapsed="false">
      <c r="A6522" s="10" t="s">
        <v>8952</v>
      </c>
      <c r="B6522" s="10" t="s">
        <v>268</v>
      </c>
      <c r="C6522" s="11" t="n">
        <v>46295</v>
      </c>
      <c r="D6522" s="12" t="n">
        <v>34.77</v>
      </c>
    </row>
    <row r="6523" customFormat="false" ht="15" hidden="false" customHeight="false" outlineLevel="0" collapsed="false">
      <c r="A6523" s="10" t="s">
        <v>8953</v>
      </c>
      <c r="B6523" s="10" t="s">
        <v>5453</v>
      </c>
      <c r="C6523" s="11" t="n">
        <v>46295</v>
      </c>
      <c r="D6523" s="12" t="n">
        <v>49.41</v>
      </c>
    </row>
    <row r="6524" customFormat="false" ht="15" hidden="false" customHeight="false" outlineLevel="0" collapsed="false">
      <c r="A6524" s="10" t="s">
        <v>8954</v>
      </c>
      <c r="B6524" s="10" t="s">
        <v>6030</v>
      </c>
      <c r="C6524" s="11" t="n">
        <v>46295</v>
      </c>
      <c r="D6524" s="12" t="n">
        <v>36.14</v>
      </c>
    </row>
    <row r="6525" customFormat="false" ht="15" hidden="false" customHeight="false" outlineLevel="0" collapsed="false">
      <c r="A6525" s="10" t="s">
        <v>8955</v>
      </c>
      <c r="B6525" s="10" t="s">
        <v>6906</v>
      </c>
      <c r="C6525" s="11" t="n">
        <v>46295</v>
      </c>
      <c r="D6525" s="12" t="n">
        <v>51.55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5" min="4" style="0" width="13"/>
    <col collapsed="false" customWidth="true" hidden="false" outlineLevel="0" max="6" min="6" style="0" width="15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11" min="9" style="0" width="5"/>
    <col collapsed="false" customWidth="true" hidden="false" outlineLevel="0" max="12" min="12" style="0" width="7"/>
    <col collapsed="false" customWidth="true" hidden="false" outlineLevel="0" max="13" min="13" style="0" width="24"/>
  </cols>
  <sheetData>
    <row r="1" customFormat="false" ht="26.85" hidden="false" customHeight="false" outlineLevel="0" collapsed="false">
      <c r="A1" s="6" t="s">
        <v>29</v>
      </c>
      <c r="B1" s="6" t="s">
        <v>8956</v>
      </c>
      <c r="C1" s="6" t="s">
        <v>8957</v>
      </c>
      <c r="D1" s="6" t="s">
        <v>8958</v>
      </c>
      <c r="E1" s="6" t="s">
        <v>8959</v>
      </c>
      <c r="F1" s="6" t="s">
        <v>8960</v>
      </c>
      <c r="G1" s="6" t="s">
        <v>8961</v>
      </c>
      <c r="H1" s="6" t="s">
        <v>8962</v>
      </c>
      <c r="I1" s="6" t="s">
        <v>8963</v>
      </c>
      <c r="J1" s="6" t="s">
        <v>8964</v>
      </c>
      <c r="K1" s="6" t="s">
        <v>8965</v>
      </c>
      <c r="L1" s="6" t="s">
        <v>8966</v>
      </c>
      <c r="M1" s="6" t="s">
        <v>8967</v>
      </c>
    </row>
    <row r="2" customFormat="false" ht="15" hidden="false" customHeight="false" outlineLevel="0" collapsed="false">
      <c r="A2" s="10" t="s">
        <v>4818</v>
      </c>
      <c r="B2" s="10" t="s">
        <v>8968</v>
      </c>
      <c r="C2" s="11" t="n">
        <v>45967</v>
      </c>
      <c r="D2" s="13" t="b">
        <f aca="false">FALSE()</f>
        <v>0</v>
      </c>
      <c r="E2" s="14" t="n">
        <f aca="false">_xlfn.MAXIFS(Pedidos!$C$2:$C$7000,Pedidos!$B$2:$B$7000,A2)</f>
        <v>45967</v>
      </c>
      <c r="F2" s="15" t="n">
        <f aca="false">Parámetros!$B$4-E2</f>
        <v>329</v>
      </c>
      <c r="G2" s="7" t="n">
        <f aca="false">COUNTIF(Pedidos!$B$2:$B$7000,A2)</f>
        <v>1</v>
      </c>
      <c r="H2" s="16" t="n">
        <f aca="false">SUMIFS(Pedidos!$D$2:$D$7000,Pedidos!$B$2:$B$7000,A2)</f>
        <v>45.17</v>
      </c>
      <c r="I2" s="7" t="n">
        <f aca="false">5-MIN(4,INT(PERCENTRANK($F$2:$F$2401,F2,6)*5))</f>
        <v>3</v>
      </c>
      <c r="J2" s="15" t="n">
        <f aca="false">IF(G2&gt;=Parámetros!$B$8,5,IF(G2&gt;=Parámetros!$B$7,4,IF(G2&gt;=Parámetros!$B$6,3,IF(G2&gt;=Parámetros!$B$5,2,1))))</f>
        <v>1</v>
      </c>
      <c r="K2" s="7" t="n">
        <f aca="false">1+MIN(4,INT(PERCENTRANK($H$2:$H$2401,H2,6)*5))</f>
        <v>3</v>
      </c>
      <c r="L2" s="7" t="str">
        <f aca="false">I2&amp;J2&amp;K2</f>
        <v>313</v>
      </c>
      <c r="M2" s="15" t="str">
        <f aca="false">INDEX('Mapa RF'!$B$4:$F$8,6-I2,J2)</f>
        <v>A punto de dormirse</v>
      </c>
    </row>
    <row r="3" customFormat="false" ht="15" hidden="false" customHeight="false" outlineLevel="0" collapsed="false">
      <c r="A3" s="10" t="s">
        <v>4890</v>
      </c>
      <c r="B3" s="10" t="s">
        <v>8969</v>
      </c>
      <c r="C3" s="11" t="n">
        <v>45972</v>
      </c>
      <c r="D3" s="13" t="b">
        <f aca="false">TRUE()</f>
        <v>1</v>
      </c>
      <c r="E3" s="14" t="n">
        <f aca="false">_xlfn.MAXIFS(Pedidos!$C$2:$C$7000,Pedidos!$B$2:$B$7000,A3)</f>
        <v>46154</v>
      </c>
      <c r="F3" s="15" t="n">
        <f aca="false">Parámetros!$B$4-E3</f>
        <v>142</v>
      </c>
      <c r="G3" s="7" t="n">
        <f aca="false">COUNTIF(Pedidos!$B$2:$B$7000,A3)</f>
        <v>2</v>
      </c>
      <c r="H3" s="16" t="n">
        <f aca="false">SUMIFS(Pedidos!$D$2:$D$7000,Pedidos!$B$2:$B$7000,A3)</f>
        <v>84.37</v>
      </c>
      <c r="I3" s="7" t="n">
        <f aca="false">5-MIN(4,INT(PERCENTRANK($F$2:$F$2401,F3,6)*5))</f>
        <v>4</v>
      </c>
      <c r="J3" s="15" t="n">
        <f aca="false">IF(G3&gt;=Parámetros!$B$8,5,IF(G3&gt;=Parámetros!$B$7,4,IF(G3&gt;=Parámetros!$B$6,3,IF(G3&gt;=Parámetros!$B$5,2,1))))</f>
        <v>2</v>
      </c>
      <c r="K3" s="7" t="n">
        <f aca="false">1+MIN(4,INT(PERCENTRANK($H$2:$H$2401,H3,6)*5))</f>
        <v>4</v>
      </c>
      <c r="L3" s="7" t="str">
        <f aca="false">I3&amp;J3&amp;K3</f>
        <v>424</v>
      </c>
      <c r="M3" s="15" t="str">
        <f aca="false">INDEX('Mapa RF'!$B$4:$F$8,6-I3,J3)</f>
        <v>Potencialmente leales</v>
      </c>
    </row>
    <row r="4" customFormat="false" ht="15" hidden="false" customHeight="false" outlineLevel="0" collapsed="false">
      <c r="A4" s="10" t="s">
        <v>7226</v>
      </c>
      <c r="B4" s="10" t="s">
        <v>8970</v>
      </c>
      <c r="C4" s="11" t="n">
        <v>46154</v>
      </c>
      <c r="D4" s="13" t="b">
        <f aca="false">TRUE()</f>
        <v>1</v>
      </c>
      <c r="E4" s="14" t="n">
        <f aca="false">_xlfn.MAXIFS(Pedidos!$C$2:$C$7000,Pedidos!$B$2:$B$7000,A4)</f>
        <v>46154</v>
      </c>
      <c r="F4" s="15" t="n">
        <f aca="false">Parámetros!$B$4-E4</f>
        <v>142</v>
      </c>
      <c r="G4" s="7" t="n">
        <f aca="false">COUNTIF(Pedidos!$B$2:$B$7000,A4)</f>
        <v>1</v>
      </c>
      <c r="H4" s="16" t="n">
        <f aca="false">SUMIFS(Pedidos!$D$2:$D$7000,Pedidos!$B$2:$B$7000,A4)</f>
        <v>17.13</v>
      </c>
      <c r="I4" s="7" t="n">
        <f aca="false">5-MIN(4,INT(PERCENTRANK($F$2:$F$2401,F4,6)*5))</f>
        <v>4</v>
      </c>
      <c r="J4" s="15" t="n">
        <f aca="false">IF(G4&gt;=Parámetros!$B$8,5,IF(G4&gt;=Parámetros!$B$7,4,IF(G4&gt;=Parámetros!$B$6,3,IF(G4&gt;=Parámetros!$B$5,2,1))))</f>
        <v>1</v>
      </c>
      <c r="K4" s="7" t="n">
        <f aca="false">1+MIN(4,INT(PERCENTRANK($H$2:$H$2401,H4,6)*5))</f>
        <v>1</v>
      </c>
      <c r="L4" s="7" t="str">
        <f aca="false">I4&amp;J4&amp;K4</f>
        <v>411</v>
      </c>
      <c r="M4" s="15" t="str">
        <f aca="false">INDEX('Mapa RF'!$B$4:$F$8,6-I4,J4)</f>
        <v>Prometedores</v>
      </c>
    </row>
    <row r="5" customFormat="false" ht="15" hidden="false" customHeight="false" outlineLevel="0" collapsed="false">
      <c r="A5" s="10" t="s">
        <v>3521</v>
      </c>
      <c r="B5" s="10" t="s">
        <v>8971</v>
      </c>
      <c r="C5" s="11" t="n">
        <v>45870</v>
      </c>
      <c r="D5" s="13" t="b">
        <f aca="false">TRUE()</f>
        <v>1</v>
      </c>
      <c r="E5" s="14" t="n">
        <f aca="false">_xlfn.MAXIFS(Pedidos!$C$2:$C$7000,Pedidos!$B$2:$B$7000,A5)</f>
        <v>45870</v>
      </c>
      <c r="F5" s="15" t="n">
        <f aca="false">Parámetros!$B$4-E5</f>
        <v>426</v>
      </c>
      <c r="G5" s="7" t="n">
        <f aca="false">COUNTIF(Pedidos!$B$2:$B$7000,A5)</f>
        <v>1</v>
      </c>
      <c r="H5" s="16" t="n">
        <f aca="false">SUMIFS(Pedidos!$D$2:$D$7000,Pedidos!$B$2:$B$7000,A5)</f>
        <v>28.11</v>
      </c>
      <c r="I5" s="7" t="n">
        <f aca="false">5-MIN(4,INT(PERCENTRANK($F$2:$F$2401,F5,6)*5))</f>
        <v>2</v>
      </c>
      <c r="J5" s="15" t="n">
        <f aca="false">IF(G5&gt;=Parámetros!$B$8,5,IF(G5&gt;=Parámetros!$B$7,4,IF(G5&gt;=Parámetros!$B$6,3,IF(G5&gt;=Parámetros!$B$5,2,1))))</f>
        <v>1</v>
      </c>
      <c r="K5" s="7" t="n">
        <f aca="false">1+MIN(4,INT(PERCENTRANK($H$2:$H$2401,H5,6)*5))</f>
        <v>2</v>
      </c>
      <c r="L5" s="7" t="str">
        <f aca="false">I5&amp;J5&amp;K5</f>
        <v>212</v>
      </c>
      <c r="M5" s="15" t="str">
        <f aca="false">INDEX('Mapa RF'!$B$4:$F$8,6-I5,J5)</f>
        <v>Hibernando</v>
      </c>
    </row>
    <row r="6" customFormat="false" ht="15" hidden="false" customHeight="false" outlineLevel="0" collapsed="false">
      <c r="A6" s="10" t="s">
        <v>4651</v>
      </c>
      <c r="B6" s="10" t="s">
        <v>8972</v>
      </c>
      <c r="C6" s="11" t="n">
        <v>45954</v>
      </c>
      <c r="D6" s="13" t="b">
        <f aca="false">TRUE()</f>
        <v>1</v>
      </c>
      <c r="E6" s="14" t="n">
        <f aca="false">_xlfn.MAXIFS(Pedidos!$C$2:$C$7000,Pedidos!$B$2:$B$7000,A6)</f>
        <v>45954</v>
      </c>
      <c r="F6" s="15" t="n">
        <f aca="false">Parámetros!$B$4-E6</f>
        <v>342</v>
      </c>
      <c r="G6" s="7" t="n">
        <f aca="false">COUNTIF(Pedidos!$B$2:$B$7000,A6)</f>
        <v>1</v>
      </c>
      <c r="H6" s="16" t="n">
        <f aca="false">SUMIFS(Pedidos!$D$2:$D$7000,Pedidos!$B$2:$B$7000,A6)</f>
        <v>30.77</v>
      </c>
      <c r="I6" s="7" t="n">
        <f aca="false">5-MIN(4,INT(PERCENTRANK($F$2:$F$2401,F6,6)*5))</f>
        <v>3</v>
      </c>
      <c r="J6" s="15" t="n">
        <f aca="false">IF(G6&gt;=Parámetros!$B$8,5,IF(G6&gt;=Parámetros!$B$7,4,IF(G6&gt;=Parámetros!$B$6,3,IF(G6&gt;=Parámetros!$B$5,2,1))))</f>
        <v>1</v>
      </c>
      <c r="K6" s="7" t="n">
        <f aca="false">1+MIN(4,INT(PERCENTRANK($H$2:$H$2401,H6,6)*5))</f>
        <v>2</v>
      </c>
      <c r="L6" s="7" t="str">
        <f aca="false">I6&amp;J6&amp;K6</f>
        <v>312</v>
      </c>
      <c r="M6" s="15" t="str">
        <f aca="false">INDEX('Mapa RF'!$B$4:$F$8,6-I6,J6)</f>
        <v>A punto de dormirse</v>
      </c>
    </row>
    <row r="7" customFormat="false" ht="15" hidden="false" customHeight="false" outlineLevel="0" collapsed="false">
      <c r="A7" s="10" t="s">
        <v>3455</v>
      </c>
      <c r="B7" s="10" t="s">
        <v>8971</v>
      </c>
      <c r="C7" s="11" t="n">
        <v>45866</v>
      </c>
      <c r="D7" s="13" t="b">
        <f aca="false">TRUE()</f>
        <v>1</v>
      </c>
      <c r="E7" s="14" t="n">
        <f aca="false">_xlfn.MAXIFS(Pedidos!$C$2:$C$7000,Pedidos!$B$2:$B$7000,A7)</f>
        <v>46012</v>
      </c>
      <c r="F7" s="15" t="n">
        <f aca="false">Parámetros!$B$4-E7</f>
        <v>284</v>
      </c>
      <c r="G7" s="7" t="n">
        <f aca="false">COUNTIF(Pedidos!$B$2:$B$7000,A7)</f>
        <v>2</v>
      </c>
      <c r="H7" s="16" t="n">
        <f aca="false">SUMIFS(Pedidos!$D$2:$D$7000,Pedidos!$B$2:$B$7000,A7)</f>
        <v>80.4</v>
      </c>
      <c r="I7" s="7" t="n">
        <f aca="false">5-MIN(4,INT(PERCENTRANK($F$2:$F$2401,F7,6)*5))</f>
        <v>3</v>
      </c>
      <c r="J7" s="15" t="n">
        <f aca="false">IF(G7&gt;=Parámetros!$B$8,5,IF(G7&gt;=Parámetros!$B$7,4,IF(G7&gt;=Parámetros!$B$6,3,IF(G7&gt;=Parámetros!$B$5,2,1))))</f>
        <v>2</v>
      </c>
      <c r="K7" s="7" t="n">
        <f aca="false">1+MIN(4,INT(PERCENTRANK($H$2:$H$2401,H7,6)*5))</f>
        <v>4</v>
      </c>
      <c r="L7" s="7" t="str">
        <f aca="false">I7&amp;J7&amp;K7</f>
        <v>324</v>
      </c>
      <c r="M7" s="15" t="str">
        <f aca="false">INDEX('Mapa RF'!$B$4:$F$8,6-I7,J7)</f>
        <v>A punto de dormirse</v>
      </c>
    </row>
    <row r="8" customFormat="false" ht="15" hidden="false" customHeight="false" outlineLevel="0" collapsed="false">
      <c r="A8" s="10" t="s">
        <v>1679</v>
      </c>
      <c r="B8" s="10" t="s">
        <v>8973</v>
      </c>
      <c r="C8" s="11" t="n">
        <v>45731</v>
      </c>
      <c r="D8" s="13" t="b">
        <f aca="false">TRUE()</f>
        <v>1</v>
      </c>
      <c r="E8" s="14" t="n">
        <f aca="false">_xlfn.MAXIFS(Pedidos!$C$2:$C$7000,Pedidos!$B$2:$B$7000,A8)</f>
        <v>45954</v>
      </c>
      <c r="F8" s="15" t="n">
        <f aca="false">Parámetros!$B$4-E8</f>
        <v>342</v>
      </c>
      <c r="G8" s="7" t="n">
        <f aca="false">COUNTIF(Pedidos!$B$2:$B$7000,A8)</f>
        <v>4</v>
      </c>
      <c r="H8" s="16" t="n">
        <f aca="false">SUMIFS(Pedidos!$D$2:$D$7000,Pedidos!$B$2:$B$7000,A8)</f>
        <v>175.82</v>
      </c>
      <c r="I8" s="7" t="n">
        <f aca="false">5-MIN(4,INT(PERCENTRANK($F$2:$F$2401,F8,6)*5))</f>
        <v>3</v>
      </c>
      <c r="J8" s="15" t="n">
        <f aca="false">IF(G8&gt;=Parámetros!$B$8,5,IF(G8&gt;=Parámetros!$B$7,4,IF(G8&gt;=Parámetros!$B$6,3,IF(G8&gt;=Parámetros!$B$5,2,1))))</f>
        <v>4</v>
      </c>
      <c r="K8" s="7" t="n">
        <f aca="false">1+MIN(4,INT(PERCENTRANK($H$2:$H$2401,H8,6)*5))</f>
        <v>5</v>
      </c>
      <c r="L8" s="7" t="str">
        <f aca="false">I8&amp;J8&amp;K8</f>
        <v>345</v>
      </c>
      <c r="M8" s="15" t="str">
        <f aca="false">INDEX('Mapa RF'!$B$4:$F$8,6-I8,J8)</f>
        <v>Leales</v>
      </c>
    </row>
    <row r="9" customFormat="false" ht="15" hidden="false" customHeight="false" outlineLevel="0" collapsed="false">
      <c r="A9" s="10" t="s">
        <v>4588</v>
      </c>
      <c r="B9" s="10" t="s">
        <v>8971</v>
      </c>
      <c r="C9" s="11" t="n">
        <v>45949</v>
      </c>
      <c r="D9" s="13" t="b">
        <f aca="false">TRUE()</f>
        <v>1</v>
      </c>
      <c r="E9" s="14" t="n">
        <f aca="false">_xlfn.MAXIFS(Pedidos!$C$2:$C$7000,Pedidos!$B$2:$B$7000,A9)</f>
        <v>45949</v>
      </c>
      <c r="F9" s="15" t="n">
        <f aca="false">Parámetros!$B$4-E9</f>
        <v>347</v>
      </c>
      <c r="G9" s="7" t="n">
        <f aca="false">COUNTIF(Pedidos!$B$2:$B$7000,A9)</f>
        <v>1</v>
      </c>
      <c r="H9" s="16" t="n">
        <f aca="false">SUMIFS(Pedidos!$D$2:$D$7000,Pedidos!$B$2:$B$7000,A9)</f>
        <v>21.22</v>
      </c>
      <c r="I9" s="7" t="n">
        <f aca="false">5-MIN(4,INT(PERCENTRANK($F$2:$F$2401,F9,6)*5))</f>
        <v>3</v>
      </c>
      <c r="J9" s="15" t="n">
        <f aca="false">IF(G9&gt;=Parámetros!$B$8,5,IF(G9&gt;=Parámetros!$B$7,4,IF(G9&gt;=Parámetros!$B$6,3,IF(G9&gt;=Parámetros!$B$5,2,1))))</f>
        <v>1</v>
      </c>
      <c r="K9" s="7" t="n">
        <f aca="false">1+MIN(4,INT(PERCENTRANK($H$2:$H$2401,H9,6)*5))</f>
        <v>1</v>
      </c>
      <c r="L9" s="7" t="str">
        <f aca="false">I9&amp;J9&amp;K9</f>
        <v>311</v>
      </c>
      <c r="M9" s="15" t="str">
        <f aca="false">INDEX('Mapa RF'!$B$4:$F$8,6-I9,J9)</f>
        <v>A punto de dormirse</v>
      </c>
    </row>
    <row r="10" customFormat="false" ht="15" hidden="false" customHeight="false" outlineLevel="0" collapsed="false">
      <c r="A10" s="10" t="s">
        <v>2295</v>
      </c>
      <c r="B10" s="10" t="s">
        <v>8968</v>
      </c>
      <c r="C10" s="11" t="n">
        <v>45778</v>
      </c>
      <c r="D10" s="13" t="b">
        <f aca="false">TRUE()</f>
        <v>1</v>
      </c>
      <c r="E10" s="14" t="n">
        <f aca="false">_xlfn.MAXIFS(Pedidos!$C$2:$C$7000,Pedidos!$B$2:$B$7000,A10)</f>
        <v>45995</v>
      </c>
      <c r="F10" s="15" t="n">
        <f aca="false">Parámetros!$B$4-E10</f>
        <v>301</v>
      </c>
      <c r="G10" s="7" t="n">
        <f aca="false">COUNTIF(Pedidos!$B$2:$B$7000,A10)</f>
        <v>2</v>
      </c>
      <c r="H10" s="16" t="n">
        <f aca="false">SUMIFS(Pedidos!$D$2:$D$7000,Pedidos!$B$2:$B$7000,A10)</f>
        <v>63.12</v>
      </c>
      <c r="I10" s="7" t="n">
        <f aca="false">5-MIN(4,INT(PERCENTRANK($F$2:$F$2401,F10,6)*5))</f>
        <v>3</v>
      </c>
      <c r="J10" s="15" t="n">
        <f aca="false">IF(G10&gt;=Parámetros!$B$8,5,IF(G10&gt;=Parámetros!$B$7,4,IF(G10&gt;=Parámetros!$B$6,3,IF(G10&gt;=Parámetros!$B$5,2,1))))</f>
        <v>2</v>
      </c>
      <c r="K10" s="7" t="n">
        <f aca="false">1+MIN(4,INT(PERCENTRANK($H$2:$H$2401,H10,6)*5))</f>
        <v>4</v>
      </c>
      <c r="L10" s="7" t="str">
        <f aca="false">I10&amp;J10&amp;K10</f>
        <v>324</v>
      </c>
      <c r="M10" s="15" t="str">
        <f aca="false">INDEX('Mapa RF'!$B$4:$F$8,6-I10,J10)</f>
        <v>A punto de dormirse</v>
      </c>
    </row>
    <row r="11" customFormat="false" ht="15" hidden="false" customHeight="false" outlineLevel="0" collapsed="false">
      <c r="A11" s="10" t="s">
        <v>2007</v>
      </c>
      <c r="B11" s="10" t="s">
        <v>8974</v>
      </c>
      <c r="C11" s="11" t="n">
        <v>45757</v>
      </c>
      <c r="D11" s="13" t="b">
        <f aca="false">TRUE()</f>
        <v>1</v>
      </c>
      <c r="E11" s="14" t="n">
        <f aca="false">_xlfn.MAXIFS(Pedidos!$C$2:$C$7000,Pedidos!$B$2:$B$7000,A11)</f>
        <v>45757</v>
      </c>
      <c r="F11" s="15" t="n">
        <f aca="false">Parámetros!$B$4-E11</f>
        <v>539</v>
      </c>
      <c r="G11" s="7" t="n">
        <f aca="false">COUNTIF(Pedidos!$B$2:$B$7000,A11)</f>
        <v>1</v>
      </c>
      <c r="H11" s="16" t="n">
        <f aca="false">SUMIFS(Pedidos!$D$2:$D$7000,Pedidos!$B$2:$B$7000,A11)</f>
        <v>16.48</v>
      </c>
      <c r="I11" s="7" t="n">
        <f aca="false">5-MIN(4,INT(PERCENTRANK($F$2:$F$2401,F11,6)*5))</f>
        <v>1</v>
      </c>
      <c r="J11" s="15" t="n">
        <f aca="false">IF(G11&gt;=Parámetros!$B$8,5,IF(G11&gt;=Parámetros!$B$7,4,IF(G11&gt;=Parámetros!$B$6,3,IF(G11&gt;=Parámetros!$B$5,2,1))))</f>
        <v>1</v>
      </c>
      <c r="K11" s="7" t="n">
        <f aca="false">1+MIN(4,INT(PERCENTRANK($H$2:$H$2401,H11,6)*5))</f>
        <v>1</v>
      </c>
      <c r="L11" s="7" t="str">
        <f aca="false">I11&amp;J11&amp;K11</f>
        <v>111</v>
      </c>
      <c r="M11" s="15" t="str">
        <f aca="false">INDEX('Mapa RF'!$B$4:$F$8,6-I11,J11)</f>
        <v>Hibernando</v>
      </c>
    </row>
    <row r="12" customFormat="false" ht="15" hidden="false" customHeight="false" outlineLevel="0" collapsed="false">
      <c r="A12" s="10" t="s">
        <v>2596</v>
      </c>
      <c r="B12" s="10" t="s">
        <v>8968</v>
      </c>
      <c r="C12" s="11" t="n">
        <v>45802</v>
      </c>
      <c r="D12" s="13" t="b">
        <f aca="false">FALSE()</f>
        <v>0</v>
      </c>
      <c r="E12" s="14" t="n">
        <f aca="false">_xlfn.MAXIFS(Pedidos!$C$2:$C$7000,Pedidos!$B$2:$B$7000,A12)</f>
        <v>46276</v>
      </c>
      <c r="F12" s="15" t="n">
        <f aca="false">Parámetros!$B$4-E12</f>
        <v>20</v>
      </c>
      <c r="G12" s="7" t="n">
        <f aca="false">COUNTIF(Pedidos!$B$2:$B$7000,A12)</f>
        <v>16</v>
      </c>
      <c r="H12" s="16" t="n">
        <f aca="false">SUMIFS(Pedidos!$D$2:$D$7000,Pedidos!$B$2:$B$7000,A12)</f>
        <v>750.45</v>
      </c>
      <c r="I12" s="7" t="n">
        <f aca="false">5-MIN(4,INT(PERCENTRANK($F$2:$F$2401,F12,6)*5))</f>
        <v>5</v>
      </c>
      <c r="J12" s="15" t="n">
        <f aca="false">IF(G12&gt;=Parámetros!$B$8,5,IF(G12&gt;=Parámetros!$B$7,4,IF(G12&gt;=Parámetros!$B$6,3,IF(G12&gt;=Parámetros!$B$5,2,1))))</f>
        <v>5</v>
      </c>
      <c r="K12" s="7" t="n">
        <f aca="false">1+MIN(4,INT(PERCENTRANK($H$2:$H$2401,H12,6)*5))</f>
        <v>5</v>
      </c>
      <c r="L12" s="7" t="str">
        <f aca="false">I12&amp;J12&amp;K12</f>
        <v>555</v>
      </c>
      <c r="M12" s="15" t="str">
        <f aca="false">INDEX('Mapa RF'!$B$4:$F$8,6-I12,J12)</f>
        <v>Campeones</v>
      </c>
    </row>
    <row r="13" customFormat="false" ht="15" hidden="false" customHeight="false" outlineLevel="0" collapsed="false">
      <c r="A13" s="10" t="s">
        <v>4192</v>
      </c>
      <c r="B13" s="10" t="s">
        <v>8975</v>
      </c>
      <c r="C13" s="11" t="n">
        <v>45920</v>
      </c>
      <c r="D13" s="13" t="b">
        <f aca="false">TRUE()</f>
        <v>1</v>
      </c>
      <c r="E13" s="14" t="n">
        <f aca="false">_xlfn.MAXIFS(Pedidos!$C$2:$C$7000,Pedidos!$B$2:$B$7000,A13)</f>
        <v>46114</v>
      </c>
      <c r="F13" s="15" t="n">
        <f aca="false">Parámetros!$B$4-E13</f>
        <v>182</v>
      </c>
      <c r="G13" s="7" t="n">
        <f aca="false">COUNTIF(Pedidos!$B$2:$B$7000,A13)</f>
        <v>5</v>
      </c>
      <c r="H13" s="16" t="n">
        <f aca="false">SUMIFS(Pedidos!$D$2:$D$7000,Pedidos!$B$2:$B$7000,A13)</f>
        <v>173.9</v>
      </c>
      <c r="I13" s="7" t="n">
        <f aca="false">5-MIN(4,INT(PERCENTRANK($F$2:$F$2401,F13,6)*5))</f>
        <v>4</v>
      </c>
      <c r="J13" s="15" t="n">
        <f aca="false">IF(G13&gt;=Parámetros!$B$8,5,IF(G13&gt;=Parámetros!$B$7,4,IF(G13&gt;=Parámetros!$B$6,3,IF(G13&gt;=Parámetros!$B$5,2,1))))</f>
        <v>4</v>
      </c>
      <c r="K13" s="7" t="n">
        <f aca="false">1+MIN(4,INT(PERCENTRANK($H$2:$H$2401,H13,6)*5))</f>
        <v>5</v>
      </c>
      <c r="L13" s="7" t="str">
        <f aca="false">I13&amp;J13&amp;K13</f>
        <v>445</v>
      </c>
      <c r="M13" s="15" t="str">
        <f aca="false">INDEX('Mapa RF'!$B$4:$F$8,6-I13,J13)</f>
        <v>Leales</v>
      </c>
    </row>
    <row r="14" customFormat="false" ht="15" hidden="false" customHeight="false" outlineLevel="0" collapsed="false">
      <c r="A14" s="10" t="s">
        <v>8854</v>
      </c>
      <c r="B14" s="10" t="s">
        <v>8976</v>
      </c>
      <c r="C14" s="11" t="n">
        <v>46288</v>
      </c>
      <c r="D14" s="13" t="b">
        <f aca="false">TRUE()</f>
        <v>1</v>
      </c>
      <c r="E14" s="14" t="n">
        <f aca="false">_xlfn.MAXIFS(Pedidos!$C$2:$C$7000,Pedidos!$B$2:$B$7000,A14)</f>
        <v>46288</v>
      </c>
      <c r="F14" s="15" t="n">
        <f aca="false">Parámetros!$B$4-E14</f>
        <v>8</v>
      </c>
      <c r="G14" s="7" t="n">
        <f aca="false">COUNTIF(Pedidos!$B$2:$B$7000,A14)</f>
        <v>1</v>
      </c>
      <c r="H14" s="16" t="n">
        <f aca="false">SUMIFS(Pedidos!$D$2:$D$7000,Pedidos!$B$2:$B$7000,A14)</f>
        <v>31.33</v>
      </c>
      <c r="I14" s="7" t="n">
        <f aca="false">5-MIN(4,INT(PERCENTRANK($F$2:$F$2401,F14,6)*5))</f>
        <v>5</v>
      </c>
      <c r="J14" s="15" t="n">
        <f aca="false">IF(G14&gt;=Parámetros!$B$8,5,IF(G14&gt;=Parámetros!$B$7,4,IF(G14&gt;=Parámetros!$B$6,3,IF(G14&gt;=Parámetros!$B$5,2,1))))</f>
        <v>1</v>
      </c>
      <c r="K14" s="7" t="n">
        <f aca="false">1+MIN(4,INT(PERCENTRANK($H$2:$H$2401,H14,6)*5))</f>
        <v>2</v>
      </c>
      <c r="L14" s="7" t="str">
        <f aca="false">I14&amp;J14&amp;K14</f>
        <v>512</v>
      </c>
      <c r="M14" s="15" t="str">
        <f aca="false">INDEX('Mapa RF'!$B$4:$F$8,6-I14,J14)</f>
        <v>Nuevos</v>
      </c>
    </row>
    <row r="15" customFormat="false" ht="15" hidden="false" customHeight="false" outlineLevel="0" collapsed="false">
      <c r="A15" s="10" t="s">
        <v>1681</v>
      </c>
      <c r="B15" s="10" t="s">
        <v>8977</v>
      </c>
      <c r="C15" s="11" t="n">
        <v>45731</v>
      </c>
      <c r="D15" s="13" t="b">
        <f aca="false">TRUE()</f>
        <v>1</v>
      </c>
      <c r="E15" s="14" t="n">
        <f aca="false">_xlfn.MAXIFS(Pedidos!$C$2:$C$7000,Pedidos!$B$2:$B$7000,A15)</f>
        <v>46194</v>
      </c>
      <c r="F15" s="15" t="n">
        <f aca="false">Parámetros!$B$4-E15</f>
        <v>102</v>
      </c>
      <c r="G15" s="7" t="n">
        <f aca="false">COUNTIF(Pedidos!$B$2:$B$7000,A15)</f>
        <v>3</v>
      </c>
      <c r="H15" s="16" t="n">
        <f aca="false">SUMIFS(Pedidos!$D$2:$D$7000,Pedidos!$B$2:$B$7000,A15)</f>
        <v>111.08</v>
      </c>
      <c r="I15" s="7" t="n">
        <f aca="false">5-MIN(4,INT(PERCENTRANK($F$2:$F$2401,F15,6)*5))</f>
        <v>4</v>
      </c>
      <c r="J15" s="15" t="n">
        <f aca="false">IF(G15&gt;=Parámetros!$B$8,5,IF(G15&gt;=Parámetros!$B$7,4,IF(G15&gt;=Parámetros!$B$6,3,IF(G15&gt;=Parámetros!$B$5,2,1))))</f>
        <v>3</v>
      </c>
      <c r="K15" s="7" t="n">
        <f aca="false">1+MIN(4,INT(PERCENTRANK($H$2:$H$2401,H15,6)*5))</f>
        <v>4</v>
      </c>
      <c r="L15" s="7" t="str">
        <f aca="false">I15&amp;J15&amp;K15</f>
        <v>434</v>
      </c>
      <c r="M15" s="15" t="str">
        <f aca="false">INDEX('Mapa RF'!$B$4:$F$8,6-I15,J15)</f>
        <v>Potencialmente leales</v>
      </c>
    </row>
    <row r="16" customFormat="false" ht="15" hidden="false" customHeight="false" outlineLevel="0" collapsed="false">
      <c r="A16" s="10" t="s">
        <v>5031</v>
      </c>
      <c r="B16" s="10" t="s">
        <v>8968</v>
      </c>
      <c r="C16" s="11" t="n">
        <v>45983</v>
      </c>
      <c r="D16" s="13" t="b">
        <f aca="false">TRUE()</f>
        <v>1</v>
      </c>
      <c r="E16" s="14" t="n">
        <f aca="false">_xlfn.MAXIFS(Pedidos!$C$2:$C$7000,Pedidos!$B$2:$B$7000,A16)</f>
        <v>45983</v>
      </c>
      <c r="F16" s="15" t="n">
        <f aca="false">Parámetros!$B$4-E16</f>
        <v>313</v>
      </c>
      <c r="G16" s="7" t="n">
        <f aca="false">COUNTIF(Pedidos!$B$2:$B$7000,A16)</f>
        <v>1</v>
      </c>
      <c r="H16" s="16" t="n">
        <f aca="false">SUMIFS(Pedidos!$D$2:$D$7000,Pedidos!$B$2:$B$7000,A16)</f>
        <v>36.38</v>
      </c>
      <c r="I16" s="7" t="n">
        <f aca="false">5-MIN(4,INT(PERCENTRANK($F$2:$F$2401,F16,6)*5))</f>
        <v>3</v>
      </c>
      <c r="J16" s="15" t="n">
        <f aca="false">IF(G16&gt;=Parámetros!$B$8,5,IF(G16&gt;=Parámetros!$B$7,4,IF(G16&gt;=Parámetros!$B$6,3,IF(G16&gt;=Parámetros!$B$5,2,1))))</f>
        <v>1</v>
      </c>
      <c r="K16" s="7" t="n">
        <f aca="false">1+MIN(4,INT(PERCENTRANK($H$2:$H$2401,H16,6)*5))</f>
        <v>3</v>
      </c>
      <c r="L16" s="7" t="str">
        <f aca="false">I16&amp;J16&amp;K16</f>
        <v>313</v>
      </c>
      <c r="M16" s="15" t="str">
        <f aca="false">INDEX('Mapa RF'!$B$4:$F$8,6-I16,J16)</f>
        <v>A punto de dormirse</v>
      </c>
    </row>
    <row r="17" customFormat="false" ht="15" hidden="false" customHeight="false" outlineLevel="0" collapsed="false">
      <c r="A17" s="10" t="s">
        <v>3877</v>
      </c>
      <c r="B17" s="10" t="s">
        <v>8978</v>
      </c>
      <c r="C17" s="11" t="n">
        <v>45896</v>
      </c>
      <c r="D17" s="13" t="b">
        <f aca="false">TRUE()</f>
        <v>1</v>
      </c>
      <c r="E17" s="14" t="n">
        <f aca="false">_xlfn.MAXIFS(Pedidos!$C$2:$C$7000,Pedidos!$B$2:$B$7000,A17)</f>
        <v>46281</v>
      </c>
      <c r="F17" s="15" t="n">
        <f aca="false">Parámetros!$B$4-E17</f>
        <v>15</v>
      </c>
      <c r="G17" s="7" t="n">
        <f aca="false">COUNTIF(Pedidos!$B$2:$B$7000,A17)</f>
        <v>6</v>
      </c>
      <c r="H17" s="16" t="n">
        <f aca="false">SUMIFS(Pedidos!$D$2:$D$7000,Pedidos!$B$2:$B$7000,A17)</f>
        <v>165.58</v>
      </c>
      <c r="I17" s="7" t="n">
        <f aca="false">5-MIN(4,INT(PERCENTRANK($F$2:$F$2401,F17,6)*5))</f>
        <v>5</v>
      </c>
      <c r="J17" s="15" t="n">
        <f aca="false">IF(G17&gt;=Parámetros!$B$8,5,IF(G17&gt;=Parámetros!$B$7,4,IF(G17&gt;=Parámetros!$B$6,3,IF(G17&gt;=Parámetros!$B$5,2,1))))</f>
        <v>5</v>
      </c>
      <c r="K17" s="7" t="n">
        <f aca="false">1+MIN(4,INT(PERCENTRANK($H$2:$H$2401,H17,6)*5))</f>
        <v>5</v>
      </c>
      <c r="L17" s="7" t="str">
        <f aca="false">I17&amp;J17&amp;K17</f>
        <v>555</v>
      </c>
      <c r="M17" s="15" t="str">
        <f aca="false">INDEX('Mapa RF'!$B$4:$F$8,6-I17,J17)</f>
        <v>Campeones</v>
      </c>
    </row>
    <row r="18" customFormat="false" ht="15" hidden="false" customHeight="false" outlineLevel="0" collapsed="false">
      <c r="A18" s="10" t="s">
        <v>1104</v>
      </c>
      <c r="B18" s="10" t="s">
        <v>8971</v>
      </c>
      <c r="C18" s="11" t="n">
        <v>45685</v>
      </c>
      <c r="D18" s="13" t="b">
        <f aca="false">TRUE()</f>
        <v>1</v>
      </c>
      <c r="E18" s="14" t="n">
        <f aca="false">_xlfn.MAXIFS(Pedidos!$C$2:$C$7000,Pedidos!$B$2:$B$7000,A18)</f>
        <v>45685</v>
      </c>
      <c r="F18" s="15" t="n">
        <f aca="false">Parámetros!$B$4-E18</f>
        <v>611</v>
      </c>
      <c r="G18" s="7" t="n">
        <f aca="false">COUNTIF(Pedidos!$B$2:$B$7000,A18)</f>
        <v>1</v>
      </c>
      <c r="H18" s="16" t="n">
        <f aca="false">SUMIFS(Pedidos!$D$2:$D$7000,Pedidos!$B$2:$B$7000,A18)</f>
        <v>54.19</v>
      </c>
      <c r="I18" s="7" t="n">
        <f aca="false">5-MIN(4,INT(PERCENTRANK($F$2:$F$2401,F18,6)*5))</f>
        <v>1</v>
      </c>
      <c r="J18" s="15" t="n">
        <f aca="false">IF(G18&gt;=Parámetros!$B$8,5,IF(G18&gt;=Parámetros!$B$7,4,IF(G18&gt;=Parámetros!$B$6,3,IF(G18&gt;=Parámetros!$B$5,2,1))))</f>
        <v>1</v>
      </c>
      <c r="K18" s="7" t="n">
        <f aca="false">1+MIN(4,INT(PERCENTRANK($H$2:$H$2401,H18,6)*5))</f>
        <v>3</v>
      </c>
      <c r="L18" s="7" t="str">
        <f aca="false">I18&amp;J18&amp;K18</f>
        <v>113</v>
      </c>
      <c r="M18" s="15" t="str">
        <f aca="false">INDEX('Mapa RF'!$B$4:$F$8,6-I18,J18)</f>
        <v>Hibernando</v>
      </c>
    </row>
    <row r="19" customFormat="false" ht="15" hidden="false" customHeight="false" outlineLevel="0" collapsed="false">
      <c r="A19" s="10" t="s">
        <v>8247</v>
      </c>
      <c r="B19" s="10" t="s">
        <v>8974</v>
      </c>
      <c r="C19" s="11" t="n">
        <v>46238</v>
      </c>
      <c r="D19" s="13" t="b">
        <f aca="false">TRUE()</f>
        <v>1</v>
      </c>
      <c r="E19" s="14" t="n">
        <f aca="false">_xlfn.MAXIFS(Pedidos!$C$2:$C$7000,Pedidos!$B$2:$B$7000,A19)</f>
        <v>46238</v>
      </c>
      <c r="F19" s="15" t="n">
        <f aca="false">Parámetros!$B$4-E19</f>
        <v>58</v>
      </c>
      <c r="G19" s="7" t="n">
        <f aca="false">COUNTIF(Pedidos!$B$2:$B$7000,A19)</f>
        <v>1</v>
      </c>
      <c r="H19" s="16" t="n">
        <f aca="false">SUMIFS(Pedidos!$D$2:$D$7000,Pedidos!$B$2:$B$7000,A19)</f>
        <v>22.4</v>
      </c>
      <c r="I19" s="7" t="n">
        <f aca="false">5-MIN(4,INT(PERCENTRANK($F$2:$F$2401,F19,6)*5))</f>
        <v>5</v>
      </c>
      <c r="J19" s="15" t="n">
        <f aca="false">IF(G19&gt;=Parámetros!$B$8,5,IF(G19&gt;=Parámetros!$B$7,4,IF(G19&gt;=Parámetros!$B$6,3,IF(G19&gt;=Parámetros!$B$5,2,1))))</f>
        <v>1</v>
      </c>
      <c r="K19" s="7" t="n">
        <f aca="false">1+MIN(4,INT(PERCENTRANK($H$2:$H$2401,H19,6)*5))</f>
        <v>1</v>
      </c>
      <c r="L19" s="7" t="str">
        <f aca="false">I19&amp;J19&amp;K19</f>
        <v>511</v>
      </c>
      <c r="M19" s="15" t="str">
        <f aca="false">INDEX('Mapa RF'!$B$4:$F$8,6-I19,J19)</f>
        <v>Nuevos</v>
      </c>
    </row>
    <row r="20" customFormat="false" ht="15" hidden="false" customHeight="false" outlineLevel="0" collapsed="false">
      <c r="A20" s="10" t="s">
        <v>7443</v>
      </c>
      <c r="B20" s="10" t="s">
        <v>8976</v>
      </c>
      <c r="C20" s="11" t="n">
        <v>46173</v>
      </c>
      <c r="D20" s="13" t="b">
        <f aca="false">TRUE()</f>
        <v>1</v>
      </c>
      <c r="E20" s="14" t="n">
        <f aca="false">_xlfn.MAXIFS(Pedidos!$C$2:$C$7000,Pedidos!$B$2:$B$7000,A20)</f>
        <v>46173</v>
      </c>
      <c r="F20" s="15" t="n">
        <f aca="false">Parámetros!$B$4-E20</f>
        <v>123</v>
      </c>
      <c r="G20" s="7" t="n">
        <f aca="false">COUNTIF(Pedidos!$B$2:$B$7000,A20)</f>
        <v>1</v>
      </c>
      <c r="H20" s="16" t="n">
        <f aca="false">SUMIFS(Pedidos!$D$2:$D$7000,Pedidos!$B$2:$B$7000,A20)</f>
        <v>26.88</v>
      </c>
      <c r="I20" s="7" t="n">
        <f aca="false">5-MIN(4,INT(PERCENTRANK($F$2:$F$2401,F20,6)*5))</f>
        <v>4</v>
      </c>
      <c r="J20" s="15" t="n">
        <f aca="false">IF(G20&gt;=Parámetros!$B$8,5,IF(G20&gt;=Parámetros!$B$7,4,IF(G20&gt;=Parámetros!$B$6,3,IF(G20&gt;=Parámetros!$B$5,2,1))))</f>
        <v>1</v>
      </c>
      <c r="K20" s="7" t="n">
        <f aca="false">1+MIN(4,INT(PERCENTRANK($H$2:$H$2401,H20,6)*5))</f>
        <v>2</v>
      </c>
      <c r="L20" s="7" t="str">
        <f aca="false">I20&amp;J20&amp;K20</f>
        <v>412</v>
      </c>
      <c r="M20" s="15" t="str">
        <f aca="false">INDEX('Mapa RF'!$B$4:$F$8,6-I20,J20)</f>
        <v>Prometedores</v>
      </c>
    </row>
    <row r="21" customFormat="false" ht="15" hidden="false" customHeight="false" outlineLevel="0" collapsed="false">
      <c r="A21" s="10" t="s">
        <v>836</v>
      </c>
      <c r="B21" s="10" t="s">
        <v>8972</v>
      </c>
      <c r="C21" s="11" t="n">
        <v>45660</v>
      </c>
      <c r="D21" s="13" t="b">
        <f aca="false">TRUE()</f>
        <v>1</v>
      </c>
      <c r="E21" s="14" t="n">
        <f aca="false">_xlfn.MAXIFS(Pedidos!$C$2:$C$7000,Pedidos!$B$2:$B$7000,A21)</f>
        <v>45660</v>
      </c>
      <c r="F21" s="15" t="n">
        <f aca="false">Parámetros!$B$4-E21</f>
        <v>636</v>
      </c>
      <c r="G21" s="7" t="n">
        <f aca="false">COUNTIF(Pedidos!$B$2:$B$7000,A21)</f>
        <v>1</v>
      </c>
      <c r="H21" s="16" t="n">
        <f aca="false">SUMIFS(Pedidos!$D$2:$D$7000,Pedidos!$B$2:$B$7000,A21)</f>
        <v>25.9</v>
      </c>
      <c r="I21" s="7" t="n">
        <f aca="false">5-MIN(4,INT(PERCENTRANK($F$2:$F$2401,F21,6)*5))</f>
        <v>1</v>
      </c>
      <c r="J21" s="15" t="n">
        <f aca="false">IF(G21&gt;=Parámetros!$B$8,5,IF(G21&gt;=Parámetros!$B$7,4,IF(G21&gt;=Parámetros!$B$6,3,IF(G21&gt;=Parámetros!$B$5,2,1))))</f>
        <v>1</v>
      </c>
      <c r="K21" s="7" t="n">
        <f aca="false">1+MIN(4,INT(PERCENTRANK($H$2:$H$2401,H21,6)*5))</f>
        <v>2</v>
      </c>
      <c r="L21" s="7" t="str">
        <f aca="false">I21&amp;J21&amp;K21</f>
        <v>112</v>
      </c>
      <c r="M21" s="15" t="str">
        <f aca="false">INDEX('Mapa RF'!$B$4:$F$8,6-I21,J21)</f>
        <v>Hibernando</v>
      </c>
    </row>
    <row r="22" customFormat="false" ht="15" hidden="false" customHeight="false" outlineLevel="0" collapsed="false">
      <c r="A22" s="10" t="s">
        <v>4384</v>
      </c>
      <c r="B22" s="10" t="s">
        <v>8968</v>
      </c>
      <c r="C22" s="11" t="n">
        <v>45935</v>
      </c>
      <c r="D22" s="13" t="b">
        <f aca="false">TRUE()</f>
        <v>1</v>
      </c>
      <c r="E22" s="14" t="n">
        <f aca="false">_xlfn.MAXIFS(Pedidos!$C$2:$C$7000,Pedidos!$B$2:$B$7000,A22)</f>
        <v>45935</v>
      </c>
      <c r="F22" s="15" t="n">
        <f aca="false">Parámetros!$B$4-E22</f>
        <v>361</v>
      </c>
      <c r="G22" s="7" t="n">
        <f aca="false">COUNTIF(Pedidos!$B$2:$B$7000,A22)</f>
        <v>1</v>
      </c>
      <c r="H22" s="16" t="n">
        <f aca="false">SUMIFS(Pedidos!$D$2:$D$7000,Pedidos!$B$2:$B$7000,A22)</f>
        <v>60.86</v>
      </c>
      <c r="I22" s="7" t="n">
        <f aca="false">5-MIN(4,INT(PERCENTRANK($F$2:$F$2401,F22,6)*5))</f>
        <v>2</v>
      </c>
      <c r="J22" s="15" t="n">
        <f aca="false">IF(G22&gt;=Parámetros!$B$8,5,IF(G22&gt;=Parámetros!$B$7,4,IF(G22&gt;=Parámetros!$B$6,3,IF(G22&gt;=Parámetros!$B$5,2,1))))</f>
        <v>1</v>
      </c>
      <c r="K22" s="7" t="n">
        <f aca="false">1+MIN(4,INT(PERCENTRANK($H$2:$H$2401,H22,6)*5))</f>
        <v>4</v>
      </c>
      <c r="L22" s="7" t="str">
        <f aca="false">I22&amp;J22&amp;K22</f>
        <v>214</v>
      </c>
      <c r="M22" s="15" t="str">
        <f aca="false">INDEX('Mapa RF'!$B$4:$F$8,6-I22,J22)</f>
        <v>Hibernando</v>
      </c>
    </row>
    <row r="23" customFormat="false" ht="15" hidden="false" customHeight="false" outlineLevel="0" collapsed="false">
      <c r="A23" s="10" t="s">
        <v>3085</v>
      </c>
      <c r="B23" s="10" t="s">
        <v>8975</v>
      </c>
      <c r="C23" s="11" t="n">
        <v>45838</v>
      </c>
      <c r="D23" s="13" t="b">
        <f aca="false">TRUE()</f>
        <v>1</v>
      </c>
      <c r="E23" s="14" t="n">
        <f aca="false">_xlfn.MAXIFS(Pedidos!$C$2:$C$7000,Pedidos!$B$2:$B$7000,A23)</f>
        <v>45838</v>
      </c>
      <c r="F23" s="15" t="n">
        <f aca="false">Parámetros!$B$4-E23</f>
        <v>458</v>
      </c>
      <c r="G23" s="7" t="n">
        <f aca="false">COUNTIF(Pedidos!$B$2:$B$7000,A23)</f>
        <v>1</v>
      </c>
      <c r="H23" s="16" t="n">
        <f aca="false">SUMIFS(Pedidos!$D$2:$D$7000,Pedidos!$B$2:$B$7000,A23)</f>
        <v>20.61</v>
      </c>
      <c r="I23" s="7" t="n">
        <f aca="false">5-MIN(4,INT(PERCENTRANK($F$2:$F$2401,F23,6)*5))</f>
        <v>2</v>
      </c>
      <c r="J23" s="15" t="n">
        <f aca="false">IF(G23&gt;=Parámetros!$B$8,5,IF(G23&gt;=Parámetros!$B$7,4,IF(G23&gt;=Parámetros!$B$6,3,IF(G23&gt;=Parámetros!$B$5,2,1))))</f>
        <v>1</v>
      </c>
      <c r="K23" s="7" t="n">
        <f aca="false">1+MIN(4,INT(PERCENTRANK($H$2:$H$2401,H23,6)*5))</f>
        <v>1</v>
      </c>
      <c r="L23" s="7" t="str">
        <f aca="false">I23&amp;J23&amp;K23</f>
        <v>211</v>
      </c>
      <c r="M23" s="15" t="str">
        <f aca="false">INDEX('Mapa RF'!$B$4:$F$8,6-I23,J23)</f>
        <v>Hibernando</v>
      </c>
    </row>
    <row r="24" customFormat="false" ht="15" hidden="false" customHeight="false" outlineLevel="0" collapsed="false">
      <c r="A24" s="10" t="s">
        <v>8346</v>
      </c>
      <c r="B24" s="10" t="s">
        <v>8972</v>
      </c>
      <c r="C24" s="11" t="n">
        <v>46245</v>
      </c>
      <c r="D24" s="13" t="b">
        <f aca="false">TRUE()</f>
        <v>1</v>
      </c>
      <c r="E24" s="14" t="n">
        <f aca="false">_xlfn.MAXIFS(Pedidos!$C$2:$C$7000,Pedidos!$B$2:$B$7000,A24)</f>
        <v>46245</v>
      </c>
      <c r="F24" s="15" t="n">
        <f aca="false">Parámetros!$B$4-E24</f>
        <v>51</v>
      </c>
      <c r="G24" s="7" t="n">
        <f aca="false">COUNTIF(Pedidos!$B$2:$B$7000,A24)</f>
        <v>1</v>
      </c>
      <c r="H24" s="16" t="n">
        <f aca="false">SUMIFS(Pedidos!$D$2:$D$7000,Pedidos!$B$2:$B$7000,A24)</f>
        <v>39.46</v>
      </c>
      <c r="I24" s="7" t="n">
        <f aca="false">5-MIN(4,INT(PERCENTRANK($F$2:$F$2401,F24,6)*5))</f>
        <v>5</v>
      </c>
      <c r="J24" s="15" t="n">
        <f aca="false">IF(G24&gt;=Parámetros!$B$8,5,IF(G24&gt;=Parámetros!$B$7,4,IF(G24&gt;=Parámetros!$B$6,3,IF(G24&gt;=Parámetros!$B$5,2,1))))</f>
        <v>1</v>
      </c>
      <c r="K24" s="7" t="n">
        <f aca="false">1+MIN(4,INT(PERCENTRANK($H$2:$H$2401,H24,6)*5))</f>
        <v>3</v>
      </c>
      <c r="L24" s="7" t="str">
        <f aca="false">I24&amp;J24&amp;K24</f>
        <v>513</v>
      </c>
      <c r="M24" s="15" t="str">
        <f aca="false">INDEX('Mapa RF'!$B$4:$F$8,6-I24,J24)</f>
        <v>Nuevos</v>
      </c>
    </row>
    <row r="25" customFormat="false" ht="15" hidden="false" customHeight="false" outlineLevel="0" collapsed="false">
      <c r="A25" s="10" t="s">
        <v>6098</v>
      </c>
      <c r="B25" s="10" t="s">
        <v>8968</v>
      </c>
      <c r="C25" s="11" t="n">
        <v>46064</v>
      </c>
      <c r="D25" s="13" t="b">
        <f aca="false">TRUE()</f>
        <v>1</v>
      </c>
      <c r="E25" s="14" t="n">
        <f aca="false">_xlfn.MAXIFS(Pedidos!$C$2:$C$7000,Pedidos!$B$2:$B$7000,A25)</f>
        <v>46064</v>
      </c>
      <c r="F25" s="15" t="n">
        <f aca="false">Parámetros!$B$4-E25</f>
        <v>232</v>
      </c>
      <c r="G25" s="7" t="n">
        <f aca="false">COUNTIF(Pedidos!$B$2:$B$7000,A25)</f>
        <v>1</v>
      </c>
      <c r="H25" s="16" t="n">
        <f aca="false">SUMIFS(Pedidos!$D$2:$D$7000,Pedidos!$B$2:$B$7000,A25)</f>
        <v>14.69</v>
      </c>
      <c r="I25" s="7" t="n">
        <f aca="false">5-MIN(4,INT(PERCENTRANK($F$2:$F$2401,F25,6)*5))</f>
        <v>3</v>
      </c>
      <c r="J25" s="15" t="n">
        <f aca="false">IF(G25&gt;=Parámetros!$B$8,5,IF(G25&gt;=Parámetros!$B$7,4,IF(G25&gt;=Parámetros!$B$6,3,IF(G25&gt;=Parámetros!$B$5,2,1))))</f>
        <v>1</v>
      </c>
      <c r="K25" s="7" t="n">
        <f aca="false">1+MIN(4,INT(PERCENTRANK($H$2:$H$2401,H25,6)*5))</f>
        <v>1</v>
      </c>
      <c r="L25" s="7" t="str">
        <f aca="false">I25&amp;J25&amp;K25</f>
        <v>311</v>
      </c>
      <c r="M25" s="15" t="str">
        <f aca="false">INDEX('Mapa RF'!$B$4:$F$8,6-I25,J25)</f>
        <v>A punto de dormirse</v>
      </c>
    </row>
    <row r="26" customFormat="false" ht="15" hidden="false" customHeight="false" outlineLevel="0" collapsed="false">
      <c r="A26" s="10" t="s">
        <v>3595</v>
      </c>
      <c r="B26" s="10" t="s">
        <v>8975</v>
      </c>
      <c r="C26" s="11" t="n">
        <v>45875</v>
      </c>
      <c r="D26" s="13" t="b">
        <f aca="false">TRUE()</f>
        <v>1</v>
      </c>
      <c r="E26" s="14" t="n">
        <f aca="false">_xlfn.MAXIFS(Pedidos!$C$2:$C$7000,Pedidos!$B$2:$B$7000,A26)</f>
        <v>45875</v>
      </c>
      <c r="F26" s="15" t="n">
        <f aca="false">Parámetros!$B$4-E26</f>
        <v>421</v>
      </c>
      <c r="G26" s="7" t="n">
        <f aca="false">COUNTIF(Pedidos!$B$2:$B$7000,A26)</f>
        <v>1</v>
      </c>
      <c r="H26" s="16" t="n">
        <f aca="false">SUMIFS(Pedidos!$D$2:$D$7000,Pedidos!$B$2:$B$7000,A26)</f>
        <v>25.3</v>
      </c>
      <c r="I26" s="7" t="n">
        <f aca="false">5-MIN(4,INT(PERCENTRANK($F$2:$F$2401,F26,6)*5))</f>
        <v>2</v>
      </c>
      <c r="J26" s="15" t="n">
        <f aca="false">IF(G26&gt;=Parámetros!$B$8,5,IF(G26&gt;=Parámetros!$B$7,4,IF(G26&gt;=Parámetros!$B$6,3,IF(G26&gt;=Parámetros!$B$5,2,1))))</f>
        <v>1</v>
      </c>
      <c r="K26" s="7" t="n">
        <f aca="false">1+MIN(4,INT(PERCENTRANK($H$2:$H$2401,H26,6)*5))</f>
        <v>1</v>
      </c>
      <c r="L26" s="7" t="str">
        <f aca="false">I26&amp;J26&amp;K26</f>
        <v>211</v>
      </c>
      <c r="M26" s="15" t="str">
        <f aca="false">INDEX('Mapa RF'!$B$4:$F$8,6-I26,J26)</f>
        <v>Hibernando</v>
      </c>
    </row>
    <row r="27" customFormat="false" ht="15" hidden="false" customHeight="false" outlineLevel="0" collapsed="false">
      <c r="A27" s="10" t="s">
        <v>8179</v>
      </c>
      <c r="B27" s="10" t="s">
        <v>8975</v>
      </c>
      <c r="C27" s="11" t="n">
        <v>46232</v>
      </c>
      <c r="D27" s="13" t="b">
        <f aca="false">TRUE()</f>
        <v>1</v>
      </c>
      <c r="E27" s="14" t="n">
        <f aca="false">_xlfn.MAXIFS(Pedidos!$C$2:$C$7000,Pedidos!$B$2:$B$7000,A27)</f>
        <v>46232</v>
      </c>
      <c r="F27" s="15" t="n">
        <f aca="false">Parámetros!$B$4-E27</f>
        <v>64</v>
      </c>
      <c r="G27" s="7" t="n">
        <f aca="false">COUNTIF(Pedidos!$B$2:$B$7000,A27)</f>
        <v>1</v>
      </c>
      <c r="H27" s="16" t="n">
        <f aca="false">SUMIFS(Pedidos!$D$2:$D$7000,Pedidos!$B$2:$B$7000,A27)</f>
        <v>31.36</v>
      </c>
      <c r="I27" s="7" t="n">
        <f aca="false">5-MIN(4,INT(PERCENTRANK($F$2:$F$2401,F27,6)*5))</f>
        <v>5</v>
      </c>
      <c r="J27" s="15" t="n">
        <f aca="false">IF(G27&gt;=Parámetros!$B$8,5,IF(G27&gt;=Parámetros!$B$7,4,IF(G27&gt;=Parámetros!$B$6,3,IF(G27&gt;=Parámetros!$B$5,2,1))))</f>
        <v>1</v>
      </c>
      <c r="K27" s="7" t="n">
        <f aca="false">1+MIN(4,INT(PERCENTRANK($H$2:$H$2401,H27,6)*5))</f>
        <v>2</v>
      </c>
      <c r="L27" s="7" t="str">
        <f aca="false">I27&amp;J27&amp;K27</f>
        <v>512</v>
      </c>
      <c r="M27" s="15" t="str">
        <f aca="false">INDEX('Mapa RF'!$B$4:$F$8,6-I27,J27)</f>
        <v>Nuevos</v>
      </c>
    </row>
    <row r="28" customFormat="false" ht="15" hidden="false" customHeight="false" outlineLevel="0" collapsed="false">
      <c r="A28" s="10" t="s">
        <v>340</v>
      </c>
      <c r="B28" s="10" t="s">
        <v>8968</v>
      </c>
      <c r="C28" s="11" t="n">
        <v>45606</v>
      </c>
      <c r="D28" s="13" t="b">
        <f aca="false">TRUE()</f>
        <v>1</v>
      </c>
      <c r="E28" s="14" t="n">
        <f aca="false">_xlfn.MAXIFS(Pedidos!$C$2:$C$7000,Pedidos!$B$2:$B$7000,A28)</f>
        <v>45606</v>
      </c>
      <c r="F28" s="15" t="n">
        <f aca="false">Parámetros!$B$4-E28</f>
        <v>690</v>
      </c>
      <c r="G28" s="7" t="n">
        <f aca="false">COUNTIF(Pedidos!$B$2:$B$7000,A28)</f>
        <v>1</v>
      </c>
      <c r="H28" s="16" t="n">
        <f aca="false">SUMIFS(Pedidos!$D$2:$D$7000,Pedidos!$B$2:$B$7000,A28)</f>
        <v>39.29</v>
      </c>
      <c r="I28" s="7" t="n">
        <f aca="false">5-MIN(4,INT(PERCENTRANK($F$2:$F$2401,F28,6)*5))</f>
        <v>1</v>
      </c>
      <c r="J28" s="15" t="n">
        <f aca="false">IF(G28&gt;=Parámetros!$B$8,5,IF(G28&gt;=Parámetros!$B$7,4,IF(G28&gt;=Parámetros!$B$6,3,IF(G28&gt;=Parámetros!$B$5,2,1))))</f>
        <v>1</v>
      </c>
      <c r="K28" s="7" t="n">
        <f aca="false">1+MIN(4,INT(PERCENTRANK($H$2:$H$2401,H28,6)*5))</f>
        <v>3</v>
      </c>
      <c r="L28" s="7" t="str">
        <f aca="false">I28&amp;J28&amp;K28</f>
        <v>113</v>
      </c>
      <c r="M28" s="15" t="str">
        <f aca="false">INDEX('Mapa RF'!$B$4:$F$8,6-I28,J28)</f>
        <v>Hibernando</v>
      </c>
    </row>
    <row r="29" customFormat="false" ht="15" hidden="false" customHeight="false" outlineLevel="0" collapsed="false">
      <c r="A29" s="10" t="s">
        <v>2264</v>
      </c>
      <c r="B29" s="10" t="s">
        <v>8968</v>
      </c>
      <c r="C29" s="11" t="n">
        <v>45776</v>
      </c>
      <c r="D29" s="13" t="b">
        <f aca="false">FALSE()</f>
        <v>0</v>
      </c>
      <c r="E29" s="14" t="n">
        <f aca="false">_xlfn.MAXIFS(Pedidos!$C$2:$C$7000,Pedidos!$B$2:$B$7000,A29)</f>
        <v>46049</v>
      </c>
      <c r="F29" s="15" t="n">
        <f aca="false">Parámetros!$B$4-E29</f>
        <v>247</v>
      </c>
      <c r="G29" s="7" t="n">
        <f aca="false">COUNTIF(Pedidos!$B$2:$B$7000,A29)</f>
        <v>3</v>
      </c>
      <c r="H29" s="16" t="n">
        <f aca="false">SUMIFS(Pedidos!$D$2:$D$7000,Pedidos!$B$2:$B$7000,A29)</f>
        <v>109.26</v>
      </c>
      <c r="I29" s="7" t="n">
        <f aca="false">5-MIN(4,INT(PERCENTRANK($F$2:$F$2401,F29,6)*5))</f>
        <v>3</v>
      </c>
      <c r="J29" s="15" t="n">
        <f aca="false">IF(G29&gt;=Parámetros!$B$8,5,IF(G29&gt;=Parámetros!$B$7,4,IF(G29&gt;=Parámetros!$B$6,3,IF(G29&gt;=Parámetros!$B$5,2,1))))</f>
        <v>3</v>
      </c>
      <c r="K29" s="7" t="n">
        <f aca="false">1+MIN(4,INT(PERCENTRANK($H$2:$H$2401,H29,6)*5))</f>
        <v>4</v>
      </c>
      <c r="L29" s="7" t="str">
        <f aca="false">I29&amp;J29&amp;K29</f>
        <v>334</v>
      </c>
      <c r="M29" s="15" t="str">
        <f aca="false">INDEX('Mapa RF'!$B$4:$F$8,6-I29,J29)</f>
        <v>Necesitan atención</v>
      </c>
    </row>
    <row r="30" customFormat="false" ht="15" hidden="false" customHeight="false" outlineLevel="0" collapsed="false">
      <c r="A30" s="10" t="s">
        <v>801</v>
      </c>
      <c r="B30" s="10" t="s">
        <v>8968</v>
      </c>
      <c r="C30" s="11" t="n">
        <v>45657</v>
      </c>
      <c r="D30" s="13" t="b">
        <f aca="false">TRUE()</f>
        <v>1</v>
      </c>
      <c r="E30" s="14" t="n">
        <f aca="false">_xlfn.MAXIFS(Pedidos!$C$2:$C$7000,Pedidos!$B$2:$B$7000,A30)</f>
        <v>45657</v>
      </c>
      <c r="F30" s="15" t="n">
        <f aca="false">Parámetros!$B$4-E30</f>
        <v>639</v>
      </c>
      <c r="G30" s="7" t="n">
        <f aca="false">COUNTIF(Pedidos!$B$2:$B$7000,A30)</f>
        <v>1</v>
      </c>
      <c r="H30" s="16" t="n">
        <f aca="false">SUMIFS(Pedidos!$D$2:$D$7000,Pedidos!$B$2:$B$7000,A30)</f>
        <v>22.3</v>
      </c>
      <c r="I30" s="7" t="n">
        <f aca="false">5-MIN(4,INT(PERCENTRANK($F$2:$F$2401,F30,6)*5))</f>
        <v>1</v>
      </c>
      <c r="J30" s="15" t="n">
        <f aca="false">IF(G30&gt;=Parámetros!$B$8,5,IF(G30&gt;=Parámetros!$B$7,4,IF(G30&gt;=Parámetros!$B$6,3,IF(G30&gt;=Parámetros!$B$5,2,1))))</f>
        <v>1</v>
      </c>
      <c r="K30" s="7" t="n">
        <f aca="false">1+MIN(4,INT(PERCENTRANK($H$2:$H$2401,H30,6)*5))</f>
        <v>1</v>
      </c>
      <c r="L30" s="7" t="str">
        <f aca="false">I30&amp;J30&amp;K30</f>
        <v>111</v>
      </c>
      <c r="M30" s="15" t="str">
        <f aca="false">INDEX('Mapa RF'!$B$4:$F$8,6-I30,J30)</f>
        <v>Hibernando</v>
      </c>
    </row>
    <row r="31" customFormat="false" ht="15" hidden="false" customHeight="false" outlineLevel="0" collapsed="false">
      <c r="A31" s="10" t="s">
        <v>3395</v>
      </c>
      <c r="B31" s="10" t="s">
        <v>8968</v>
      </c>
      <c r="C31" s="11" t="n">
        <v>45862</v>
      </c>
      <c r="D31" s="13" t="b">
        <f aca="false">TRUE()</f>
        <v>1</v>
      </c>
      <c r="E31" s="14" t="n">
        <f aca="false">_xlfn.MAXIFS(Pedidos!$C$2:$C$7000,Pedidos!$B$2:$B$7000,A31)</f>
        <v>45862</v>
      </c>
      <c r="F31" s="15" t="n">
        <f aca="false">Parámetros!$B$4-E31</f>
        <v>434</v>
      </c>
      <c r="G31" s="7" t="n">
        <f aca="false">COUNTIF(Pedidos!$B$2:$B$7000,A31)</f>
        <v>1</v>
      </c>
      <c r="H31" s="16" t="n">
        <f aca="false">SUMIFS(Pedidos!$D$2:$D$7000,Pedidos!$B$2:$B$7000,A31)</f>
        <v>28.02</v>
      </c>
      <c r="I31" s="7" t="n">
        <f aca="false">5-MIN(4,INT(PERCENTRANK($F$2:$F$2401,F31,6)*5))</f>
        <v>2</v>
      </c>
      <c r="J31" s="15" t="n">
        <f aca="false">IF(G31&gt;=Parámetros!$B$8,5,IF(G31&gt;=Parámetros!$B$7,4,IF(G31&gt;=Parámetros!$B$6,3,IF(G31&gt;=Parámetros!$B$5,2,1))))</f>
        <v>1</v>
      </c>
      <c r="K31" s="7" t="n">
        <f aca="false">1+MIN(4,INT(PERCENTRANK($H$2:$H$2401,H31,6)*5))</f>
        <v>2</v>
      </c>
      <c r="L31" s="7" t="str">
        <f aca="false">I31&amp;J31&amp;K31</f>
        <v>212</v>
      </c>
      <c r="M31" s="15" t="str">
        <f aca="false">INDEX('Mapa RF'!$B$4:$F$8,6-I31,J31)</f>
        <v>Hibernando</v>
      </c>
    </row>
    <row r="32" customFormat="false" ht="15" hidden="false" customHeight="false" outlineLevel="0" collapsed="false">
      <c r="A32" s="10" t="s">
        <v>8818</v>
      </c>
      <c r="B32" s="10" t="s">
        <v>8970</v>
      </c>
      <c r="C32" s="11" t="n">
        <v>46285</v>
      </c>
      <c r="D32" s="13" t="b">
        <f aca="false">TRUE()</f>
        <v>1</v>
      </c>
      <c r="E32" s="14" t="n">
        <f aca="false">_xlfn.MAXIFS(Pedidos!$C$2:$C$7000,Pedidos!$B$2:$B$7000,A32)</f>
        <v>46285</v>
      </c>
      <c r="F32" s="15" t="n">
        <f aca="false">Parámetros!$B$4-E32</f>
        <v>11</v>
      </c>
      <c r="G32" s="7" t="n">
        <f aca="false">COUNTIF(Pedidos!$B$2:$B$7000,A32)</f>
        <v>1</v>
      </c>
      <c r="H32" s="16" t="n">
        <f aca="false">SUMIFS(Pedidos!$D$2:$D$7000,Pedidos!$B$2:$B$7000,A32)</f>
        <v>30.77</v>
      </c>
      <c r="I32" s="7" t="n">
        <f aca="false">5-MIN(4,INT(PERCENTRANK($F$2:$F$2401,F32,6)*5))</f>
        <v>5</v>
      </c>
      <c r="J32" s="15" t="n">
        <f aca="false">IF(G32&gt;=Parámetros!$B$8,5,IF(G32&gt;=Parámetros!$B$7,4,IF(G32&gt;=Parámetros!$B$6,3,IF(G32&gt;=Parámetros!$B$5,2,1))))</f>
        <v>1</v>
      </c>
      <c r="K32" s="7" t="n">
        <f aca="false">1+MIN(4,INT(PERCENTRANK($H$2:$H$2401,H32,6)*5))</f>
        <v>2</v>
      </c>
      <c r="L32" s="7" t="str">
        <f aca="false">I32&amp;J32&amp;K32</f>
        <v>512</v>
      </c>
      <c r="M32" s="15" t="str">
        <f aca="false">INDEX('Mapa RF'!$B$4:$F$8,6-I32,J32)</f>
        <v>Nuevos</v>
      </c>
    </row>
    <row r="33" customFormat="false" ht="15" hidden="false" customHeight="false" outlineLevel="0" collapsed="false">
      <c r="A33" s="10" t="s">
        <v>1293</v>
      </c>
      <c r="B33" s="10" t="s">
        <v>8973</v>
      </c>
      <c r="C33" s="11" t="n">
        <v>45702</v>
      </c>
      <c r="D33" s="13" t="b">
        <f aca="false">TRUE()</f>
        <v>1</v>
      </c>
      <c r="E33" s="14" t="n">
        <f aca="false">_xlfn.MAXIFS(Pedidos!$C$2:$C$7000,Pedidos!$B$2:$B$7000,A33)</f>
        <v>45864</v>
      </c>
      <c r="F33" s="15" t="n">
        <f aca="false">Parámetros!$B$4-E33</f>
        <v>432</v>
      </c>
      <c r="G33" s="7" t="n">
        <f aca="false">COUNTIF(Pedidos!$B$2:$B$7000,A33)</f>
        <v>4</v>
      </c>
      <c r="H33" s="16" t="n">
        <f aca="false">SUMIFS(Pedidos!$D$2:$D$7000,Pedidos!$B$2:$B$7000,A33)</f>
        <v>97.29</v>
      </c>
      <c r="I33" s="7" t="n">
        <f aca="false">5-MIN(4,INT(PERCENTRANK($F$2:$F$2401,F33,6)*5))</f>
        <v>2</v>
      </c>
      <c r="J33" s="15" t="n">
        <f aca="false">IF(G33&gt;=Parámetros!$B$8,5,IF(G33&gt;=Parámetros!$B$7,4,IF(G33&gt;=Parámetros!$B$6,3,IF(G33&gt;=Parámetros!$B$5,2,1))))</f>
        <v>4</v>
      </c>
      <c r="K33" s="7" t="n">
        <f aca="false">1+MIN(4,INT(PERCENTRANK($H$2:$H$2401,H33,6)*5))</f>
        <v>4</v>
      </c>
      <c r="L33" s="7" t="str">
        <f aca="false">I33&amp;J33&amp;K33</f>
        <v>244</v>
      </c>
      <c r="M33" s="15" t="str">
        <f aca="false">INDEX('Mapa RF'!$B$4:$F$8,6-I33,J33)</f>
        <v>En riesgo</v>
      </c>
    </row>
    <row r="34" customFormat="false" ht="15" hidden="false" customHeight="false" outlineLevel="0" collapsed="false">
      <c r="A34" s="10" t="s">
        <v>1093</v>
      </c>
      <c r="B34" s="10" t="s">
        <v>8968</v>
      </c>
      <c r="C34" s="11" t="n">
        <v>45684</v>
      </c>
      <c r="D34" s="13" t="b">
        <f aca="false">TRUE()</f>
        <v>1</v>
      </c>
      <c r="E34" s="14" t="n">
        <f aca="false">_xlfn.MAXIFS(Pedidos!$C$2:$C$7000,Pedidos!$B$2:$B$7000,A34)</f>
        <v>45784</v>
      </c>
      <c r="F34" s="15" t="n">
        <f aca="false">Parámetros!$B$4-E34</f>
        <v>512</v>
      </c>
      <c r="G34" s="7" t="n">
        <f aca="false">COUNTIF(Pedidos!$B$2:$B$7000,A34)</f>
        <v>2</v>
      </c>
      <c r="H34" s="16" t="n">
        <f aca="false">SUMIFS(Pedidos!$D$2:$D$7000,Pedidos!$B$2:$B$7000,A34)</f>
        <v>52.07</v>
      </c>
      <c r="I34" s="7" t="n">
        <f aca="false">5-MIN(4,INT(PERCENTRANK($F$2:$F$2401,F34,6)*5))</f>
        <v>1</v>
      </c>
      <c r="J34" s="15" t="n">
        <f aca="false">IF(G34&gt;=Parámetros!$B$8,5,IF(G34&gt;=Parámetros!$B$7,4,IF(G34&gt;=Parámetros!$B$6,3,IF(G34&gt;=Parámetros!$B$5,2,1))))</f>
        <v>2</v>
      </c>
      <c r="K34" s="7" t="n">
        <f aca="false">1+MIN(4,INT(PERCENTRANK($H$2:$H$2401,H34,6)*5))</f>
        <v>3</v>
      </c>
      <c r="L34" s="7" t="str">
        <f aca="false">I34&amp;J34&amp;K34</f>
        <v>123</v>
      </c>
      <c r="M34" s="15" t="str">
        <f aca="false">INDEX('Mapa RF'!$B$4:$F$8,6-I34,J34)</f>
        <v>Hibernando</v>
      </c>
    </row>
    <row r="35" customFormat="false" ht="15" hidden="false" customHeight="false" outlineLevel="0" collapsed="false">
      <c r="A35" s="10" t="s">
        <v>7340</v>
      </c>
      <c r="B35" s="10" t="s">
        <v>8972</v>
      </c>
      <c r="C35" s="11" t="n">
        <v>46164</v>
      </c>
      <c r="D35" s="13" t="b">
        <f aca="false">TRUE()</f>
        <v>1</v>
      </c>
      <c r="E35" s="14" t="n">
        <f aca="false">_xlfn.MAXIFS(Pedidos!$C$2:$C$7000,Pedidos!$B$2:$B$7000,A35)</f>
        <v>46283</v>
      </c>
      <c r="F35" s="15" t="n">
        <f aca="false">Parámetros!$B$4-E35</f>
        <v>13</v>
      </c>
      <c r="G35" s="7" t="n">
        <f aca="false">COUNTIF(Pedidos!$B$2:$B$7000,A35)</f>
        <v>2</v>
      </c>
      <c r="H35" s="16" t="n">
        <f aca="false">SUMIFS(Pedidos!$D$2:$D$7000,Pedidos!$B$2:$B$7000,A35)</f>
        <v>101.41</v>
      </c>
      <c r="I35" s="7" t="n">
        <f aca="false">5-MIN(4,INT(PERCENTRANK($F$2:$F$2401,F35,6)*5))</f>
        <v>5</v>
      </c>
      <c r="J35" s="15" t="n">
        <f aca="false">IF(G35&gt;=Parámetros!$B$8,5,IF(G35&gt;=Parámetros!$B$7,4,IF(G35&gt;=Parámetros!$B$6,3,IF(G35&gt;=Parámetros!$B$5,2,1))))</f>
        <v>2</v>
      </c>
      <c r="K35" s="7" t="n">
        <f aca="false">1+MIN(4,INT(PERCENTRANK($H$2:$H$2401,H35,6)*5))</f>
        <v>4</v>
      </c>
      <c r="L35" s="7" t="str">
        <f aca="false">I35&amp;J35&amp;K35</f>
        <v>524</v>
      </c>
      <c r="M35" s="15" t="str">
        <f aca="false">INDEX('Mapa RF'!$B$4:$F$8,6-I35,J35)</f>
        <v>Potencialmente leales</v>
      </c>
    </row>
    <row r="36" customFormat="false" ht="15" hidden="false" customHeight="false" outlineLevel="0" collapsed="false">
      <c r="A36" s="10" t="s">
        <v>69</v>
      </c>
      <c r="B36" s="10" t="s">
        <v>8970</v>
      </c>
      <c r="C36" s="11" t="n">
        <v>45572</v>
      </c>
      <c r="D36" s="13" t="b">
        <f aca="false">TRUE()</f>
        <v>1</v>
      </c>
      <c r="E36" s="14" t="n">
        <f aca="false">_xlfn.MAXIFS(Pedidos!$C$2:$C$7000,Pedidos!$B$2:$B$7000,A36)</f>
        <v>45572</v>
      </c>
      <c r="F36" s="15" t="n">
        <f aca="false">Parámetros!$B$4-E36</f>
        <v>724</v>
      </c>
      <c r="G36" s="7" t="n">
        <f aca="false">COUNTIF(Pedidos!$B$2:$B$7000,A36)</f>
        <v>1</v>
      </c>
      <c r="H36" s="16" t="n">
        <f aca="false">SUMIFS(Pedidos!$D$2:$D$7000,Pedidos!$B$2:$B$7000,A36)</f>
        <v>47.4</v>
      </c>
      <c r="I36" s="7" t="n">
        <f aca="false">5-MIN(4,INT(PERCENTRANK($F$2:$F$2401,F36,6)*5))</f>
        <v>1</v>
      </c>
      <c r="J36" s="15" t="n">
        <f aca="false">IF(G36&gt;=Parámetros!$B$8,5,IF(G36&gt;=Parámetros!$B$7,4,IF(G36&gt;=Parámetros!$B$6,3,IF(G36&gt;=Parámetros!$B$5,2,1))))</f>
        <v>1</v>
      </c>
      <c r="K36" s="7" t="n">
        <f aca="false">1+MIN(4,INT(PERCENTRANK($H$2:$H$2401,H36,6)*5))</f>
        <v>3</v>
      </c>
      <c r="L36" s="7" t="str">
        <f aca="false">I36&amp;J36&amp;K36</f>
        <v>113</v>
      </c>
      <c r="M36" s="15" t="str">
        <f aca="false">INDEX('Mapa RF'!$B$4:$F$8,6-I36,J36)</f>
        <v>Hibernando</v>
      </c>
    </row>
    <row r="37" customFormat="false" ht="15" hidden="false" customHeight="false" outlineLevel="0" collapsed="false">
      <c r="A37" s="10" t="s">
        <v>3625</v>
      </c>
      <c r="B37" s="10" t="s">
        <v>8973</v>
      </c>
      <c r="C37" s="11" t="n">
        <v>45878</v>
      </c>
      <c r="D37" s="13" t="b">
        <f aca="false">TRUE()</f>
        <v>1</v>
      </c>
      <c r="E37" s="14" t="n">
        <f aca="false">_xlfn.MAXIFS(Pedidos!$C$2:$C$7000,Pedidos!$B$2:$B$7000,A37)</f>
        <v>46293</v>
      </c>
      <c r="F37" s="15" t="n">
        <f aca="false">Parámetros!$B$4-E37</f>
        <v>3</v>
      </c>
      <c r="G37" s="7" t="n">
        <f aca="false">COUNTIF(Pedidos!$B$2:$B$7000,A37)</f>
        <v>14</v>
      </c>
      <c r="H37" s="16" t="n">
        <f aca="false">SUMIFS(Pedidos!$D$2:$D$7000,Pedidos!$B$2:$B$7000,A37)</f>
        <v>683.29</v>
      </c>
      <c r="I37" s="7" t="n">
        <f aca="false">5-MIN(4,INT(PERCENTRANK($F$2:$F$2401,F37,6)*5))</f>
        <v>5</v>
      </c>
      <c r="J37" s="15" t="n">
        <f aca="false">IF(G37&gt;=Parámetros!$B$8,5,IF(G37&gt;=Parámetros!$B$7,4,IF(G37&gt;=Parámetros!$B$6,3,IF(G37&gt;=Parámetros!$B$5,2,1))))</f>
        <v>5</v>
      </c>
      <c r="K37" s="7" t="n">
        <f aca="false">1+MIN(4,INT(PERCENTRANK($H$2:$H$2401,H37,6)*5))</f>
        <v>5</v>
      </c>
      <c r="L37" s="7" t="str">
        <f aca="false">I37&amp;J37&amp;K37</f>
        <v>555</v>
      </c>
      <c r="M37" s="15" t="str">
        <f aca="false">INDEX('Mapa RF'!$B$4:$F$8,6-I37,J37)</f>
        <v>Campeones</v>
      </c>
    </row>
    <row r="38" customFormat="false" ht="15" hidden="false" customHeight="false" outlineLevel="0" collapsed="false">
      <c r="A38" s="10" t="s">
        <v>2677</v>
      </c>
      <c r="B38" s="10" t="s">
        <v>8972</v>
      </c>
      <c r="C38" s="11" t="n">
        <v>45808</v>
      </c>
      <c r="D38" s="13" t="b">
        <f aca="false">TRUE()</f>
        <v>1</v>
      </c>
      <c r="E38" s="14" t="n">
        <f aca="false">_xlfn.MAXIFS(Pedidos!$C$2:$C$7000,Pedidos!$B$2:$B$7000,A38)</f>
        <v>46033</v>
      </c>
      <c r="F38" s="15" t="n">
        <f aca="false">Parámetros!$B$4-E38</f>
        <v>263</v>
      </c>
      <c r="G38" s="7" t="n">
        <f aca="false">COUNTIF(Pedidos!$B$2:$B$7000,A38)</f>
        <v>2</v>
      </c>
      <c r="H38" s="16" t="n">
        <f aca="false">SUMIFS(Pedidos!$D$2:$D$7000,Pedidos!$B$2:$B$7000,A38)</f>
        <v>76.09</v>
      </c>
      <c r="I38" s="7" t="n">
        <f aca="false">5-MIN(4,INT(PERCENTRANK($F$2:$F$2401,F38,6)*5))</f>
        <v>3</v>
      </c>
      <c r="J38" s="15" t="n">
        <f aca="false">IF(G38&gt;=Parámetros!$B$8,5,IF(G38&gt;=Parámetros!$B$7,4,IF(G38&gt;=Parámetros!$B$6,3,IF(G38&gt;=Parámetros!$B$5,2,1))))</f>
        <v>2</v>
      </c>
      <c r="K38" s="7" t="n">
        <f aca="false">1+MIN(4,INT(PERCENTRANK($H$2:$H$2401,H38,6)*5))</f>
        <v>4</v>
      </c>
      <c r="L38" s="7" t="str">
        <f aca="false">I38&amp;J38&amp;K38</f>
        <v>324</v>
      </c>
      <c r="M38" s="15" t="str">
        <f aca="false">INDEX('Mapa RF'!$B$4:$F$8,6-I38,J38)</f>
        <v>A punto de dormirse</v>
      </c>
    </row>
    <row r="39" customFormat="false" ht="15" hidden="false" customHeight="false" outlineLevel="0" collapsed="false">
      <c r="A39" s="10" t="s">
        <v>1851</v>
      </c>
      <c r="B39" s="10" t="s">
        <v>8972</v>
      </c>
      <c r="C39" s="11" t="n">
        <v>45745</v>
      </c>
      <c r="D39" s="13" t="b">
        <f aca="false">FALSE()</f>
        <v>0</v>
      </c>
      <c r="E39" s="14" t="n">
        <f aca="false">_xlfn.MAXIFS(Pedidos!$C$2:$C$7000,Pedidos!$B$2:$B$7000,A39)</f>
        <v>45745</v>
      </c>
      <c r="F39" s="15" t="n">
        <f aca="false">Parámetros!$B$4-E39</f>
        <v>551</v>
      </c>
      <c r="G39" s="7" t="n">
        <f aca="false">COUNTIF(Pedidos!$B$2:$B$7000,A39)</f>
        <v>1</v>
      </c>
      <c r="H39" s="16" t="n">
        <f aca="false">SUMIFS(Pedidos!$D$2:$D$7000,Pedidos!$B$2:$B$7000,A39)</f>
        <v>35.05</v>
      </c>
      <c r="I39" s="7" t="n">
        <f aca="false">5-MIN(4,INT(PERCENTRANK($F$2:$F$2401,F39,6)*5))</f>
        <v>1</v>
      </c>
      <c r="J39" s="15" t="n">
        <f aca="false">IF(G39&gt;=Parámetros!$B$8,5,IF(G39&gt;=Parámetros!$B$7,4,IF(G39&gt;=Parámetros!$B$6,3,IF(G39&gt;=Parámetros!$B$5,2,1))))</f>
        <v>1</v>
      </c>
      <c r="K39" s="7" t="n">
        <f aca="false">1+MIN(4,INT(PERCENTRANK($H$2:$H$2401,H39,6)*5))</f>
        <v>2</v>
      </c>
      <c r="L39" s="7" t="str">
        <f aca="false">I39&amp;J39&amp;K39</f>
        <v>112</v>
      </c>
      <c r="M39" s="15" t="str">
        <f aca="false">INDEX('Mapa RF'!$B$4:$F$8,6-I39,J39)</f>
        <v>Hibernando</v>
      </c>
    </row>
    <row r="40" customFormat="false" ht="15" hidden="false" customHeight="false" outlineLevel="0" collapsed="false">
      <c r="A40" s="10" t="s">
        <v>5432</v>
      </c>
      <c r="B40" s="10" t="s">
        <v>8968</v>
      </c>
      <c r="C40" s="11" t="n">
        <v>46012</v>
      </c>
      <c r="D40" s="13" t="b">
        <f aca="false">TRUE()</f>
        <v>1</v>
      </c>
      <c r="E40" s="14" t="n">
        <f aca="false">_xlfn.MAXIFS(Pedidos!$C$2:$C$7000,Pedidos!$B$2:$B$7000,A40)</f>
        <v>46239</v>
      </c>
      <c r="F40" s="15" t="n">
        <f aca="false">Parámetros!$B$4-E40</f>
        <v>57</v>
      </c>
      <c r="G40" s="7" t="n">
        <f aca="false">COUNTIF(Pedidos!$B$2:$B$7000,A40)</f>
        <v>5</v>
      </c>
      <c r="H40" s="16" t="n">
        <f aca="false">SUMIFS(Pedidos!$D$2:$D$7000,Pedidos!$B$2:$B$7000,A40)</f>
        <v>175.73</v>
      </c>
      <c r="I40" s="7" t="n">
        <f aca="false">5-MIN(4,INT(PERCENTRANK($F$2:$F$2401,F40,6)*5))</f>
        <v>5</v>
      </c>
      <c r="J40" s="15" t="n">
        <f aca="false">IF(G40&gt;=Parámetros!$B$8,5,IF(G40&gt;=Parámetros!$B$7,4,IF(G40&gt;=Parámetros!$B$6,3,IF(G40&gt;=Parámetros!$B$5,2,1))))</f>
        <v>4</v>
      </c>
      <c r="K40" s="7" t="n">
        <f aca="false">1+MIN(4,INT(PERCENTRANK($H$2:$H$2401,H40,6)*5))</f>
        <v>5</v>
      </c>
      <c r="L40" s="7" t="str">
        <f aca="false">I40&amp;J40&amp;K40</f>
        <v>545</v>
      </c>
      <c r="M40" s="15" t="str">
        <f aca="false">INDEX('Mapa RF'!$B$4:$F$8,6-I40,J40)</f>
        <v>Campeones</v>
      </c>
    </row>
    <row r="41" customFormat="false" ht="15" hidden="false" customHeight="false" outlineLevel="0" collapsed="false">
      <c r="A41" s="10" t="s">
        <v>2155</v>
      </c>
      <c r="B41" s="10" t="s">
        <v>8970</v>
      </c>
      <c r="C41" s="11" t="n">
        <v>45768</v>
      </c>
      <c r="D41" s="13" t="b">
        <f aca="false">TRUE()</f>
        <v>1</v>
      </c>
      <c r="E41" s="14" t="n">
        <f aca="false">_xlfn.MAXIFS(Pedidos!$C$2:$C$7000,Pedidos!$B$2:$B$7000,A41)</f>
        <v>45768</v>
      </c>
      <c r="F41" s="15" t="n">
        <f aca="false">Parámetros!$B$4-E41</f>
        <v>528</v>
      </c>
      <c r="G41" s="7" t="n">
        <f aca="false">COUNTIF(Pedidos!$B$2:$B$7000,A41)</f>
        <v>1</v>
      </c>
      <c r="H41" s="16" t="n">
        <f aca="false">SUMIFS(Pedidos!$D$2:$D$7000,Pedidos!$B$2:$B$7000,A41)</f>
        <v>32.32</v>
      </c>
      <c r="I41" s="7" t="n">
        <f aca="false">5-MIN(4,INT(PERCENTRANK($F$2:$F$2401,F41,6)*5))</f>
        <v>1</v>
      </c>
      <c r="J41" s="15" t="n">
        <f aca="false">IF(G41&gt;=Parámetros!$B$8,5,IF(G41&gt;=Parámetros!$B$7,4,IF(G41&gt;=Parámetros!$B$6,3,IF(G41&gt;=Parámetros!$B$5,2,1))))</f>
        <v>1</v>
      </c>
      <c r="K41" s="7" t="n">
        <f aca="false">1+MIN(4,INT(PERCENTRANK($H$2:$H$2401,H41,6)*5))</f>
        <v>2</v>
      </c>
      <c r="L41" s="7" t="str">
        <f aca="false">I41&amp;J41&amp;K41</f>
        <v>112</v>
      </c>
      <c r="M41" s="15" t="str">
        <f aca="false">INDEX('Mapa RF'!$B$4:$F$8,6-I41,J41)</f>
        <v>Hibernando</v>
      </c>
    </row>
    <row r="42" customFormat="false" ht="15" hidden="false" customHeight="false" outlineLevel="0" collapsed="false">
      <c r="A42" s="10" t="s">
        <v>5607</v>
      </c>
      <c r="B42" s="10" t="s">
        <v>8972</v>
      </c>
      <c r="C42" s="11" t="n">
        <v>46027</v>
      </c>
      <c r="D42" s="13" t="b">
        <f aca="false">TRUE()</f>
        <v>1</v>
      </c>
      <c r="E42" s="14" t="n">
        <f aca="false">_xlfn.MAXIFS(Pedidos!$C$2:$C$7000,Pedidos!$B$2:$B$7000,A42)</f>
        <v>46265</v>
      </c>
      <c r="F42" s="15" t="n">
        <f aca="false">Parámetros!$B$4-E42</f>
        <v>31</v>
      </c>
      <c r="G42" s="7" t="n">
        <f aca="false">COUNTIF(Pedidos!$B$2:$B$7000,A42)</f>
        <v>2</v>
      </c>
      <c r="H42" s="16" t="n">
        <f aca="false">SUMIFS(Pedidos!$D$2:$D$7000,Pedidos!$B$2:$B$7000,A42)</f>
        <v>77.35</v>
      </c>
      <c r="I42" s="7" t="n">
        <f aca="false">5-MIN(4,INT(PERCENTRANK($F$2:$F$2401,F42,6)*5))</f>
        <v>5</v>
      </c>
      <c r="J42" s="15" t="n">
        <f aca="false">IF(G42&gt;=Parámetros!$B$8,5,IF(G42&gt;=Parámetros!$B$7,4,IF(G42&gt;=Parámetros!$B$6,3,IF(G42&gt;=Parámetros!$B$5,2,1))))</f>
        <v>2</v>
      </c>
      <c r="K42" s="7" t="n">
        <f aca="false">1+MIN(4,INT(PERCENTRANK($H$2:$H$2401,H42,6)*5))</f>
        <v>4</v>
      </c>
      <c r="L42" s="7" t="str">
        <f aca="false">I42&amp;J42&amp;K42</f>
        <v>524</v>
      </c>
      <c r="M42" s="15" t="str">
        <f aca="false">INDEX('Mapa RF'!$B$4:$F$8,6-I42,J42)</f>
        <v>Potencialmente leales</v>
      </c>
    </row>
    <row r="43" customFormat="false" ht="15" hidden="false" customHeight="false" outlineLevel="0" collapsed="false">
      <c r="A43" s="10" t="s">
        <v>5637</v>
      </c>
      <c r="B43" s="10" t="s">
        <v>8974</v>
      </c>
      <c r="C43" s="11" t="n">
        <v>46029</v>
      </c>
      <c r="D43" s="13" t="b">
        <f aca="false">TRUE()</f>
        <v>1</v>
      </c>
      <c r="E43" s="14" t="n">
        <f aca="false">_xlfn.MAXIFS(Pedidos!$C$2:$C$7000,Pedidos!$B$2:$B$7000,A43)</f>
        <v>46029</v>
      </c>
      <c r="F43" s="15" t="n">
        <f aca="false">Parámetros!$B$4-E43</f>
        <v>267</v>
      </c>
      <c r="G43" s="7" t="n">
        <f aca="false">COUNTIF(Pedidos!$B$2:$B$7000,A43)</f>
        <v>1</v>
      </c>
      <c r="H43" s="16" t="n">
        <f aca="false">SUMIFS(Pedidos!$D$2:$D$7000,Pedidos!$B$2:$B$7000,A43)</f>
        <v>18.1</v>
      </c>
      <c r="I43" s="7" t="n">
        <f aca="false">5-MIN(4,INT(PERCENTRANK($F$2:$F$2401,F43,6)*5))</f>
        <v>3</v>
      </c>
      <c r="J43" s="15" t="n">
        <f aca="false">IF(G43&gt;=Parámetros!$B$8,5,IF(G43&gt;=Parámetros!$B$7,4,IF(G43&gt;=Parámetros!$B$6,3,IF(G43&gt;=Parámetros!$B$5,2,1))))</f>
        <v>1</v>
      </c>
      <c r="K43" s="7" t="n">
        <f aca="false">1+MIN(4,INT(PERCENTRANK($H$2:$H$2401,H43,6)*5))</f>
        <v>1</v>
      </c>
      <c r="L43" s="7" t="str">
        <f aca="false">I43&amp;J43&amp;K43</f>
        <v>311</v>
      </c>
      <c r="M43" s="15" t="str">
        <f aca="false">INDEX('Mapa RF'!$B$4:$F$8,6-I43,J43)</f>
        <v>A punto de dormirse</v>
      </c>
    </row>
    <row r="44" customFormat="false" ht="15" hidden="false" customHeight="false" outlineLevel="0" collapsed="false">
      <c r="A44" s="10" t="s">
        <v>8217</v>
      </c>
      <c r="B44" s="10" t="s">
        <v>8970</v>
      </c>
      <c r="C44" s="11" t="n">
        <v>46235</v>
      </c>
      <c r="D44" s="13" t="b">
        <f aca="false">TRUE()</f>
        <v>1</v>
      </c>
      <c r="E44" s="14" t="n">
        <f aca="false">_xlfn.MAXIFS(Pedidos!$C$2:$C$7000,Pedidos!$B$2:$B$7000,A44)</f>
        <v>46235</v>
      </c>
      <c r="F44" s="15" t="n">
        <f aca="false">Parámetros!$B$4-E44</f>
        <v>61</v>
      </c>
      <c r="G44" s="7" t="n">
        <f aca="false">COUNTIF(Pedidos!$B$2:$B$7000,A44)</f>
        <v>1</v>
      </c>
      <c r="H44" s="16" t="n">
        <f aca="false">SUMIFS(Pedidos!$D$2:$D$7000,Pedidos!$B$2:$B$7000,A44)</f>
        <v>52.23</v>
      </c>
      <c r="I44" s="7" t="n">
        <f aca="false">5-MIN(4,INT(PERCENTRANK($F$2:$F$2401,F44,6)*5))</f>
        <v>5</v>
      </c>
      <c r="J44" s="15" t="n">
        <f aca="false">IF(G44&gt;=Parámetros!$B$8,5,IF(G44&gt;=Parámetros!$B$7,4,IF(G44&gt;=Parámetros!$B$6,3,IF(G44&gt;=Parámetros!$B$5,2,1))))</f>
        <v>1</v>
      </c>
      <c r="K44" s="7" t="n">
        <f aca="false">1+MIN(4,INT(PERCENTRANK($H$2:$H$2401,H44,6)*5))</f>
        <v>3</v>
      </c>
      <c r="L44" s="7" t="str">
        <f aca="false">I44&amp;J44&amp;K44</f>
        <v>513</v>
      </c>
      <c r="M44" s="15" t="str">
        <f aca="false">INDEX('Mapa RF'!$B$4:$F$8,6-I44,J44)</f>
        <v>Nuevos</v>
      </c>
    </row>
    <row r="45" customFormat="false" ht="15" hidden="false" customHeight="false" outlineLevel="0" collapsed="false">
      <c r="A45" s="10" t="s">
        <v>4999</v>
      </c>
      <c r="B45" s="10" t="s">
        <v>8972</v>
      </c>
      <c r="C45" s="11" t="n">
        <v>45981</v>
      </c>
      <c r="D45" s="13" t="b">
        <f aca="false">FALSE()</f>
        <v>0</v>
      </c>
      <c r="E45" s="14" t="n">
        <f aca="false">_xlfn.MAXIFS(Pedidos!$C$2:$C$7000,Pedidos!$B$2:$B$7000,A45)</f>
        <v>46263</v>
      </c>
      <c r="F45" s="15" t="n">
        <f aca="false">Parámetros!$B$4-E45</f>
        <v>33</v>
      </c>
      <c r="G45" s="7" t="n">
        <f aca="false">COUNTIF(Pedidos!$B$2:$B$7000,A45)</f>
        <v>3</v>
      </c>
      <c r="H45" s="16" t="n">
        <f aca="false">SUMIFS(Pedidos!$D$2:$D$7000,Pedidos!$B$2:$B$7000,A45)</f>
        <v>71.32</v>
      </c>
      <c r="I45" s="7" t="n">
        <f aca="false">5-MIN(4,INT(PERCENTRANK($F$2:$F$2401,F45,6)*5))</f>
        <v>5</v>
      </c>
      <c r="J45" s="15" t="n">
        <f aca="false">IF(G45&gt;=Parámetros!$B$8,5,IF(G45&gt;=Parámetros!$B$7,4,IF(G45&gt;=Parámetros!$B$6,3,IF(G45&gt;=Parámetros!$B$5,2,1))))</f>
        <v>3</v>
      </c>
      <c r="K45" s="7" t="n">
        <f aca="false">1+MIN(4,INT(PERCENTRANK($H$2:$H$2401,H45,6)*5))</f>
        <v>4</v>
      </c>
      <c r="L45" s="7" t="str">
        <f aca="false">I45&amp;J45&amp;K45</f>
        <v>534</v>
      </c>
      <c r="M45" s="15" t="str">
        <f aca="false">INDEX('Mapa RF'!$B$4:$F$8,6-I45,J45)</f>
        <v>Potencialmente leales</v>
      </c>
    </row>
    <row r="46" customFormat="false" ht="15" hidden="false" customHeight="false" outlineLevel="0" collapsed="false">
      <c r="A46" s="10" t="s">
        <v>2113</v>
      </c>
      <c r="B46" s="10" t="s">
        <v>8972</v>
      </c>
      <c r="C46" s="11" t="n">
        <v>45765</v>
      </c>
      <c r="D46" s="13" t="b">
        <f aca="false">FALSE()</f>
        <v>0</v>
      </c>
      <c r="E46" s="14" t="n">
        <f aca="false">_xlfn.MAXIFS(Pedidos!$C$2:$C$7000,Pedidos!$B$2:$B$7000,A46)</f>
        <v>45765</v>
      </c>
      <c r="F46" s="15" t="n">
        <f aca="false">Parámetros!$B$4-E46</f>
        <v>531</v>
      </c>
      <c r="G46" s="7" t="n">
        <f aca="false">COUNTIF(Pedidos!$B$2:$B$7000,A46)</f>
        <v>1</v>
      </c>
      <c r="H46" s="16" t="n">
        <f aca="false">SUMIFS(Pedidos!$D$2:$D$7000,Pedidos!$B$2:$B$7000,A46)</f>
        <v>37.22</v>
      </c>
      <c r="I46" s="7" t="n">
        <f aca="false">5-MIN(4,INT(PERCENTRANK($F$2:$F$2401,F46,6)*5))</f>
        <v>1</v>
      </c>
      <c r="J46" s="15" t="n">
        <f aca="false">IF(G46&gt;=Parámetros!$B$8,5,IF(G46&gt;=Parámetros!$B$7,4,IF(G46&gt;=Parámetros!$B$6,3,IF(G46&gt;=Parámetros!$B$5,2,1))))</f>
        <v>1</v>
      </c>
      <c r="K46" s="7" t="n">
        <f aca="false">1+MIN(4,INT(PERCENTRANK($H$2:$H$2401,H46,6)*5))</f>
        <v>3</v>
      </c>
      <c r="L46" s="7" t="str">
        <f aca="false">I46&amp;J46&amp;K46</f>
        <v>113</v>
      </c>
      <c r="M46" s="15" t="str">
        <f aca="false">INDEX('Mapa RF'!$B$4:$F$8,6-I46,J46)</f>
        <v>Hibernando</v>
      </c>
    </row>
    <row r="47" customFormat="false" ht="15" hidden="false" customHeight="false" outlineLevel="0" collapsed="false">
      <c r="A47" s="10" t="s">
        <v>3539</v>
      </c>
      <c r="B47" s="10" t="s">
        <v>8979</v>
      </c>
      <c r="C47" s="11" t="n">
        <v>45871</v>
      </c>
      <c r="D47" s="13" t="b">
        <f aca="false">FALSE()</f>
        <v>0</v>
      </c>
      <c r="E47" s="14" t="n">
        <f aca="false">_xlfn.MAXIFS(Pedidos!$C$2:$C$7000,Pedidos!$B$2:$B$7000,A47)</f>
        <v>45871</v>
      </c>
      <c r="F47" s="15" t="n">
        <f aca="false">Parámetros!$B$4-E47</f>
        <v>425</v>
      </c>
      <c r="G47" s="7" t="n">
        <f aca="false">COUNTIF(Pedidos!$B$2:$B$7000,A47)</f>
        <v>1</v>
      </c>
      <c r="H47" s="16" t="n">
        <f aca="false">SUMIFS(Pedidos!$D$2:$D$7000,Pedidos!$B$2:$B$7000,A47)</f>
        <v>49.51</v>
      </c>
      <c r="I47" s="7" t="n">
        <f aca="false">5-MIN(4,INT(PERCENTRANK($F$2:$F$2401,F47,6)*5))</f>
        <v>2</v>
      </c>
      <c r="J47" s="15" t="n">
        <f aca="false">IF(G47&gt;=Parámetros!$B$8,5,IF(G47&gt;=Parámetros!$B$7,4,IF(G47&gt;=Parámetros!$B$6,3,IF(G47&gt;=Parámetros!$B$5,2,1))))</f>
        <v>1</v>
      </c>
      <c r="K47" s="7" t="n">
        <f aca="false">1+MIN(4,INT(PERCENTRANK($H$2:$H$2401,H47,6)*5))</f>
        <v>3</v>
      </c>
      <c r="L47" s="7" t="str">
        <f aca="false">I47&amp;J47&amp;K47</f>
        <v>213</v>
      </c>
      <c r="M47" s="15" t="str">
        <f aca="false">INDEX('Mapa RF'!$B$4:$F$8,6-I47,J47)</f>
        <v>Hibernando</v>
      </c>
    </row>
    <row r="48" customFormat="false" ht="15" hidden="false" customHeight="false" outlineLevel="0" collapsed="false">
      <c r="A48" s="10" t="s">
        <v>103</v>
      </c>
      <c r="B48" s="10" t="s">
        <v>8975</v>
      </c>
      <c r="C48" s="11" t="n">
        <v>45574</v>
      </c>
      <c r="D48" s="13" t="b">
        <f aca="false">TRUE()</f>
        <v>1</v>
      </c>
      <c r="E48" s="14" t="n">
        <f aca="false">_xlfn.MAXIFS(Pedidos!$C$2:$C$7000,Pedidos!$B$2:$B$7000,A48)</f>
        <v>45812</v>
      </c>
      <c r="F48" s="15" t="n">
        <f aca="false">Parámetros!$B$4-E48</f>
        <v>484</v>
      </c>
      <c r="G48" s="7" t="n">
        <f aca="false">COUNTIF(Pedidos!$B$2:$B$7000,A48)</f>
        <v>2</v>
      </c>
      <c r="H48" s="16" t="n">
        <f aca="false">SUMIFS(Pedidos!$D$2:$D$7000,Pedidos!$B$2:$B$7000,A48)</f>
        <v>69.5</v>
      </c>
      <c r="I48" s="7" t="n">
        <f aca="false">5-MIN(4,INT(PERCENTRANK($F$2:$F$2401,F48,6)*5))</f>
        <v>2</v>
      </c>
      <c r="J48" s="15" t="n">
        <f aca="false">IF(G48&gt;=Parámetros!$B$8,5,IF(G48&gt;=Parámetros!$B$7,4,IF(G48&gt;=Parámetros!$B$6,3,IF(G48&gt;=Parámetros!$B$5,2,1))))</f>
        <v>2</v>
      </c>
      <c r="K48" s="7" t="n">
        <f aca="false">1+MIN(4,INT(PERCENTRANK($H$2:$H$2401,H48,6)*5))</f>
        <v>4</v>
      </c>
      <c r="L48" s="7" t="str">
        <f aca="false">I48&amp;J48&amp;K48</f>
        <v>224</v>
      </c>
      <c r="M48" s="15" t="str">
        <f aca="false">INDEX('Mapa RF'!$B$4:$F$8,6-I48,J48)</f>
        <v>Hibernando</v>
      </c>
    </row>
    <row r="49" customFormat="false" ht="15" hidden="false" customHeight="false" outlineLevel="0" collapsed="false">
      <c r="A49" s="10" t="s">
        <v>5843</v>
      </c>
      <c r="B49" s="10" t="s">
        <v>8973</v>
      </c>
      <c r="C49" s="11" t="n">
        <v>46044</v>
      </c>
      <c r="D49" s="13" t="b">
        <f aca="false">TRUE()</f>
        <v>1</v>
      </c>
      <c r="E49" s="14" t="n">
        <f aca="false">_xlfn.MAXIFS(Pedidos!$C$2:$C$7000,Pedidos!$B$2:$B$7000,A49)</f>
        <v>46044</v>
      </c>
      <c r="F49" s="15" t="n">
        <f aca="false">Parámetros!$B$4-E49</f>
        <v>252</v>
      </c>
      <c r="G49" s="7" t="n">
        <f aca="false">COUNTIF(Pedidos!$B$2:$B$7000,A49)</f>
        <v>1</v>
      </c>
      <c r="H49" s="16" t="n">
        <f aca="false">SUMIFS(Pedidos!$D$2:$D$7000,Pedidos!$B$2:$B$7000,A49)</f>
        <v>42.96</v>
      </c>
      <c r="I49" s="7" t="n">
        <f aca="false">5-MIN(4,INT(PERCENTRANK($F$2:$F$2401,F49,6)*5))</f>
        <v>3</v>
      </c>
      <c r="J49" s="15" t="n">
        <f aca="false">IF(G49&gt;=Parámetros!$B$8,5,IF(G49&gt;=Parámetros!$B$7,4,IF(G49&gt;=Parámetros!$B$6,3,IF(G49&gt;=Parámetros!$B$5,2,1))))</f>
        <v>1</v>
      </c>
      <c r="K49" s="7" t="n">
        <f aca="false">1+MIN(4,INT(PERCENTRANK($H$2:$H$2401,H49,6)*5))</f>
        <v>3</v>
      </c>
      <c r="L49" s="7" t="str">
        <f aca="false">I49&amp;J49&amp;K49</f>
        <v>313</v>
      </c>
      <c r="M49" s="15" t="str">
        <f aca="false">INDEX('Mapa RF'!$B$4:$F$8,6-I49,J49)</f>
        <v>A punto de dormirse</v>
      </c>
    </row>
    <row r="50" customFormat="false" ht="15" hidden="false" customHeight="false" outlineLevel="0" collapsed="false">
      <c r="A50" s="10" t="s">
        <v>7524</v>
      </c>
      <c r="B50" s="10" t="s">
        <v>8973</v>
      </c>
      <c r="C50" s="11" t="n">
        <v>46180</v>
      </c>
      <c r="D50" s="13" t="b">
        <f aca="false">TRUE()</f>
        <v>1</v>
      </c>
      <c r="E50" s="14" t="n">
        <f aca="false">_xlfn.MAXIFS(Pedidos!$C$2:$C$7000,Pedidos!$B$2:$B$7000,A50)</f>
        <v>46180</v>
      </c>
      <c r="F50" s="15" t="n">
        <f aca="false">Parámetros!$B$4-E50</f>
        <v>116</v>
      </c>
      <c r="G50" s="7" t="n">
        <f aca="false">COUNTIF(Pedidos!$B$2:$B$7000,A50)</f>
        <v>1</v>
      </c>
      <c r="H50" s="16" t="n">
        <f aca="false">SUMIFS(Pedidos!$D$2:$D$7000,Pedidos!$B$2:$B$7000,A50)</f>
        <v>40.64</v>
      </c>
      <c r="I50" s="7" t="n">
        <f aca="false">5-MIN(4,INT(PERCENTRANK($F$2:$F$2401,F50,6)*5))</f>
        <v>4</v>
      </c>
      <c r="J50" s="15" t="n">
        <f aca="false">IF(G50&gt;=Parámetros!$B$8,5,IF(G50&gt;=Parámetros!$B$7,4,IF(G50&gt;=Parámetros!$B$6,3,IF(G50&gt;=Parámetros!$B$5,2,1))))</f>
        <v>1</v>
      </c>
      <c r="K50" s="7" t="n">
        <f aca="false">1+MIN(4,INT(PERCENTRANK($H$2:$H$2401,H50,6)*5))</f>
        <v>3</v>
      </c>
      <c r="L50" s="7" t="str">
        <f aca="false">I50&amp;J50&amp;K50</f>
        <v>413</v>
      </c>
      <c r="M50" s="15" t="str">
        <f aca="false">INDEX('Mapa RF'!$B$4:$F$8,6-I50,J50)</f>
        <v>Prometedores</v>
      </c>
    </row>
    <row r="51" customFormat="false" ht="15" hidden="false" customHeight="false" outlineLevel="0" collapsed="false">
      <c r="A51" s="10" t="s">
        <v>2760</v>
      </c>
      <c r="B51" s="10" t="s">
        <v>8980</v>
      </c>
      <c r="C51" s="11" t="n">
        <v>45815</v>
      </c>
      <c r="D51" s="13" t="b">
        <f aca="false">TRUE()</f>
        <v>1</v>
      </c>
      <c r="E51" s="14" t="n">
        <f aca="false">_xlfn.MAXIFS(Pedidos!$C$2:$C$7000,Pedidos!$B$2:$B$7000,A51)</f>
        <v>45815</v>
      </c>
      <c r="F51" s="15" t="n">
        <f aca="false">Parámetros!$B$4-E51</f>
        <v>481</v>
      </c>
      <c r="G51" s="7" t="n">
        <f aca="false">COUNTIF(Pedidos!$B$2:$B$7000,A51)</f>
        <v>1</v>
      </c>
      <c r="H51" s="16" t="n">
        <f aca="false">SUMIFS(Pedidos!$D$2:$D$7000,Pedidos!$B$2:$B$7000,A51)</f>
        <v>37.92</v>
      </c>
      <c r="I51" s="7" t="n">
        <f aca="false">5-MIN(4,INT(PERCENTRANK($F$2:$F$2401,F51,6)*5))</f>
        <v>2</v>
      </c>
      <c r="J51" s="15" t="n">
        <f aca="false">IF(G51&gt;=Parámetros!$B$8,5,IF(G51&gt;=Parámetros!$B$7,4,IF(G51&gt;=Parámetros!$B$6,3,IF(G51&gt;=Parámetros!$B$5,2,1))))</f>
        <v>1</v>
      </c>
      <c r="K51" s="7" t="n">
        <f aca="false">1+MIN(4,INT(PERCENTRANK($H$2:$H$2401,H51,6)*5))</f>
        <v>3</v>
      </c>
      <c r="L51" s="7" t="str">
        <f aca="false">I51&amp;J51&amp;K51</f>
        <v>213</v>
      </c>
      <c r="M51" s="15" t="str">
        <f aca="false">INDEX('Mapa RF'!$B$4:$F$8,6-I51,J51)</f>
        <v>Hibernando</v>
      </c>
    </row>
    <row r="52" customFormat="false" ht="15" hidden="false" customHeight="false" outlineLevel="0" collapsed="false">
      <c r="A52" s="10" t="s">
        <v>4892</v>
      </c>
      <c r="B52" s="10" t="s">
        <v>8972</v>
      </c>
      <c r="C52" s="11" t="n">
        <v>45972</v>
      </c>
      <c r="D52" s="13" t="b">
        <f aca="false">TRUE()</f>
        <v>1</v>
      </c>
      <c r="E52" s="14" t="n">
        <f aca="false">_xlfn.MAXIFS(Pedidos!$C$2:$C$7000,Pedidos!$B$2:$B$7000,A52)</f>
        <v>46180</v>
      </c>
      <c r="F52" s="15" t="n">
        <f aca="false">Parámetros!$B$4-E52</f>
        <v>116</v>
      </c>
      <c r="G52" s="7" t="n">
        <f aca="false">COUNTIF(Pedidos!$B$2:$B$7000,A52)</f>
        <v>2</v>
      </c>
      <c r="H52" s="16" t="n">
        <f aca="false">SUMIFS(Pedidos!$D$2:$D$7000,Pedidos!$B$2:$B$7000,A52)</f>
        <v>48.77</v>
      </c>
      <c r="I52" s="7" t="n">
        <f aca="false">5-MIN(4,INT(PERCENTRANK($F$2:$F$2401,F52,6)*5))</f>
        <v>4</v>
      </c>
      <c r="J52" s="15" t="n">
        <f aca="false">IF(G52&gt;=Parámetros!$B$8,5,IF(G52&gt;=Parámetros!$B$7,4,IF(G52&gt;=Parámetros!$B$6,3,IF(G52&gt;=Parámetros!$B$5,2,1))))</f>
        <v>2</v>
      </c>
      <c r="K52" s="7" t="n">
        <f aca="false">1+MIN(4,INT(PERCENTRANK($H$2:$H$2401,H52,6)*5))</f>
        <v>3</v>
      </c>
      <c r="L52" s="7" t="str">
        <f aca="false">I52&amp;J52&amp;K52</f>
        <v>423</v>
      </c>
      <c r="M52" s="15" t="str">
        <f aca="false">INDEX('Mapa RF'!$B$4:$F$8,6-I52,J52)</f>
        <v>Potencialmente leales</v>
      </c>
    </row>
    <row r="53" customFormat="false" ht="15" hidden="false" customHeight="false" outlineLevel="0" collapsed="false">
      <c r="A53" s="10" t="s">
        <v>423</v>
      </c>
      <c r="B53" s="10" t="s">
        <v>8976</v>
      </c>
      <c r="C53" s="11" t="n">
        <v>45618</v>
      </c>
      <c r="D53" s="13" t="b">
        <f aca="false">TRUE()</f>
        <v>1</v>
      </c>
      <c r="E53" s="14" t="n">
        <f aca="false">_xlfn.MAXIFS(Pedidos!$C$2:$C$7000,Pedidos!$B$2:$B$7000,A53)</f>
        <v>45618</v>
      </c>
      <c r="F53" s="15" t="n">
        <f aca="false">Parámetros!$B$4-E53</f>
        <v>678</v>
      </c>
      <c r="G53" s="7" t="n">
        <f aca="false">COUNTIF(Pedidos!$B$2:$B$7000,A53)</f>
        <v>1</v>
      </c>
      <c r="H53" s="16" t="n">
        <f aca="false">SUMIFS(Pedidos!$D$2:$D$7000,Pedidos!$B$2:$B$7000,A53)</f>
        <v>29.4</v>
      </c>
      <c r="I53" s="7" t="n">
        <f aca="false">5-MIN(4,INT(PERCENTRANK($F$2:$F$2401,F53,6)*5))</f>
        <v>1</v>
      </c>
      <c r="J53" s="15" t="n">
        <f aca="false">IF(G53&gt;=Parámetros!$B$8,5,IF(G53&gt;=Parámetros!$B$7,4,IF(G53&gt;=Parámetros!$B$6,3,IF(G53&gt;=Parámetros!$B$5,2,1))))</f>
        <v>1</v>
      </c>
      <c r="K53" s="7" t="n">
        <f aca="false">1+MIN(4,INT(PERCENTRANK($H$2:$H$2401,H53,6)*5))</f>
        <v>2</v>
      </c>
      <c r="L53" s="7" t="str">
        <f aca="false">I53&amp;J53&amp;K53</f>
        <v>112</v>
      </c>
      <c r="M53" s="15" t="str">
        <f aca="false">INDEX('Mapa RF'!$B$4:$F$8,6-I53,J53)</f>
        <v>Hibernando</v>
      </c>
    </row>
    <row r="54" customFormat="false" ht="15" hidden="false" customHeight="false" outlineLevel="0" collapsed="false">
      <c r="A54" s="10" t="s">
        <v>3748</v>
      </c>
      <c r="B54" s="10" t="s">
        <v>8972</v>
      </c>
      <c r="C54" s="11" t="n">
        <v>45886</v>
      </c>
      <c r="D54" s="13" t="b">
        <f aca="false">TRUE()</f>
        <v>1</v>
      </c>
      <c r="E54" s="14" t="n">
        <f aca="false">_xlfn.MAXIFS(Pedidos!$C$2:$C$7000,Pedidos!$B$2:$B$7000,A54)</f>
        <v>45886</v>
      </c>
      <c r="F54" s="15" t="n">
        <f aca="false">Parámetros!$B$4-E54</f>
        <v>410</v>
      </c>
      <c r="G54" s="7" t="n">
        <f aca="false">COUNTIF(Pedidos!$B$2:$B$7000,A54)</f>
        <v>1</v>
      </c>
      <c r="H54" s="16" t="n">
        <f aca="false">SUMIFS(Pedidos!$D$2:$D$7000,Pedidos!$B$2:$B$7000,A54)</f>
        <v>51.28</v>
      </c>
      <c r="I54" s="7" t="n">
        <f aca="false">5-MIN(4,INT(PERCENTRANK($F$2:$F$2401,F54,6)*5))</f>
        <v>2</v>
      </c>
      <c r="J54" s="15" t="n">
        <f aca="false">IF(G54&gt;=Parámetros!$B$8,5,IF(G54&gt;=Parámetros!$B$7,4,IF(G54&gt;=Parámetros!$B$6,3,IF(G54&gt;=Parámetros!$B$5,2,1))))</f>
        <v>1</v>
      </c>
      <c r="K54" s="7" t="n">
        <f aca="false">1+MIN(4,INT(PERCENTRANK($H$2:$H$2401,H54,6)*5))</f>
        <v>3</v>
      </c>
      <c r="L54" s="7" t="str">
        <f aca="false">I54&amp;J54&amp;K54</f>
        <v>213</v>
      </c>
      <c r="M54" s="15" t="str">
        <f aca="false">INDEX('Mapa RF'!$B$4:$F$8,6-I54,J54)</f>
        <v>Hibernando</v>
      </c>
    </row>
    <row r="55" customFormat="false" ht="15" hidden="false" customHeight="false" outlineLevel="0" collapsed="false">
      <c r="A55" s="10" t="s">
        <v>431</v>
      </c>
      <c r="B55" s="10" t="s">
        <v>8968</v>
      </c>
      <c r="C55" s="11" t="n">
        <v>45619</v>
      </c>
      <c r="D55" s="13" t="b">
        <f aca="false">FALSE()</f>
        <v>0</v>
      </c>
      <c r="E55" s="14" t="n">
        <f aca="false">_xlfn.MAXIFS(Pedidos!$C$2:$C$7000,Pedidos!$B$2:$B$7000,A55)</f>
        <v>45619</v>
      </c>
      <c r="F55" s="15" t="n">
        <f aca="false">Parámetros!$B$4-E55</f>
        <v>677</v>
      </c>
      <c r="G55" s="7" t="n">
        <f aca="false">COUNTIF(Pedidos!$B$2:$B$7000,A55)</f>
        <v>1</v>
      </c>
      <c r="H55" s="16" t="n">
        <f aca="false">SUMIFS(Pedidos!$D$2:$D$7000,Pedidos!$B$2:$B$7000,A55)</f>
        <v>29.31</v>
      </c>
      <c r="I55" s="7" t="n">
        <f aca="false">5-MIN(4,INT(PERCENTRANK($F$2:$F$2401,F55,6)*5))</f>
        <v>1</v>
      </c>
      <c r="J55" s="15" t="n">
        <f aca="false">IF(G55&gt;=Parámetros!$B$8,5,IF(G55&gt;=Parámetros!$B$7,4,IF(G55&gt;=Parámetros!$B$6,3,IF(G55&gt;=Parámetros!$B$5,2,1))))</f>
        <v>1</v>
      </c>
      <c r="K55" s="7" t="n">
        <f aca="false">1+MIN(4,INT(PERCENTRANK($H$2:$H$2401,H55,6)*5))</f>
        <v>2</v>
      </c>
      <c r="L55" s="7" t="str">
        <f aca="false">I55&amp;J55&amp;K55</f>
        <v>112</v>
      </c>
      <c r="M55" s="15" t="str">
        <f aca="false">INDEX('Mapa RF'!$B$4:$F$8,6-I55,J55)</f>
        <v>Hibernando</v>
      </c>
    </row>
    <row r="56" customFormat="false" ht="15" hidden="false" customHeight="false" outlineLevel="0" collapsed="false">
      <c r="A56" s="10" t="s">
        <v>4599</v>
      </c>
      <c r="B56" s="10" t="s">
        <v>8974</v>
      </c>
      <c r="C56" s="11" t="n">
        <v>45950</v>
      </c>
      <c r="D56" s="13" t="b">
        <f aca="false">TRUE()</f>
        <v>1</v>
      </c>
      <c r="E56" s="14" t="n">
        <f aca="false">_xlfn.MAXIFS(Pedidos!$C$2:$C$7000,Pedidos!$B$2:$B$7000,A56)</f>
        <v>45950</v>
      </c>
      <c r="F56" s="15" t="n">
        <f aca="false">Parámetros!$B$4-E56</f>
        <v>346</v>
      </c>
      <c r="G56" s="7" t="n">
        <f aca="false">COUNTIF(Pedidos!$B$2:$B$7000,A56)</f>
        <v>1</v>
      </c>
      <c r="H56" s="16" t="n">
        <f aca="false">SUMIFS(Pedidos!$D$2:$D$7000,Pedidos!$B$2:$B$7000,A56)</f>
        <v>27.62</v>
      </c>
      <c r="I56" s="7" t="n">
        <f aca="false">5-MIN(4,INT(PERCENTRANK($F$2:$F$2401,F56,6)*5))</f>
        <v>3</v>
      </c>
      <c r="J56" s="15" t="n">
        <f aca="false">IF(G56&gt;=Parámetros!$B$8,5,IF(G56&gt;=Parámetros!$B$7,4,IF(G56&gt;=Parámetros!$B$6,3,IF(G56&gt;=Parámetros!$B$5,2,1))))</f>
        <v>1</v>
      </c>
      <c r="K56" s="7" t="n">
        <f aca="false">1+MIN(4,INT(PERCENTRANK($H$2:$H$2401,H56,6)*5))</f>
        <v>2</v>
      </c>
      <c r="L56" s="7" t="str">
        <f aca="false">I56&amp;J56&amp;K56</f>
        <v>312</v>
      </c>
      <c r="M56" s="15" t="str">
        <f aca="false">INDEX('Mapa RF'!$B$4:$F$8,6-I56,J56)</f>
        <v>A punto de dormirse</v>
      </c>
    </row>
    <row r="57" customFormat="false" ht="15" hidden="false" customHeight="false" outlineLevel="0" collapsed="false">
      <c r="A57" s="10" t="s">
        <v>5246</v>
      </c>
      <c r="B57" s="10" t="s">
        <v>8972</v>
      </c>
      <c r="C57" s="11" t="n">
        <v>45999</v>
      </c>
      <c r="D57" s="13" t="b">
        <f aca="false">TRUE()</f>
        <v>1</v>
      </c>
      <c r="E57" s="14" t="n">
        <f aca="false">_xlfn.MAXIFS(Pedidos!$C$2:$C$7000,Pedidos!$B$2:$B$7000,A57)</f>
        <v>46108</v>
      </c>
      <c r="F57" s="15" t="n">
        <f aca="false">Parámetros!$B$4-E57</f>
        <v>188</v>
      </c>
      <c r="G57" s="7" t="n">
        <f aca="false">COUNTIF(Pedidos!$B$2:$B$7000,A57)</f>
        <v>2</v>
      </c>
      <c r="H57" s="16" t="n">
        <f aca="false">SUMIFS(Pedidos!$D$2:$D$7000,Pedidos!$B$2:$B$7000,A57)</f>
        <v>45.81</v>
      </c>
      <c r="I57" s="7" t="n">
        <f aca="false">5-MIN(4,INT(PERCENTRANK($F$2:$F$2401,F57,6)*5))</f>
        <v>4</v>
      </c>
      <c r="J57" s="15" t="n">
        <f aca="false">IF(G57&gt;=Parámetros!$B$8,5,IF(G57&gt;=Parámetros!$B$7,4,IF(G57&gt;=Parámetros!$B$6,3,IF(G57&gt;=Parámetros!$B$5,2,1))))</f>
        <v>2</v>
      </c>
      <c r="K57" s="7" t="n">
        <f aca="false">1+MIN(4,INT(PERCENTRANK($H$2:$H$2401,H57,6)*5))</f>
        <v>3</v>
      </c>
      <c r="L57" s="7" t="str">
        <f aca="false">I57&amp;J57&amp;K57</f>
        <v>423</v>
      </c>
      <c r="M57" s="15" t="str">
        <f aca="false">INDEX('Mapa RF'!$B$4:$F$8,6-I57,J57)</f>
        <v>Potencialmente leales</v>
      </c>
    </row>
    <row r="58" customFormat="false" ht="15" hidden="false" customHeight="false" outlineLevel="0" collapsed="false">
      <c r="A58" s="10" t="s">
        <v>395</v>
      </c>
      <c r="B58" s="10" t="s">
        <v>8972</v>
      </c>
      <c r="C58" s="11" t="n">
        <v>45614</v>
      </c>
      <c r="D58" s="13" t="b">
        <f aca="false">TRUE()</f>
        <v>1</v>
      </c>
      <c r="E58" s="14" t="n">
        <f aca="false">_xlfn.MAXIFS(Pedidos!$C$2:$C$7000,Pedidos!$B$2:$B$7000,A58)</f>
        <v>45923</v>
      </c>
      <c r="F58" s="15" t="n">
        <f aca="false">Parámetros!$B$4-E58</f>
        <v>373</v>
      </c>
      <c r="G58" s="7" t="n">
        <f aca="false">COUNTIF(Pedidos!$B$2:$B$7000,A58)</f>
        <v>3</v>
      </c>
      <c r="H58" s="16" t="n">
        <f aca="false">SUMIFS(Pedidos!$D$2:$D$7000,Pedidos!$B$2:$B$7000,A58)</f>
        <v>118.64</v>
      </c>
      <c r="I58" s="7" t="n">
        <f aca="false">5-MIN(4,INT(PERCENTRANK($F$2:$F$2401,F58,6)*5))</f>
        <v>2</v>
      </c>
      <c r="J58" s="15" t="n">
        <f aca="false">IF(G58&gt;=Parámetros!$B$8,5,IF(G58&gt;=Parámetros!$B$7,4,IF(G58&gt;=Parámetros!$B$6,3,IF(G58&gt;=Parámetros!$B$5,2,1))))</f>
        <v>3</v>
      </c>
      <c r="K58" s="7" t="n">
        <f aca="false">1+MIN(4,INT(PERCENTRANK($H$2:$H$2401,H58,6)*5))</f>
        <v>4</v>
      </c>
      <c r="L58" s="7" t="str">
        <f aca="false">I58&amp;J58&amp;K58</f>
        <v>234</v>
      </c>
      <c r="M58" s="15" t="str">
        <f aca="false">INDEX('Mapa RF'!$B$4:$F$8,6-I58,J58)</f>
        <v>En riesgo</v>
      </c>
    </row>
    <row r="59" customFormat="false" ht="15" hidden="false" customHeight="false" outlineLevel="0" collapsed="false">
      <c r="A59" s="10" t="s">
        <v>5800</v>
      </c>
      <c r="B59" s="10" t="s">
        <v>8973</v>
      </c>
      <c r="C59" s="11" t="n">
        <v>46041</v>
      </c>
      <c r="D59" s="13" t="b">
        <f aca="false">FALSE()</f>
        <v>0</v>
      </c>
      <c r="E59" s="14" t="n">
        <f aca="false">_xlfn.MAXIFS(Pedidos!$C$2:$C$7000,Pedidos!$B$2:$B$7000,A59)</f>
        <v>46041</v>
      </c>
      <c r="F59" s="15" t="n">
        <f aca="false">Parámetros!$B$4-E59</f>
        <v>255</v>
      </c>
      <c r="G59" s="7" t="n">
        <f aca="false">COUNTIF(Pedidos!$B$2:$B$7000,A59)</f>
        <v>1</v>
      </c>
      <c r="H59" s="16" t="n">
        <f aca="false">SUMIFS(Pedidos!$D$2:$D$7000,Pedidos!$B$2:$B$7000,A59)</f>
        <v>24.8</v>
      </c>
      <c r="I59" s="7" t="n">
        <f aca="false">5-MIN(4,INT(PERCENTRANK($F$2:$F$2401,F59,6)*5))</f>
        <v>3</v>
      </c>
      <c r="J59" s="15" t="n">
        <f aca="false">IF(G59&gt;=Parámetros!$B$8,5,IF(G59&gt;=Parámetros!$B$7,4,IF(G59&gt;=Parámetros!$B$6,3,IF(G59&gt;=Parámetros!$B$5,2,1))))</f>
        <v>1</v>
      </c>
      <c r="K59" s="7" t="n">
        <f aca="false">1+MIN(4,INT(PERCENTRANK($H$2:$H$2401,H59,6)*5))</f>
        <v>1</v>
      </c>
      <c r="L59" s="7" t="str">
        <f aca="false">I59&amp;J59&amp;K59</f>
        <v>311</v>
      </c>
      <c r="M59" s="15" t="str">
        <f aca="false">INDEX('Mapa RF'!$B$4:$F$8,6-I59,J59)</f>
        <v>A punto de dormirse</v>
      </c>
    </row>
    <row r="60" customFormat="false" ht="15" hidden="false" customHeight="false" outlineLevel="0" collapsed="false">
      <c r="A60" s="10" t="s">
        <v>1012</v>
      </c>
      <c r="B60" s="10" t="s">
        <v>8976</v>
      </c>
      <c r="C60" s="11" t="n">
        <v>45677</v>
      </c>
      <c r="D60" s="13" t="b">
        <f aca="false">TRUE()</f>
        <v>1</v>
      </c>
      <c r="E60" s="14" t="n">
        <f aca="false">_xlfn.MAXIFS(Pedidos!$C$2:$C$7000,Pedidos!$B$2:$B$7000,A60)</f>
        <v>45677</v>
      </c>
      <c r="F60" s="15" t="n">
        <f aca="false">Parámetros!$B$4-E60</f>
        <v>619</v>
      </c>
      <c r="G60" s="7" t="n">
        <f aca="false">COUNTIF(Pedidos!$B$2:$B$7000,A60)</f>
        <v>1</v>
      </c>
      <c r="H60" s="16" t="n">
        <f aca="false">SUMIFS(Pedidos!$D$2:$D$7000,Pedidos!$B$2:$B$7000,A60)</f>
        <v>22.74</v>
      </c>
      <c r="I60" s="7" t="n">
        <f aca="false">5-MIN(4,INT(PERCENTRANK($F$2:$F$2401,F60,6)*5))</f>
        <v>1</v>
      </c>
      <c r="J60" s="15" t="n">
        <f aca="false">IF(G60&gt;=Parámetros!$B$8,5,IF(G60&gt;=Parámetros!$B$7,4,IF(G60&gt;=Parámetros!$B$6,3,IF(G60&gt;=Parámetros!$B$5,2,1))))</f>
        <v>1</v>
      </c>
      <c r="K60" s="7" t="n">
        <f aca="false">1+MIN(4,INT(PERCENTRANK($H$2:$H$2401,H60,6)*5))</f>
        <v>1</v>
      </c>
      <c r="L60" s="7" t="str">
        <f aca="false">I60&amp;J60&amp;K60</f>
        <v>111</v>
      </c>
      <c r="M60" s="15" t="str">
        <f aca="false">INDEX('Mapa RF'!$B$4:$F$8,6-I60,J60)</f>
        <v>Hibernando</v>
      </c>
    </row>
    <row r="61" customFormat="false" ht="15" hidden="false" customHeight="false" outlineLevel="0" collapsed="false">
      <c r="A61" s="10" t="s">
        <v>8820</v>
      </c>
      <c r="B61" s="10" t="s">
        <v>8973</v>
      </c>
      <c r="C61" s="11" t="n">
        <v>46285</v>
      </c>
      <c r="D61" s="13" t="b">
        <f aca="false">TRUE()</f>
        <v>1</v>
      </c>
      <c r="E61" s="14" t="n">
        <f aca="false">_xlfn.MAXIFS(Pedidos!$C$2:$C$7000,Pedidos!$B$2:$B$7000,A61)</f>
        <v>46285</v>
      </c>
      <c r="F61" s="15" t="n">
        <f aca="false">Parámetros!$B$4-E61</f>
        <v>11</v>
      </c>
      <c r="G61" s="7" t="n">
        <f aca="false">COUNTIF(Pedidos!$B$2:$B$7000,A61)</f>
        <v>1</v>
      </c>
      <c r="H61" s="16" t="n">
        <f aca="false">SUMIFS(Pedidos!$D$2:$D$7000,Pedidos!$B$2:$B$7000,A61)</f>
        <v>34.43</v>
      </c>
      <c r="I61" s="7" t="n">
        <f aca="false">5-MIN(4,INT(PERCENTRANK($F$2:$F$2401,F61,6)*5))</f>
        <v>5</v>
      </c>
      <c r="J61" s="15" t="n">
        <f aca="false">IF(G61&gt;=Parámetros!$B$8,5,IF(G61&gt;=Parámetros!$B$7,4,IF(G61&gt;=Parámetros!$B$6,3,IF(G61&gt;=Parámetros!$B$5,2,1))))</f>
        <v>1</v>
      </c>
      <c r="K61" s="7" t="n">
        <f aca="false">1+MIN(4,INT(PERCENTRANK($H$2:$H$2401,H61,6)*5))</f>
        <v>2</v>
      </c>
      <c r="L61" s="7" t="str">
        <f aca="false">I61&amp;J61&amp;K61</f>
        <v>512</v>
      </c>
      <c r="M61" s="15" t="str">
        <f aca="false">INDEX('Mapa RF'!$B$4:$F$8,6-I61,J61)</f>
        <v>Nuevos</v>
      </c>
    </row>
    <row r="62" customFormat="false" ht="15" hidden="false" customHeight="false" outlineLevel="0" collapsed="false">
      <c r="A62" s="10" t="s">
        <v>6701</v>
      </c>
      <c r="B62" s="10" t="s">
        <v>8976</v>
      </c>
      <c r="C62" s="11" t="n">
        <v>46110</v>
      </c>
      <c r="D62" s="13" t="b">
        <f aca="false">FALSE()</f>
        <v>0</v>
      </c>
      <c r="E62" s="14" t="n">
        <f aca="false">_xlfn.MAXIFS(Pedidos!$C$2:$C$7000,Pedidos!$B$2:$B$7000,A62)</f>
        <v>46110</v>
      </c>
      <c r="F62" s="15" t="n">
        <f aca="false">Parámetros!$B$4-E62</f>
        <v>186</v>
      </c>
      <c r="G62" s="7" t="n">
        <f aca="false">COUNTIF(Pedidos!$B$2:$B$7000,A62)</f>
        <v>1</v>
      </c>
      <c r="H62" s="16" t="n">
        <f aca="false">SUMIFS(Pedidos!$D$2:$D$7000,Pedidos!$B$2:$B$7000,A62)</f>
        <v>22.3</v>
      </c>
      <c r="I62" s="7" t="n">
        <f aca="false">5-MIN(4,INT(PERCENTRANK($F$2:$F$2401,F62,6)*5))</f>
        <v>4</v>
      </c>
      <c r="J62" s="15" t="n">
        <f aca="false">IF(G62&gt;=Parámetros!$B$8,5,IF(G62&gt;=Parámetros!$B$7,4,IF(G62&gt;=Parámetros!$B$6,3,IF(G62&gt;=Parámetros!$B$5,2,1))))</f>
        <v>1</v>
      </c>
      <c r="K62" s="7" t="n">
        <f aca="false">1+MIN(4,INT(PERCENTRANK($H$2:$H$2401,H62,6)*5))</f>
        <v>1</v>
      </c>
      <c r="L62" s="7" t="str">
        <f aca="false">I62&amp;J62&amp;K62</f>
        <v>411</v>
      </c>
      <c r="M62" s="15" t="str">
        <f aca="false">INDEX('Mapa RF'!$B$4:$F$8,6-I62,J62)</f>
        <v>Prometedores</v>
      </c>
    </row>
    <row r="63" customFormat="false" ht="15" hidden="false" customHeight="false" outlineLevel="0" collapsed="false">
      <c r="A63" s="10" t="s">
        <v>8272</v>
      </c>
      <c r="B63" s="10" t="s">
        <v>8972</v>
      </c>
      <c r="C63" s="11" t="n">
        <v>46240</v>
      </c>
      <c r="D63" s="13" t="b">
        <f aca="false">FALSE()</f>
        <v>0</v>
      </c>
      <c r="E63" s="14" t="n">
        <f aca="false">_xlfn.MAXIFS(Pedidos!$C$2:$C$7000,Pedidos!$B$2:$B$7000,A63)</f>
        <v>46240</v>
      </c>
      <c r="F63" s="15" t="n">
        <f aca="false">Parámetros!$B$4-E63</f>
        <v>56</v>
      </c>
      <c r="G63" s="7" t="n">
        <f aca="false">COUNTIF(Pedidos!$B$2:$B$7000,A63)</f>
        <v>1</v>
      </c>
      <c r="H63" s="16" t="n">
        <f aca="false">SUMIFS(Pedidos!$D$2:$D$7000,Pedidos!$B$2:$B$7000,A63)</f>
        <v>77.78</v>
      </c>
      <c r="I63" s="7" t="n">
        <f aca="false">5-MIN(4,INT(PERCENTRANK($F$2:$F$2401,F63,6)*5))</f>
        <v>5</v>
      </c>
      <c r="J63" s="15" t="n">
        <f aca="false">IF(G63&gt;=Parámetros!$B$8,5,IF(G63&gt;=Parámetros!$B$7,4,IF(G63&gt;=Parámetros!$B$6,3,IF(G63&gt;=Parámetros!$B$5,2,1))))</f>
        <v>1</v>
      </c>
      <c r="K63" s="7" t="n">
        <f aca="false">1+MIN(4,INT(PERCENTRANK($H$2:$H$2401,H63,6)*5))</f>
        <v>4</v>
      </c>
      <c r="L63" s="7" t="str">
        <f aca="false">I63&amp;J63&amp;K63</f>
        <v>514</v>
      </c>
      <c r="M63" s="15" t="str">
        <f aca="false">INDEX('Mapa RF'!$B$4:$F$8,6-I63,J63)</f>
        <v>Nuevos</v>
      </c>
    </row>
    <row r="64" customFormat="false" ht="15" hidden="false" customHeight="false" outlineLevel="0" collapsed="false">
      <c r="A64" s="10" t="s">
        <v>5710</v>
      </c>
      <c r="B64" s="10" t="s">
        <v>8972</v>
      </c>
      <c r="C64" s="11" t="n">
        <v>46034</v>
      </c>
      <c r="D64" s="13" t="b">
        <f aca="false">TRUE()</f>
        <v>1</v>
      </c>
      <c r="E64" s="14" t="n">
        <f aca="false">_xlfn.MAXIFS(Pedidos!$C$2:$C$7000,Pedidos!$B$2:$B$7000,A64)</f>
        <v>46034</v>
      </c>
      <c r="F64" s="15" t="n">
        <f aca="false">Parámetros!$B$4-E64</f>
        <v>262</v>
      </c>
      <c r="G64" s="7" t="n">
        <f aca="false">COUNTIF(Pedidos!$B$2:$B$7000,A64)</f>
        <v>1</v>
      </c>
      <c r="H64" s="16" t="n">
        <f aca="false">SUMIFS(Pedidos!$D$2:$D$7000,Pedidos!$B$2:$B$7000,A64)</f>
        <v>20.05</v>
      </c>
      <c r="I64" s="7" t="n">
        <f aca="false">5-MIN(4,INT(PERCENTRANK($F$2:$F$2401,F64,6)*5))</f>
        <v>3</v>
      </c>
      <c r="J64" s="15" t="n">
        <f aca="false">IF(G64&gt;=Parámetros!$B$8,5,IF(G64&gt;=Parámetros!$B$7,4,IF(G64&gt;=Parámetros!$B$6,3,IF(G64&gt;=Parámetros!$B$5,2,1))))</f>
        <v>1</v>
      </c>
      <c r="K64" s="7" t="n">
        <f aca="false">1+MIN(4,INT(PERCENTRANK($H$2:$H$2401,H64,6)*5))</f>
        <v>1</v>
      </c>
      <c r="L64" s="7" t="str">
        <f aca="false">I64&amp;J64&amp;K64</f>
        <v>311</v>
      </c>
      <c r="M64" s="15" t="str">
        <f aca="false">INDEX('Mapa RF'!$B$4:$F$8,6-I64,J64)</f>
        <v>A punto de dormirse</v>
      </c>
    </row>
    <row r="65" customFormat="false" ht="15" hidden="false" customHeight="false" outlineLevel="0" collapsed="false">
      <c r="A65" s="10" t="s">
        <v>2700</v>
      </c>
      <c r="B65" s="10" t="s">
        <v>8974</v>
      </c>
      <c r="C65" s="11" t="n">
        <v>45810</v>
      </c>
      <c r="D65" s="13" t="b">
        <f aca="false">TRUE()</f>
        <v>1</v>
      </c>
      <c r="E65" s="14" t="n">
        <f aca="false">_xlfn.MAXIFS(Pedidos!$C$2:$C$7000,Pedidos!$B$2:$B$7000,A65)</f>
        <v>45810</v>
      </c>
      <c r="F65" s="15" t="n">
        <f aca="false">Parámetros!$B$4-E65</f>
        <v>486</v>
      </c>
      <c r="G65" s="7" t="n">
        <f aca="false">COUNTIF(Pedidos!$B$2:$B$7000,A65)</f>
        <v>1</v>
      </c>
      <c r="H65" s="16" t="n">
        <f aca="false">SUMIFS(Pedidos!$D$2:$D$7000,Pedidos!$B$2:$B$7000,A65)</f>
        <v>44.16</v>
      </c>
      <c r="I65" s="7" t="n">
        <f aca="false">5-MIN(4,INT(PERCENTRANK($F$2:$F$2401,F65,6)*5))</f>
        <v>2</v>
      </c>
      <c r="J65" s="15" t="n">
        <f aca="false">IF(G65&gt;=Parámetros!$B$8,5,IF(G65&gt;=Parámetros!$B$7,4,IF(G65&gt;=Parámetros!$B$6,3,IF(G65&gt;=Parámetros!$B$5,2,1))))</f>
        <v>1</v>
      </c>
      <c r="K65" s="7" t="n">
        <f aca="false">1+MIN(4,INT(PERCENTRANK($H$2:$H$2401,H65,6)*5))</f>
        <v>3</v>
      </c>
      <c r="L65" s="7" t="str">
        <f aca="false">I65&amp;J65&amp;K65</f>
        <v>213</v>
      </c>
      <c r="M65" s="15" t="str">
        <f aca="false">INDEX('Mapa RF'!$B$4:$F$8,6-I65,J65)</f>
        <v>Hibernando</v>
      </c>
    </row>
    <row r="66" customFormat="false" ht="15" hidden="false" customHeight="false" outlineLevel="0" collapsed="false">
      <c r="A66" s="10" t="s">
        <v>5001</v>
      </c>
      <c r="B66" s="10" t="s">
        <v>8979</v>
      </c>
      <c r="C66" s="11" t="n">
        <v>45981</v>
      </c>
      <c r="D66" s="13" t="b">
        <f aca="false">FALSE()</f>
        <v>0</v>
      </c>
      <c r="E66" s="14" t="n">
        <f aca="false">_xlfn.MAXIFS(Pedidos!$C$2:$C$7000,Pedidos!$B$2:$B$7000,A66)</f>
        <v>46227</v>
      </c>
      <c r="F66" s="15" t="n">
        <f aca="false">Parámetros!$B$4-E66</f>
        <v>69</v>
      </c>
      <c r="G66" s="7" t="n">
        <f aca="false">COUNTIF(Pedidos!$B$2:$B$7000,A66)</f>
        <v>5</v>
      </c>
      <c r="H66" s="16" t="n">
        <f aca="false">SUMIFS(Pedidos!$D$2:$D$7000,Pedidos!$B$2:$B$7000,A66)</f>
        <v>192.6</v>
      </c>
      <c r="I66" s="7" t="n">
        <f aca="false">5-MIN(4,INT(PERCENTRANK($F$2:$F$2401,F66,6)*5))</f>
        <v>4</v>
      </c>
      <c r="J66" s="15" t="n">
        <f aca="false">IF(G66&gt;=Parámetros!$B$8,5,IF(G66&gt;=Parámetros!$B$7,4,IF(G66&gt;=Parámetros!$B$6,3,IF(G66&gt;=Parámetros!$B$5,2,1))))</f>
        <v>4</v>
      </c>
      <c r="K66" s="7" t="n">
        <f aca="false">1+MIN(4,INT(PERCENTRANK($H$2:$H$2401,H66,6)*5))</f>
        <v>5</v>
      </c>
      <c r="L66" s="7" t="str">
        <f aca="false">I66&amp;J66&amp;K66</f>
        <v>445</v>
      </c>
      <c r="M66" s="15" t="str">
        <f aca="false">INDEX('Mapa RF'!$B$4:$F$8,6-I66,J66)</f>
        <v>Leales</v>
      </c>
    </row>
    <row r="67" customFormat="false" ht="15" hidden="false" customHeight="false" outlineLevel="0" collapsed="false">
      <c r="A67" s="10" t="s">
        <v>1757</v>
      </c>
      <c r="B67" s="10" t="s">
        <v>8973</v>
      </c>
      <c r="C67" s="11" t="n">
        <v>45737</v>
      </c>
      <c r="D67" s="13" t="b">
        <f aca="false">TRUE()</f>
        <v>1</v>
      </c>
      <c r="E67" s="14" t="n">
        <f aca="false">_xlfn.MAXIFS(Pedidos!$C$2:$C$7000,Pedidos!$B$2:$B$7000,A67)</f>
        <v>45966</v>
      </c>
      <c r="F67" s="15" t="n">
        <f aca="false">Parámetros!$B$4-E67</f>
        <v>330</v>
      </c>
      <c r="G67" s="7" t="n">
        <f aca="false">COUNTIF(Pedidos!$B$2:$B$7000,A67)</f>
        <v>7</v>
      </c>
      <c r="H67" s="16" t="n">
        <f aca="false">SUMIFS(Pedidos!$D$2:$D$7000,Pedidos!$B$2:$B$7000,A67)</f>
        <v>339.35</v>
      </c>
      <c r="I67" s="7" t="n">
        <f aca="false">5-MIN(4,INT(PERCENTRANK($F$2:$F$2401,F67,6)*5))</f>
        <v>3</v>
      </c>
      <c r="J67" s="15" t="n">
        <f aca="false">IF(G67&gt;=Parámetros!$B$8,5,IF(G67&gt;=Parámetros!$B$7,4,IF(G67&gt;=Parámetros!$B$6,3,IF(G67&gt;=Parámetros!$B$5,2,1))))</f>
        <v>5</v>
      </c>
      <c r="K67" s="7" t="n">
        <f aca="false">1+MIN(4,INT(PERCENTRANK($H$2:$H$2401,H67,6)*5))</f>
        <v>5</v>
      </c>
      <c r="L67" s="7" t="str">
        <f aca="false">I67&amp;J67&amp;K67</f>
        <v>355</v>
      </c>
      <c r="M67" s="15" t="str">
        <f aca="false">INDEX('Mapa RF'!$B$4:$F$8,6-I67,J67)</f>
        <v>Leales</v>
      </c>
    </row>
    <row r="68" customFormat="false" ht="15" hidden="false" customHeight="false" outlineLevel="0" collapsed="false">
      <c r="A68" s="10" t="s">
        <v>7398</v>
      </c>
      <c r="B68" s="10" t="s">
        <v>8972</v>
      </c>
      <c r="C68" s="11" t="n">
        <v>46169</v>
      </c>
      <c r="D68" s="13" t="b">
        <f aca="false">TRUE()</f>
        <v>1</v>
      </c>
      <c r="E68" s="14" t="n">
        <f aca="false">_xlfn.MAXIFS(Pedidos!$C$2:$C$7000,Pedidos!$B$2:$B$7000,A68)</f>
        <v>46169</v>
      </c>
      <c r="F68" s="15" t="n">
        <f aca="false">Parámetros!$B$4-E68</f>
        <v>127</v>
      </c>
      <c r="G68" s="7" t="n">
        <f aca="false">COUNTIF(Pedidos!$B$2:$B$7000,A68)</f>
        <v>1</v>
      </c>
      <c r="H68" s="16" t="n">
        <f aca="false">SUMIFS(Pedidos!$D$2:$D$7000,Pedidos!$B$2:$B$7000,A68)</f>
        <v>21.23</v>
      </c>
      <c r="I68" s="7" t="n">
        <f aca="false">5-MIN(4,INT(PERCENTRANK($F$2:$F$2401,F68,6)*5))</f>
        <v>4</v>
      </c>
      <c r="J68" s="15" t="n">
        <f aca="false">IF(G68&gt;=Parámetros!$B$8,5,IF(G68&gt;=Parámetros!$B$7,4,IF(G68&gt;=Parámetros!$B$6,3,IF(G68&gt;=Parámetros!$B$5,2,1))))</f>
        <v>1</v>
      </c>
      <c r="K68" s="7" t="n">
        <f aca="false">1+MIN(4,INT(PERCENTRANK($H$2:$H$2401,H68,6)*5))</f>
        <v>1</v>
      </c>
      <c r="L68" s="7" t="str">
        <f aca="false">I68&amp;J68&amp;K68</f>
        <v>411</v>
      </c>
      <c r="M68" s="15" t="str">
        <f aca="false">INDEX('Mapa RF'!$B$4:$F$8,6-I68,J68)</f>
        <v>Prometedores</v>
      </c>
    </row>
    <row r="69" customFormat="false" ht="15" hidden="false" customHeight="false" outlineLevel="0" collapsed="false">
      <c r="A69" s="10" t="s">
        <v>4291</v>
      </c>
      <c r="B69" s="10" t="s">
        <v>8972</v>
      </c>
      <c r="C69" s="11" t="n">
        <v>45928</v>
      </c>
      <c r="D69" s="13" t="b">
        <f aca="false">FALSE()</f>
        <v>0</v>
      </c>
      <c r="E69" s="14" t="n">
        <f aca="false">_xlfn.MAXIFS(Pedidos!$C$2:$C$7000,Pedidos!$B$2:$B$7000,A69)</f>
        <v>45928</v>
      </c>
      <c r="F69" s="15" t="n">
        <f aca="false">Parámetros!$B$4-E69</f>
        <v>368</v>
      </c>
      <c r="G69" s="7" t="n">
        <f aca="false">COUNTIF(Pedidos!$B$2:$B$7000,A69)</f>
        <v>1</v>
      </c>
      <c r="H69" s="16" t="n">
        <f aca="false">SUMIFS(Pedidos!$D$2:$D$7000,Pedidos!$B$2:$B$7000,A69)</f>
        <v>57.94</v>
      </c>
      <c r="I69" s="7" t="n">
        <f aca="false">5-MIN(4,INT(PERCENTRANK($F$2:$F$2401,F69,6)*5))</f>
        <v>2</v>
      </c>
      <c r="J69" s="15" t="n">
        <f aca="false">IF(G69&gt;=Parámetros!$B$8,5,IF(G69&gt;=Parámetros!$B$7,4,IF(G69&gt;=Parámetros!$B$6,3,IF(G69&gt;=Parámetros!$B$5,2,1))))</f>
        <v>1</v>
      </c>
      <c r="K69" s="7" t="n">
        <f aca="false">1+MIN(4,INT(PERCENTRANK($H$2:$H$2401,H69,6)*5))</f>
        <v>3</v>
      </c>
      <c r="L69" s="7" t="str">
        <f aca="false">I69&amp;J69&amp;K69</f>
        <v>213</v>
      </c>
      <c r="M69" s="15" t="str">
        <f aca="false">INDEX('Mapa RF'!$B$4:$F$8,6-I69,J69)</f>
        <v>Hibernando</v>
      </c>
    </row>
    <row r="70" customFormat="false" ht="15" hidden="false" customHeight="false" outlineLevel="0" collapsed="false">
      <c r="A70" s="10" t="s">
        <v>813</v>
      </c>
      <c r="B70" s="10" t="s">
        <v>8972</v>
      </c>
      <c r="C70" s="11" t="n">
        <v>45658</v>
      </c>
      <c r="D70" s="13" t="b">
        <f aca="false">TRUE()</f>
        <v>1</v>
      </c>
      <c r="E70" s="14" t="n">
        <f aca="false">_xlfn.MAXIFS(Pedidos!$C$2:$C$7000,Pedidos!$B$2:$B$7000,A70)</f>
        <v>45817</v>
      </c>
      <c r="F70" s="15" t="n">
        <f aca="false">Parámetros!$B$4-E70</f>
        <v>479</v>
      </c>
      <c r="G70" s="7" t="n">
        <f aca="false">COUNTIF(Pedidos!$B$2:$B$7000,A70)</f>
        <v>2</v>
      </c>
      <c r="H70" s="16" t="n">
        <f aca="false">SUMIFS(Pedidos!$D$2:$D$7000,Pedidos!$B$2:$B$7000,A70)</f>
        <v>41.32</v>
      </c>
      <c r="I70" s="7" t="n">
        <f aca="false">5-MIN(4,INT(PERCENTRANK($F$2:$F$2401,F70,6)*5))</f>
        <v>2</v>
      </c>
      <c r="J70" s="15" t="n">
        <f aca="false">IF(G70&gt;=Parámetros!$B$8,5,IF(G70&gt;=Parámetros!$B$7,4,IF(G70&gt;=Parámetros!$B$6,3,IF(G70&gt;=Parámetros!$B$5,2,1))))</f>
        <v>2</v>
      </c>
      <c r="K70" s="7" t="n">
        <f aca="false">1+MIN(4,INT(PERCENTRANK($H$2:$H$2401,H70,6)*5))</f>
        <v>3</v>
      </c>
      <c r="L70" s="7" t="str">
        <f aca="false">I70&amp;J70&amp;K70</f>
        <v>223</v>
      </c>
      <c r="M70" s="15" t="str">
        <f aca="false">INDEX('Mapa RF'!$B$4:$F$8,6-I70,J70)</f>
        <v>Hibernando</v>
      </c>
    </row>
    <row r="71" customFormat="false" ht="15" hidden="false" customHeight="false" outlineLevel="0" collapsed="false">
      <c r="A71" s="10" t="s">
        <v>8393</v>
      </c>
      <c r="B71" s="10" t="s">
        <v>8973</v>
      </c>
      <c r="C71" s="11" t="n">
        <v>46248</v>
      </c>
      <c r="D71" s="13" t="b">
        <f aca="false">TRUE()</f>
        <v>1</v>
      </c>
      <c r="E71" s="14" t="n">
        <f aca="false">_xlfn.MAXIFS(Pedidos!$C$2:$C$7000,Pedidos!$B$2:$B$7000,A71)</f>
        <v>46248</v>
      </c>
      <c r="F71" s="15" t="n">
        <f aca="false">Parámetros!$B$4-E71</f>
        <v>48</v>
      </c>
      <c r="G71" s="7" t="n">
        <f aca="false">COUNTIF(Pedidos!$B$2:$B$7000,A71)</f>
        <v>1</v>
      </c>
      <c r="H71" s="16" t="n">
        <f aca="false">SUMIFS(Pedidos!$D$2:$D$7000,Pedidos!$B$2:$B$7000,A71)</f>
        <v>31.44</v>
      </c>
      <c r="I71" s="7" t="n">
        <f aca="false">5-MIN(4,INT(PERCENTRANK($F$2:$F$2401,F71,6)*5))</f>
        <v>5</v>
      </c>
      <c r="J71" s="15" t="n">
        <f aca="false">IF(G71&gt;=Parámetros!$B$8,5,IF(G71&gt;=Parámetros!$B$7,4,IF(G71&gt;=Parámetros!$B$6,3,IF(G71&gt;=Parámetros!$B$5,2,1))))</f>
        <v>1</v>
      </c>
      <c r="K71" s="7" t="n">
        <f aca="false">1+MIN(4,INT(PERCENTRANK($H$2:$H$2401,H71,6)*5))</f>
        <v>2</v>
      </c>
      <c r="L71" s="7" t="str">
        <f aca="false">I71&amp;J71&amp;K71</f>
        <v>512</v>
      </c>
      <c r="M71" s="15" t="str">
        <f aca="false">INDEX('Mapa RF'!$B$4:$F$8,6-I71,J71)</f>
        <v>Nuevos</v>
      </c>
    </row>
    <row r="72" customFormat="false" ht="15" hidden="false" customHeight="false" outlineLevel="0" collapsed="false">
      <c r="A72" s="10" t="s">
        <v>8752</v>
      </c>
      <c r="B72" s="10" t="s">
        <v>8980</v>
      </c>
      <c r="C72" s="11" t="n">
        <v>46279</v>
      </c>
      <c r="D72" s="13" t="b">
        <f aca="false">FALSE()</f>
        <v>0</v>
      </c>
      <c r="E72" s="14" t="n">
        <f aca="false">_xlfn.MAXIFS(Pedidos!$C$2:$C$7000,Pedidos!$B$2:$B$7000,A72)</f>
        <v>46279</v>
      </c>
      <c r="F72" s="15" t="n">
        <f aca="false">Parámetros!$B$4-E72</f>
        <v>17</v>
      </c>
      <c r="G72" s="7" t="n">
        <f aca="false">COUNTIF(Pedidos!$B$2:$B$7000,A72)</f>
        <v>1</v>
      </c>
      <c r="H72" s="16" t="n">
        <f aca="false">SUMIFS(Pedidos!$D$2:$D$7000,Pedidos!$B$2:$B$7000,A72)</f>
        <v>43.78</v>
      </c>
      <c r="I72" s="7" t="n">
        <f aca="false">5-MIN(4,INT(PERCENTRANK($F$2:$F$2401,F72,6)*5))</f>
        <v>5</v>
      </c>
      <c r="J72" s="15" t="n">
        <f aca="false">IF(G72&gt;=Parámetros!$B$8,5,IF(G72&gt;=Parámetros!$B$7,4,IF(G72&gt;=Parámetros!$B$6,3,IF(G72&gt;=Parámetros!$B$5,2,1))))</f>
        <v>1</v>
      </c>
      <c r="K72" s="7" t="n">
        <f aca="false">1+MIN(4,INT(PERCENTRANK($H$2:$H$2401,H72,6)*5))</f>
        <v>3</v>
      </c>
      <c r="L72" s="7" t="str">
        <f aca="false">I72&amp;J72&amp;K72</f>
        <v>513</v>
      </c>
      <c r="M72" s="15" t="str">
        <f aca="false">INDEX('Mapa RF'!$B$4:$F$8,6-I72,J72)</f>
        <v>Nuevos</v>
      </c>
    </row>
    <row r="73" customFormat="false" ht="15" hidden="false" customHeight="false" outlineLevel="0" collapsed="false">
      <c r="A73" s="10" t="s">
        <v>6275</v>
      </c>
      <c r="B73" s="10" t="s">
        <v>8968</v>
      </c>
      <c r="C73" s="11" t="n">
        <v>46078</v>
      </c>
      <c r="D73" s="13" t="b">
        <f aca="false">TRUE()</f>
        <v>1</v>
      </c>
      <c r="E73" s="14" t="n">
        <f aca="false">_xlfn.MAXIFS(Pedidos!$C$2:$C$7000,Pedidos!$B$2:$B$7000,A73)</f>
        <v>46078</v>
      </c>
      <c r="F73" s="15" t="n">
        <f aca="false">Parámetros!$B$4-E73</f>
        <v>218</v>
      </c>
      <c r="G73" s="7" t="n">
        <f aca="false">COUNTIF(Pedidos!$B$2:$B$7000,A73)</f>
        <v>1</v>
      </c>
      <c r="H73" s="16" t="n">
        <f aca="false">SUMIFS(Pedidos!$D$2:$D$7000,Pedidos!$B$2:$B$7000,A73)</f>
        <v>24.3</v>
      </c>
      <c r="I73" s="7" t="n">
        <f aca="false">5-MIN(4,INT(PERCENTRANK($F$2:$F$2401,F73,6)*5))</f>
        <v>3</v>
      </c>
      <c r="J73" s="15" t="n">
        <f aca="false">IF(G73&gt;=Parámetros!$B$8,5,IF(G73&gt;=Parámetros!$B$7,4,IF(G73&gt;=Parámetros!$B$6,3,IF(G73&gt;=Parámetros!$B$5,2,1))))</f>
        <v>1</v>
      </c>
      <c r="K73" s="7" t="n">
        <f aca="false">1+MIN(4,INT(PERCENTRANK($H$2:$H$2401,H73,6)*5))</f>
        <v>1</v>
      </c>
      <c r="L73" s="7" t="str">
        <f aca="false">I73&amp;J73&amp;K73</f>
        <v>311</v>
      </c>
      <c r="M73" s="15" t="str">
        <f aca="false">INDEX('Mapa RF'!$B$4:$F$8,6-I73,J73)</f>
        <v>A punto de dormirse</v>
      </c>
    </row>
    <row r="74" customFormat="false" ht="15" hidden="false" customHeight="false" outlineLevel="0" collapsed="false">
      <c r="A74" s="10" t="s">
        <v>739</v>
      </c>
      <c r="B74" s="10" t="s">
        <v>8972</v>
      </c>
      <c r="C74" s="11" t="n">
        <v>45650</v>
      </c>
      <c r="D74" s="13" t="b">
        <f aca="false">TRUE()</f>
        <v>1</v>
      </c>
      <c r="E74" s="14" t="n">
        <f aca="false">_xlfn.MAXIFS(Pedidos!$C$2:$C$7000,Pedidos!$B$2:$B$7000,A74)</f>
        <v>45747</v>
      </c>
      <c r="F74" s="15" t="n">
        <f aca="false">Parámetros!$B$4-E74</f>
        <v>549</v>
      </c>
      <c r="G74" s="7" t="n">
        <f aca="false">COUNTIF(Pedidos!$B$2:$B$7000,A74)</f>
        <v>2</v>
      </c>
      <c r="H74" s="16" t="n">
        <f aca="false">SUMIFS(Pedidos!$D$2:$D$7000,Pedidos!$B$2:$B$7000,A74)</f>
        <v>54.88</v>
      </c>
      <c r="I74" s="7" t="n">
        <f aca="false">5-MIN(4,INT(PERCENTRANK($F$2:$F$2401,F74,6)*5))</f>
        <v>1</v>
      </c>
      <c r="J74" s="15" t="n">
        <f aca="false">IF(G74&gt;=Parámetros!$B$8,5,IF(G74&gt;=Parámetros!$B$7,4,IF(G74&gt;=Parámetros!$B$6,3,IF(G74&gt;=Parámetros!$B$5,2,1))))</f>
        <v>2</v>
      </c>
      <c r="K74" s="7" t="n">
        <f aca="false">1+MIN(4,INT(PERCENTRANK($H$2:$H$2401,H74,6)*5))</f>
        <v>3</v>
      </c>
      <c r="L74" s="7" t="str">
        <f aca="false">I74&amp;J74&amp;K74</f>
        <v>123</v>
      </c>
      <c r="M74" s="15" t="str">
        <f aca="false">INDEX('Mapa RF'!$B$4:$F$8,6-I74,J74)</f>
        <v>Hibernando</v>
      </c>
    </row>
    <row r="75" customFormat="false" ht="15" hidden="false" customHeight="false" outlineLevel="0" collapsed="false">
      <c r="A75" s="10" t="s">
        <v>1978</v>
      </c>
      <c r="B75" s="10" t="s">
        <v>8971</v>
      </c>
      <c r="C75" s="11" t="n">
        <v>45755</v>
      </c>
      <c r="D75" s="13" t="b">
        <f aca="false">TRUE()</f>
        <v>1</v>
      </c>
      <c r="E75" s="14" t="n">
        <f aca="false">_xlfn.MAXIFS(Pedidos!$C$2:$C$7000,Pedidos!$B$2:$B$7000,A75)</f>
        <v>46293</v>
      </c>
      <c r="F75" s="15" t="n">
        <f aca="false">Parámetros!$B$4-E75</f>
        <v>3</v>
      </c>
      <c r="G75" s="7" t="n">
        <f aca="false">COUNTIF(Pedidos!$B$2:$B$7000,A75)</f>
        <v>23</v>
      </c>
      <c r="H75" s="16" t="n">
        <f aca="false">SUMIFS(Pedidos!$D$2:$D$7000,Pedidos!$B$2:$B$7000,A75)</f>
        <v>1217.03</v>
      </c>
      <c r="I75" s="7" t="n">
        <f aca="false">5-MIN(4,INT(PERCENTRANK($F$2:$F$2401,F75,6)*5))</f>
        <v>5</v>
      </c>
      <c r="J75" s="15" t="n">
        <f aca="false">IF(G75&gt;=Parámetros!$B$8,5,IF(G75&gt;=Parámetros!$B$7,4,IF(G75&gt;=Parámetros!$B$6,3,IF(G75&gt;=Parámetros!$B$5,2,1))))</f>
        <v>5</v>
      </c>
      <c r="K75" s="7" t="n">
        <f aca="false">1+MIN(4,INT(PERCENTRANK($H$2:$H$2401,H75,6)*5))</f>
        <v>5</v>
      </c>
      <c r="L75" s="7" t="str">
        <f aca="false">I75&amp;J75&amp;K75</f>
        <v>555</v>
      </c>
      <c r="M75" s="15" t="str">
        <f aca="false">INDEX('Mapa RF'!$B$4:$F$8,6-I75,J75)</f>
        <v>Campeones</v>
      </c>
    </row>
    <row r="76" customFormat="false" ht="15" hidden="false" customHeight="false" outlineLevel="0" collapsed="false">
      <c r="A76" s="10" t="s">
        <v>1519</v>
      </c>
      <c r="B76" s="10" t="s">
        <v>8975</v>
      </c>
      <c r="C76" s="11" t="n">
        <v>45720</v>
      </c>
      <c r="D76" s="13" t="b">
        <f aca="false">TRUE()</f>
        <v>1</v>
      </c>
      <c r="E76" s="14" t="n">
        <f aca="false">_xlfn.MAXIFS(Pedidos!$C$2:$C$7000,Pedidos!$B$2:$B$7000,A76)</f>
        <v>45873</v>
      </c>
      <c r="F76" s="15" t="n">
        <f aca="false">Parámetros!$B$4-E76</f>
        <v>423</v>
      </c>
      <c r="G76" s="7" t="n">
        <f aca="false">COUNTIF(Pedidos!$B$2:$B$7000,A76)</f>
        <v>4</v>
      </c>
      <c r="H76" s="16" t="n">
        <f aca="false">SUMIFS(Pedidos!$D$2:$D$7000,Pedidos!$B$2:$B$7000,A76)</f>
        <v>141.57</v>
      </c>
      <c r="I76" s="7" t="n">
        <f aca="false">5-MIN(4,INT(PERCENTRANK($F$2:$F$2401,F76,6)*5))</f>
        <v>2</v>
      </c>
      <c r="J76" s="15" t="n">
        <f aca="false">IF(G76&gt;=Parámetros!$B$8,5,IF(G76&gt;=Parámetros!$B$7,4,IF(G76&gt;=Parámetros!$B$6,3,IF(G76&gt;=Parámetros!$B$5,2,1))))</f>
        <v>4</v>
      </c>
      <c r="K76" s="7" t="n">
        <f aca="false">1+MIN(4,INT(PERCENTRANK($H$2:$H$2401,H76,6)*5))</f>
        <v>5</v>
      </c>
      <c r="L76" s="7" t="str">
        <f aca="false">I76&amp;J76&amp;K76</f>
        <v>245</v>
      </c>
      <c r="M76" s="15" t="str">
        <f aca="false">INDEX('Mapa RF'!$B$4:$F$8,6-I76,J76)</f>
        <v>En riesgo</v>
      </c>
    </row>
    <row r="77" customFormat="false" ht="15" hidden="false" customHeight="false" outlineLevel="0" collapsed="false">
      <c r="A77" s="10" t="s">
        <v>5094</v>
      </c>
      <c r="B77" s="10" t="s">
        <v>8979</v>
      </c>
      <c r="C77" s="11" t="n">
        <v>45987</v>
      </c>
      <c r="D77" s="13" t="b">
        <f aca="false">FALSE()</f>
        <v>0</v>
      </c>
      <c r="E77" s="14" t="n">
        <f aca="false">_xlfn.MAXIFS(Pedidos!$C$2:$C$7000,Pedidos!$B$2:$B$7000,A77)</f>
        <v>46204</v>
      </c>
      <c r="F77" s="15" t="n">
        <f aca="false">Parámetros!$B$4-E77</f>
        <v>92</v>
      </c>
      <c r="G77" s="7" t="n">
        <f aca="false">COUNTIF(Pedidos!$B$2:$B$7000,A77)</f>
        <v>2</v>
      </c>
      <c r="H77" s="16" t="n">
        <f aca="false">SUMIFS(Pedidos!$D$2:$D$7000,Pedidos!$B$2:$B$7000,A77)</f>
        <v>98.34</v>
      </c>
      <c r="I77" s="7" t="n">
        <f aca="false">5-MIN(4,INT(PERCENTRANK($F$2:$F$2401,F77,6)*5))</f>
        <v>4</v>
      </c>
      <c r="J77" s="15" t="n">
        <f aca="false">IF(G77&gt;=Parámetros!$B$8,5,IF(G77&gt;=Parámetros!$B$7,4,IF(G77&gt;=Parámetros!$B$6,3,IF(G77&gt;=Parámetros!$B$5,2,1))))</f>
        <v>2</v>
      </c>
      <c r="K77" s="7" t="n">
        <f aca="false">1+MIN(4,INT(PERCENTRANK($H$2:$H$2401,H77,6)*5))</f>
        <v>4</v>
      </c>
      <c r="L77" s="7" t="str">
        <f aca="false">I77&amp;J77&amp;K77</f>
        <v>424</v>
      </c>
      <c r="M77" s="15" t="str">
        <f aca="false">INDEX('Mapa RF'!$B$4:$F$8,6-I77,J77)</f>
        <v>Potencialmente leales</v>
      </c>
    </row>
    <row r="78" customFormat="false" ht="15" hidden="false" customHeight="false" outlineLevel="0" collapsed="false">
      <c r="A78" s="10" t="s">
        <v>6392</v>
      </c>
      <c r="B78" s="10" t="s">
        <v>8972</v>
      </c>
      <c r="C78" s="11" t="n">
        <v>46086</v>
      </c>
      <c r="D78" s="13" t="b">
        <f aca="false">TRUE()</f>
        <v>1</v>
      </c>
      <c r="E78" s="14" t="n">
        <f aca="false">_xlfn.MAXIFS(Pedidos!$C$2:$C$7000,Pedidos!$B$2:$B$7000,A78)</f>
        <v>46086</v>
      </c>
      <c r="F78" s="15" t="n">
        <f aca="false">Parámetros!$B$4-E78</f>
        <v>210</v>
      </c>
      <c r="G78" s="7" t="n">
        <f aca="false">COUNTIF(Pedidos!$B$2:$B$7000,A78)</f>
        <v>1</v>
      </c>
      <c r="H78" s="16" t="n">
        <f aca="false">SUMIFS(Pedidos!$D$2:$D$7000,Pedidos!$B$2:$B$7000,A78)</f>
        <v>25.95</v>
      </c>
      <c r="I78" s="7" t="n">
        <f aca="false">5-MIN(4,INT(PERCENTRANK($F$2:$F$2401,F78,6)*5))</f>
        <v>3</v>
      </c>
      <c r="J78" s="15" t="n">
        <f aca="false">IF(G78&gt;=Parámetros!$B$8,5,IF(G78&gt;=Parámetros!$B$7,4,IF(G78&gt;=Parámetros!$B$6,3,IF(G78&gt;=Parámetros!$B$5,2,1))))</f>
        <v>1</v>
      </c>
      <c r="K78" s="7" t="n">
        <f aca="false">1+MIN(4,INT(PERCENTRANK($H$2:$H$2401,H78,6)*5))</f>
        <v>2</v>
      </c>
      <c r="L78" s="7" t="str">
        <f aca="false">I78&amp;J78&amp;K78</f>
        <v>312</v>
      </c>
      <c r="M78" s="15" t="str">
        <f aca="false">INDEX('Mapa RF'!$B$4:$F$8,6-I78,J78)</f>
        <v>A punto de dormirse</v>
      </c>
    </row>
    <row r="79" customFormat="false" ht="15" hidden="false" customHeight="false" outlineLevel="0" collapsed="false">
      <c r="A79" s="10" t="s">
        <v>1560</v>
      </c>
      <c r="B79" s="10" t="s">
        <v>8980</v>
      </c>
      <c r="C79" s="11" t="n">
        <v>45723</v>
      </c>
      <c r="D79" s="13" t="b">
        <f aca="false">TRUE()</f>
        <v>1</v>
      </c>
      <c r="E79" s="14" t="n">
        <f aca="false">_xlfn.MAXIFS(Pedidos!$C$2:$C$7000,Pedidos!$B$2:$B$7000,A79)</f>
        <v>45885</v>
      </c>
      <c r="F79" s="15" t="n">
        <f aca="false">Parámetros!$B$4-E79</f>
        <v>411</v>
      </c>
      <c r="G79" s="7" t="n">
        <f aca="false">COUNTIF(Pedidos!$B$2:$B$7000,A79)</f>
        <v>7</v>
      </c>
      <c r="H79" s="16" t="n">
        <f aca="false">SUMIFS(Pedidos!$D$2:$D$7000,Pedidos!$B$2:$B$7000,A79)</f>
        <v>348.21</v>
      </c>
      <c r="I79" s="7" t="n">
        <f aca="false">5-MIN(4,INT(PERCENTRANK($F$2:$F$2401,F79,6)*5))</f>
        <v>2</v>
      </c>
      <c r="J79" s="15" t="n">
        <f aca="false">IF(G79&gt;=Parámetros!$B$8,5,IF(G79&gt;=Parámetros!$B$7,4,IF(G79&gt;=Parámetros!$B$6,3,IF(G79&gt;=Parámetros!$B$5,2,1))))</f>
        <v>5</v>
      </c>
      <c r="K79" s="7" t="n">
        <f aca="false">1+MIN(4,INT(PERCENTRANK($H$2:$H$2401,H79,6)*5))</f>
        <v>5</v>
      </c>
      <c r="L79" s="7" t="str">
        <f aca="false">I79&amp;J79&amp;K79</f>
        <v>255</v>
      </c>
      <c r="M79" s="15" t="str">
        <f aca="false">INDEX('Mapa RF'!$B$4:$F$8,6-I79,J79)</f>
        <v>No podemos perderlos</v>
      </c>
    </row>
    <row r="80" customFormat="false" ht="15" hidden="false" customHeight="false" outlineLevel="0" collapsed="false">
      <c r="A80" s="10" t="s">
        <v>187</v>
      </c>
      <c r="B80" s="10" t="s">
        <v>8972</v>
      </c>
      <c r="C80" s="11" t="n">
        <v>45586</v>
      </c>
      <c r="D80" s="13" t="b">
        <f aca="false">TRUE()</f>
        <v>1</v>
      </c>
      <c r="E80" s="14" t="n">
        <f aca="false">_xlfn.MAXIFS(Pedidos!$C$2:$C$7000,Pedidos!$B$2:$B$7000,A80)</f>
        <v>45586</v>
      </c>
      <c r="F80" s="15" t="n">
        <f aca="false">Parámetros!$B$4-E80</f>
        <v>710</v>
      </c>
      <c r="G80" s="7" t="n">
        <f aca="false">COUNTIF(Pedidos!$B$2:$B$7000,A80)</f>
        <v>1</v>
      </c>
      <c r="H80" s="16" t="n">
        <f aca="false">SUMIFS(Pedidos!$D$2:$D$7000,Pedidos!$B$2:$B$7000,A80)</f>
        <v>44.64</v>
      </c>
      <c r="I80" s="7" t="n">
        <f aca="false">5-MIN(4,INT(PERCENTRANK($F$2:$F$2401,F80,6)*5))</f>
        <v>1</v>
      </c>
      <c r="J80" s="15" t="n">
        <f aca="false">IF(G80&gt;=Parámetros!$B$8,5,IF(G80&gt;=Parámetros!$B$7,4,IF(G80&gt;=Parámetros!$B$6,3,IF(G80&gt;=Parámetros!$B$5,2,1))))</f>
        <v>1</v>
      </c>
      <c r="K80" s="7" t="n">
        <f aca="false">1+MIN(4,INT(PERCENTRANK($H$2:$H$2401,H80,6)*5))</f>
        <v>3</v>
      </c>
      <c r="L80" s="7" t="str">
        <f aca="false">I80&amp;J80&amp;K80</f>
        <v>113</v>
      </c>
      <c r="M80" s="15" t="str">
        <f aca="false">INDEX('Mapa RF'!$B$4:$F$8,6-I80,J80)</f>
        <v>Hibernando</v>
      </c>
    </row>
    <row r="81" customFormat="false" ht="15" hidden="false" customHeight="false" outlineLevel="0" collapsed="false">
      <c r="A81" s="10" t="s">
        <v>3397</v>
      </c>
      <c r="B81" s="10" t="s">
        <v>8971</v>
      </c>
      <c r="C81" s="11" t="n">
        <v>45862</v>
      </c>
      <c r="D81" s="13" t="b">
        <f aca="false">FALSE()</f>
        <v>0</v>
      </c>
      <c r="E81" s="14" t="n">
        <f aca="false">_xlfn.MAXIFS(Pedidos!$C$2:$C$7000,Pedidos!$B$2:$B$7000,A81)</f>
        <v>45862</v>
      </c>
      <c r="F81" s="15" t="n">
        <f aca="false">Parámetros!$B$4-E81</f>
        <v>434</v>
      </c>
      <c r="G81" s="7" t="n">
        <f aca="false">COUNTIF(Pedidos!$B$2:$B$7000,A81)</f>
        <v>1</v>
      </c>
      <c r="H81" s="16" t="n">
        <f aca="false">SUMIFS(Pedidos!$D$2:$D$7000,Pedidos!$B$2:$B$7000,A81)</f>
        <v>17.47</v>
      </c>
      <c r="I81" s="7" t="n">
        <f aca="false">5-MIN(4,INT(PERCENTRANK($F$2:$F$2401,F81,6)*5))</f>
        <v>2</v>
      </c>
      <c r="J81" s="15" t="n">
        <f aca="false">IF(G81&gt;=Parámetros!$B$8,5,IF(G81&gt;=Parámetros!$B$7,4,IF(G81&gt;=Parámetros!$B$6,3,IF(G81&gt;=Parámetros!$B$5,2,1))))</f>
        <v>1</v>
      </c>
      <c r="K81" s="7" t="n">
        <f aca="false">1+MIN(4,INT(PERCENTRANK($H$2:$H$2401,H81,6)*5))</f>
        <v>1</v>
      </c>
      <c r="L81" s="7" t="str">
        <f aca="false">I81&amp;J81&amp;K81</f>
        <v>211</v>
      </c>
      <c r="M81" s="15" t="str">
        <f aca="false">INDEX('Mapa RF'!$B$4:$F$8,6-I81,J81)</f>
        <v>Hibernando</v>
      </c>
    </row>
    <row r="82" customFormat="false" ht="15" hidden="false" customHeight="false" outlineLevel="0" collapsed="false">
      <c r="A82" s="10" t="s">
        <v>7871</v>
      </c>
      <c r="B82" s="10" t="s">
        <v>8979</v>
      </c>
      <c r="C82" s="11" t="n">
        <v>46208</v>
      </c>
      <c r="D82" s="13" t="b">
        <f aca="false">TRUE()</f>
        <v>1</v>
      </c>
      <c r="E82" s="14" t="n">
        <f aca="false">_xlfn.MAXIFS(Pedidos!$C$2:$C$7000,Pedidos!$B$2:$B$7000,A82)</f>
        <v>46208</v>
      </c>
      <c r="F82" s="15" t="n">
        <f aca="false">Parámetros!$B$4-E82</f>
        <v>88</v>
      </c>
      <c r="G82" s="7" t="n">
        <f aca="false">COUNTIF(Pedidos!$B$2:$B$7000,A82)</f>
        <v>1</v>
      </c>
      <c r="H82" s="16" t="n">
        <f aca="false">SUMIFS(Pedidos!$D$2:$D$7000,Pedidos!$B$2:$B$7000,A82)</f>
        <v>48.37</v>
      </c>
      <c r="I82" s="7" t="n">
        <f aca="false">5-MIN(4,INT(PERCENTRANK($F$2:$F$2401,F82,6)*5))</f>
        <v>4</v>
      </c>
      <c r="J82" s="15" t="n">
        <f aca="false">IF(G82&gt;=Parámetros!$B$8,5,IF(G82&gt;=Parámetros!$B$7,4,IF(G82&gt;=Parámetros!$B$6,3,IF(G82&gt;=Parámetros!$B$5,2,1))))</f>
        <v>1</v>
      </c>
      <c r="K82" s="7" t="n">
        <f aca="false">1+MIN(4,INT(PERCENTRANK($H$2:$H$2401,H82,6)*5))</f>
        <v>3</v>
      </c>
      <c r="L82" s="7" t="str">
        <f aca="false">I82&amp;J82&amp;K82</f>
        <v>413</v>
      </c>
      <c r="M82" s="15" t="str">
        <f aca="false">INDEX('Mapa RF'!$B$4:$F$8,6-I82,J82)</f>
        <v>Prometedores</v>
      </c>
    </row>
    <row r="83" customFormat="false" ht="15" hidden="false" customHeight="false" outlineLevel="0" collapsed="false">
      <c r="A83" s="10" t="s">
        <v>7814</v>
      </c>
      <c r="B83" s="10" t="s">
        <v>8968</v>
      </c>
      <c r="C83" s="11" t="n">
        <v>46204</v>
      </c>
      <c r="D83" s="13" t="b">
        <f aca="false">TRUE()</f>
        <v>1</v>
      </c>
      <c r="E83" s="14" t="n">
        <f aca="false">_xlfn.MAXIFS(Pedidos!$C$2:$C$7000,Pedidos!$B$2:$B$7000,A83)</f>
        <v>46204</v>
      </c>
      <c r="F83" s="15" t="n">
        <f aca="false">Parámetros!$B$4-E83</f>
        <v>92</v>
      </c>
      <c r="G83" s="7" t="n">
        <f aca="false">COUNTIF(Pedidos!$B$2:$B$7000,A83)</f>
        <v>1</v>
      </c>
      <c r="H83" s="16" t="n">
        <f aca="false">SUMIFS(Pedidos!$D$2:$D$7000,Pedidos!$B$2:$B$7000,A83)</f>
        <v>20.16</v>
      </c>
      <c r="I83" s="7" t="n">
        <f aca="false">5-MIN(4,INT(PERCENTRANK($F$2:$F$2401,F83,6)*5))</f>
        <v>4</v>
      </c>
      <c r="J83" s="15" t="n">
        <f aca="false">IF(G83&gt;=Parámetros!$B$8,5,IF(G83&gt;=Parámetros!$B$7,4,IF(G83&gt;=Parámetros!$B$6,3,IF(G83&gt;=Parámetros!$B$5,2,1))))</f>
        <v>1</v>
      </c>
      <c r="K83" s="7" t="n">
        <f aca="false">1+MIN(4,INT(PERCENTRANK($H$2:$H$2401,H83,6)*5))</f>
        <v>1</v>
      </c>
      <c r="L83" s="7" t="str">
        <f aca="false">I83&amp;J83&amp;K83</f>
        <v>411</v>
      </c>
      <c r="M83" s="15" t="str">
        <f aca="false">INDEX('Mapa RF'!$B$4:$F$8,6-I83,J83)</f>
        <v>Prometedores</v>
      </c>
    </row>
    <row r="84" customFormat="false" ht="15" hidden="false" customHeight="false" outlineLevel="0" collapsed="false">
      <c r="A84" s="10" t="s">
        <v>2349</v>
      </c>
      <c r="B84" s="10" t="s">
        <v>8973</v>
      </c>
      <c r="C84" s="11" t="n">
        <v>45782</v>
      </c>
      <c r="D84" s="13" t="b">
        <f aca="false">TRUE()</f>
        <v>1</v>
      </c>
      <c r="E84" s="14" t="n">
        <f aca="false">_xlfn.MAXIFS(Pedidos!$C$2:$C$7000,Pedidos!$B$2:$B$7000,A84)</f>
        <v>45782</v>
      </c>
      <c r="F84" s="15" t="n">
        <f aca="false">Parámetros!$B$4-E84</f>
        <v>514</v>
      </c>
      <c r="G84" s="7" t="n">
        <f aca="false">COUNTIF(Pedidos!$B$2:$B$7000,A84)</f>
        <v>1</v>
      </c>
      <c r="H84" s="16" t="n">
        <f aca="false">SUMIFS(Pedidos!$D$2:$D$7000,Pedidos!$B$2:$B$7000,A84)</f>
        <v>10.51</v>
      </c>
      <c r="I84" s="7" t="n">
        <f aca="false">5-MIN(4,INT(PERCENTRANK($F$2:$F$2401,F84,6)*5))</f>
        <v>1</v>
      </c>
      <c r="J84" s="15" t="n">
        <f aca="false">IF(G84&gt;=Parámetros!$B$8,5,IF(G84&gt;=Parámetros!$B$7,4,IF(G84&gt;=Parámetros!$B$6,3,IF(G84&gt;=Parámetros!$B$5,2,1))))</f>
        <v>1</v>
      </c>
      <c r="K84" s="7" t="n">
        <f aca="false">1+MIN(4,INT(PERCENTRANK($H$2:$H$2401,H84,6)*5))</f>
        <v>1</v>
      </c>
      <c r="L84" s="7" t="str">
        <f aca="false">I84&amp;J84&amp;K84</f>
        <v>111</v>
      </c>
      <c r="M84" s="15" t="str">
        <f aca="false">INDEX('Mapa RF'!$B$4:$F$8,6-I84,J84)</f>
        <v>Hibernando</v>
      </c>
    </row>
    <row r="85" customFormat="false" ht="15" hidden="false" customHeight="false" outlineLevel="0" collapsed="false">
      <c r="A85" s="10" t="s">
        <v>8572</v>
      </c>
      <c r="B85" s="10" t="s">
        <v>8974</v>
      </c>
      <c r="C85" s="11" t="n">
        <v>46265</v>
      </c>
      <c r="D85" s="13" t="b">
        <f aca="false">FALSE()</f>
        <v>0</v>
      </c>
      <c r="E85" s="14" t="n">
        <f aca="false">_xlfn.MAXIFS(Pedidos!$C$2:$C$7000,Pedidos!$B$2:$B$7000,A85)</f>
        <v>46265</v>
      </c>
      <c r="F85" s="15" t="n">
        <f aca="false">Parámetros!$B$4-E85</f>
        <v>31</v>
      </c>
      <c r="G85" s="7" t="n">
        <f aca="false">COUNTIF(Pedidos!$B$2:$B$7000,A85)</f>
        <v>1</v>
      </c>
      <c r="H85" s="16" t="n">
        <f aca="false">SUMIFS(Pedidos!$D$2:$D$7000,Pedidos!$B$2:$B$7000,A85)</f>
        <v>12.01</v>
      </c>
      <c r="I85" s="7" t="n">
        <f aca="false">5-MIN(4,INT(PERCENTRANK($F$2:$F$2401,F85,6)*5))</f>
        <v>5</v>
      </c>
      <c r="J85" s="15" t="n">
        <f aca="false">IF(G85&gt;=Parámetros!$B$8,5,IF(G85&gt;=Parámetros!$B$7,4,IF(G85&gt;=Parámetros!$B$6,3,IF(G85&gt;=Parámetros!$B$5,2,1))))</f>
        <v>1</v>
      </c>
      <c r="K85" s="7" t="n">
        <f aca="false">1+MIN(4,INT(PERCENTRANK($H$2:$H$2401,H85,6)*5))</f>
        <v>1</v>
      </c>
      <c r="L85" s="7" t="str">
        <f aca="false">I85&amp;J85&amp;K85</f>
        <v>511</v>
      </c>
      <c r="M85" s="15" t="str">
        <f aca="false">INDEX('Mapa RF'!$B$4:$F$8,6-I85,J85)</f>
        <v>Nuevos</v>
      </c>
    </row>
    <row r="86" customFormat="false" ht="15" hidden="false" customHeight="false" outlineLevel="0" collapsed="false">
      <c r="A86" s="10" t="s">
        <v>8056</v>
      </c>
      <c r="B86" s="10" t="s">
        <v>8974</v>
      </c>
      <c r="C86" s="11" t="n">
        <v>46222</v>
      </c>
      <c r="D86" s="13" t="b">
        <f aca="false">TRUE()</f>
        <v>1</v>
      </c>
      <c r="E86" s="14" t="n">
        <f aca="false">_xlfn.MAXIFS(Pedidos!$C$2:$C$7000,Pedidos!$B$2:$B$7000,A86)</f>
        <v>46222</v>
      </c>
      <c r="F86" s="15" t="n">
        <f aca="false">Parámetros!$B$4-E86</f>
        <v>74</v>
      </c>
      <c r="G86" s="7" t="n">
        <f aca="false">COUNTIF(Pedidos!$B$2:$B$7000,A86)</f>
        <v>1</v>
      </c>
      <c r="H86" s="16" t="n">
        <f aca="false">SUMIFS(Pedidos!$D$2:$D$7000,Pedidos!$B$2:$B$7000,A86)</f>
        <v>31</v>
      </c>
      <c r="I86" s="7" t="n">
        <f aca="false">5-MIN(4,INT(PERCENTRANK($F$2:$F$2401,F86,6)*5))</f>
        <v>4</v>
      </c>
      <c r="J86" s="15" t="n">
        <f aca="false">IF(G86&gt;=Parámetros!$B$8,5,IF(G86&gt;=Parámetros!$B$7,4,IF(G86&gt;=Parámetros!$B$6,3,IF(G86&gt;=Parámetros!$B$5,2,1))))</f>
        <v>1</v>
      </c>
      <c r="K86" s="7" t="n">
        <f aca="false">1+MIN(4,INT(PERCENTRANK($H$2:$H$2401,H86,6)*5))</f>
        <v>2</v>
      </c>
      <c r="L86" s="7" t="str">
        <f aca="false">I86&amp;J86&amp;K86</f>
        <v>412</v>
      </c>
      <c r="M86" s="15" t="str">
        <f aca="false">INDEX('Mapa RF'!$B$4:$F$8,6-I86,J86)</f>
        <v>Prometedores</v>
      </c>
    </row>
    <row r="87" customFormat="false" ht="15" hidden="false" customHeight="false" outlineLevel="0" collapsed="false">
      <c r="A87" s="10" t="s">
        <v>6796</v>
      </c>
      <c r="B87" s="10" t="s">
        <v>8976</v>
      </c>
      <c r="C87" s="11" t="n">
        <v>46117</v>
      </c>
      <c r="D87" s="13" t="b">
        <f aca="false">TRUE()</f>
        <v>1</v>
      </c>
      <c r="E87" s="14" t="n">
        <f aca="false">_xlfn.MAXIFS(Pedidos!$C$2:$C$7000,Pedidos!$B$2:$B$7000,A87)</f>
        <v>46255</v>
      </c>
      <c r="F87" s="15" t="n">
        <f aca="false">Parámetros!$B$4-E87</f>
        <v>41</v>
      </c>
      <c r="G87" s="7" t="n">
        <f aca="false">COUNTIF(Pedidos!$B$2:$B$7000,A87)</f>
        <v>2</v>
      </c>
      <c r="H87" s="16" t="n">
        <f aca="false">SUMIFS(Pedidos!$D$2:$D$7000,Pedidos!$B$2:$B$7000,A87)</f>
        <v>114.87</v>
      </c>
      <c r="I87" s="7" t="n">
        <f aca="false">5-MIN(4,INT(PERCENTRANK($F$2:$F$2401,F87,6)*5))</f>
        <v>5</v>
      </c>
      <c r="J87" s="15" t="n">
        <f aca="false">IF(G87&gt;=Parámetros!$B$8,5,IF(G87&gt;=Parámetros!$B$7,4,IF(G87&gt;=Parámetros!$B$6,3,IF(G87&gt;=Parámetros!$B$5,2,1))))</f>
        <v>2</v>
      </c>
      <c r="K87" s="7" t="n">
        <f aca="false">1+MIN(4,INT(PERCENTRANK($H$2:$H$2401,H87,6)*5))</f>
        <v>4</v>
      </c>
      <c r="L87" s="7" t="str">
        <f aca="false">I87&amp;J87&amp;K87</f>
        <v>524</v>
      </c>
      <c r="M87" s="15" t="str">
        <f aca="false">INDEX('Mapa RF'!$B$4:$F$8,6-I87,J87)</f>
        <v>Potencialmente leales</v>
      </c>
    </row>
    <row r="88" customFormat="false" ht="15" hidden="false" customHeight="false" outlineLevel="0" collapsed="false">
      <c r="A88" s="10" t="s">
        <v>3033</v>
      </c>
      <c r="B88" s="10" t="s">
        <v>8979</v>
      </c>
      <c r="C88" s="11" t="n">
        <v>45834</v>
      </c>
      <c r="D88" s="13" t="b">
        <f aca="false">TRUE()</f>
        <v>1</v>
      </c>
      <c r="E88" s="14" t="n">
        <f aca="false">_xlfn.MAXIFS(Pedidos!$C$2:$C$7000,Pedidos!$B$2:$B$7000,A88)</f>
        <v>45834</v>
      </c>
      <c r="F88" s="15" t="n">
        <f aca="false">Parámetros!$B$4-E88</f>
        <v>462</v>
      </c>
      <c r="G88" s="7" t="n">
        <f aca="false">COUNTIF(Pedidos!$B$2:$B$7000,A88)</f>
        <v>1</v>
      </c>
      <c r="H88" s="16" t="n">
        <f aca="false">SUMIFS(Pedidos!$D$2:$D$7000,Pedidos!$B$2:$B$7000,A88)</f>
        <v>30.73</v>
      </c>
      <c r="I88" s="7" t="n">
        <f aca="false">5-MIN(4,INT(PERCENTRANK($F$2:$F$2401,F88,6)*5))</f>
        <v>2</v>
      </c>
      <c r="J88" s="15" t="n">
        <f aca="false">IF(G88&gt;=Parámetros!$B$8,5,IF(G88&gt;=Parámetros!$B$7,4,IF(G88&gt;=Parámetros!$B$6,3,IF(G88&gt;=Parámetros!$B$5,2,1))))</f>
        <v>1</v>
      </c>
      <c r="K88" s="7" t="n">
        <f aca="false">1+MIN(4,INT(PERCENTRANK($H$2:$H$2401,H88,6)*5))</f>
        <v>2</v>
      </c>
      <c r="L88" s="7" t="str">
        <f aca="false">I88&amp;J88&amp;K88</f>
        <v>212</v>
      </c>
      <c r="M88" s="15" t="str">
        <f aca="false">INDEX('Mapa RF'!$B$4:$F$8,6-I88,J88)</f>
        <v>Hibernando</v>
      </c>
    </row>
    <row r="89" customFormat="false" ht="15" hidden="false" customHeight="false" outlineLevel="0" collapsed="false">
      <c r="A89" s="10" t="s">
        <v>5044</v>
      </c>
      <c r="B89" s="10" t="s">
        <v>8973</v>
      </c>
      <c r="C89" s="11" t="n">
        <v>45984</v>
      </c>
      <c r="D89" s="13" t="b">
        <f aca="false">TRUE()</f>
        <v>1</v>
      </c>
      <c r="E89" s="14" t="n">
        <f aca="false">_xlfn.MAXIFS(Pedidos!$C$2:$C$7000,Pedidos!$B$2:$B$7000,A89)</f>
        <v>46068</v>
      </c>
      <c r="F89" s="15" t="n">
        <f aca="false">Parámetros!$B$4-E89</f>
        <v>228</v>
      </c>
      <c r="G89" s="7" t="n">
        <f aca="false">COUNTIF(Pedidos!$B$2:$B$7000,A89)</f>
        <v>2</v>
      </c>
      <c r="H89" s="16" t="n">
        <f aca="false">SUMIFS(Pedidos!$D$2:$D$7000,Pedidos!$B$2:$B$7000,A89)</f>
        <v>100.12</v>
      </c>
      <c r="I89" s="7" t="n">
        <f aca="false">5-MIN(4,INT(PERCENTRANK($F$2:$F$2401,F89,6)*5))</f>
        <v>3</v>
      </c>
      <c r="J89" s="15" t="n">
        <f aca="false">IF(G89&gt;=Parámetros!$B$8,5,IF(G89&gt;=Parámetros!$B$7,4,IF(G89&gt;=Parámetros!$B$6,3,IF(G89&gt;=Parámetros!$B$5,2,1))))</f>
        <v>2</v>
      </c>
      <c r="K89" s="7" t="n">
        <f aca="false">1+MIN(4,INT(PERCENTRANK($H$2:$H$2401,H89,6)*5))</f>
        <v>4</v>
      </c>
      <c r="L89" s="7" t="str">
        <f aca="false">I89&amp;J89&amp;K89</f>
        <v>324</v>
      </c>
      <c r="M89" s="15" t="str">
        <f aca="false">INDEX('Mapa RF'!$B$4:$F$8,6-I89,J89)</f>
        <v>A punto de dormirse</v>
      </c>
    </row>
    <row r="90" customFormat="false" ht="15" hidden="false" customHeight="false" outlineLevel="0" collapsed="false">
      <c r="A90" s="10" t="s">
        <v>5827</v>
      </c>
      <c r="B90" s="10" t="s">
        <v>8972</v>
      </c>
      <c r="C90" s="11" t="n">
        <v>46043</v>
      </c>
      <c r="D90" s="13" t="b">
        <f aca="false">TRUE()</f>
        <v>1</v>
      </c>
      <c r="E90" s="14" t="n">
        <f aca="false">_xlfn.MAXIFS(Pedidos!$C$2:$C$7000,Pedidos!$B$2:$B$7000,A90)</f>
        <v>46151</v>
      </c>
      <c r="F90" s="15" t="n">
        <f aca="false">Parámetros!$B$4-E90</f>
        <v>145</v>
      </c>
      <c r="G90" s="7" t="n">
        <f aca="false">COUNTIF(Pedidos!$B$2:$B$7000,A90)</f>
        <v>2</v>
      </c>
      <c r="H90" s="16" t="n">
        <f aca="false">SUMIFS(Pedidos!$D$2:$D$7000,Pedidos!$B$2:$B$7000,A90)</f>
        <v>116.93</v>
      </c>
      <c r="I90" s="7" t="n">
        <f aca="false">5-MIN(4,INT(PERCENTRANK($F$2:$F$2401,F90,6)*5))</f>
        <v>4</v>
      </c>
      <c r="J90" s="15" t="n">
        <f aca="false">IF(G90&gt;=Parámetros!$B$8,5,IF(G90&gt;=Parámetros!$B$7,4,IF(G90&gt;=Parámetros!$B$6,3,IF(G90&gt;=Parámetros!$B$5,2,1))))</f>
        <v>2</v>
      </c>
      <c r="K90" s="7" t="n">
        <f aca="false">1+MIN(4,INT(PERCENTRANK($H$2:$H$2401,H90,6)*5))</f>
        <v>4</v>
      </c>
      <c r="L90" s="7" t="str">
        <f aca="false">I90&amp;J90&amp;K90</f>
        <v>424</v>
      </c>
      <c r="M90" s="15" t="str">
        <f aca="false">INDEX('Mapa RF'!$B$4:$F$8,6-I90,J90)</f>
        <v>Potencialmente leales</v>
      </c>
    </row>
    <row r="91" customFormat="false" ht="15" hidden="false" customHeight="false" outlineLevel="0" collapsed="false">
      <c r="A91" s="10" t="s">
        <v>2355</v>
      </c>
      <c r="B91" s="10" t="s">
        <v>8968</v>
      </c>
      <c r="C91" s="11" t="n">
        <v>45783</v>
      </c>
      <c r="D91" s="13" t="b">
        <f aca="false">TRUE()</f>
        <v>1</v>
      </c>
      <c r="E91" s="14" t="n">
        <f aca="false">_xlfn.MAXIFS(Pedidos!$C$2:$C$7000,Pedidos!$B$2:$B$7000,A91)</f>
        <v>46270</v>
      </c>
      <c r="F91" s="15" t="n">
        <f aca="false">Parámetros!$B$4-E91</f>
        <v>26</v>
      </c>
      <c r="G91" s="7" t="n">
        <f aca="false">COUNTIF(Pedidos!$B$2:$B$7000,A91)</f>
        <v>7</v>
      </c>
      <c r="H91" s="16" t="n">
        <f aca="false">SUMIFS(Pedidos!$D$2:$D$7000,Pedidos!$B$2:$B$7000,A91)</f>
        <v>216.63</v>
      </c>
      <c r="I91" s="7" t="n">
        <f aca="false">5-MIN(4,INT(PERCENTRANK($F$2:$F$2401,F91,6)*5))</f>
        <v>5</v>
      </c>
      <c r="J91" s="15" t="n">
        <f aca="false">IF(G91&gt;=Parámetros!$B$8,5,IF(G91&gt;=Parámetros!$B$7,4,IF(G91&gt;=Parámetros!$B$6,3,IF(G91&gt;=Parámetros!$B$5,2,1))))</f>
        <v>5</v>
      </c>
      <c r="K91" s="7" t="n">
        <f aca="false">1+MIN(4,INT(PERCENTRANK($H$2:$H$2401,H91,6)*5))</f>
        <v>5</v>
      </c>
      <c r="L91" s="7" t="str">
        <f aca="false">I91&amp;J91&amp;K91</f>
        <v>555</v>
      </c>
      <c r="M91" s="15" t="str">
        <f aca="false">INDEX('Mapa RF'!$B$4:$F$8,6-I91,J91)</f>
        <v>Campeones</v>
      </c>
    </row>
    <row r="92" customFormat="false" ht="15" hidden="false" customHeight="false" outlineLevel="0" collapsed="false">
      <c r="A92" s="10" t="s">
        <v>1138</v>
      </c>
      <c r="B92" s="10" t="s">
        <v>8973</v>
      </c>
      <c r="C92" s="11" t="n">
        <v>45689</v>
      </c>
      <c r="D92" s="13" t="b">
        <f aca="false">TRUE()</f>
        <v>1</v>
      </c>
      <c r="E92" s="14" t="n">
        <f aca="false">_xlfn.MAXIFS(Pedidos!$C$2:$C$7000,Pedidos!$B$2:$B$7000,A92)</f>
        <v>45872</v>
      </c>
      <c r="F92" s="15" t="n">
        <f aca="false">Parámetros!$B$4-E92</f>
        <v>424</v>
      </c>
      <c r="G92" s="7" t="n">
        <f aca="false">COUNTIF(Pedidos!$B$2:$B$7000,A92)</f>
        <v>4</v>
      </c>
      <c r="H92" s="16" t="n">
        <f aca="false">SUMIFS(Pedidos!$D$2:$D$7000,Pedidos!$B$2:$B$7000,A92)</f>
        <v>165.85</v>
      </c>
      <c r="I92" s="7" t="n">
        <f aca="false">5-MIN(4,INT(PERCENTRANK($F$2:$F$2401,F92,6)*5))</f>
        <v>2</v>
      </c>
      <c r="J92" s="15" t="n">
        <f aca="false">IF(G92&gt;=Parámetros!$B$8,5,IF(G92&gt;=Parámetros!$B$7,4,IF(G92&gt;=Parámetros!$B$6,3,IF(G92&gt;=Parámetros!$B$5,2,1))))</f>
        <v>4</v>
      </c>
      <c r="K92" s="7" t="n">
        <f aca="false">1+MIN(4,INT(PERCENTRANK($H$2:$H$2401,H92,6)*5))</f>
        <v>5</v>
      </c>
      <c r="L92" s="7" t="str">
        <f aca="false">I92&amp;J92&amp;K92</f>
        <v>245</v>
      </c>
      <c r="M92" s="15" t="str">
        <f aca="false">INDEX('Mapa RF'!$B$4:$F$8,6-I92,J92)</f>
        <v>En riesgo</v>
      </c>
    </row>
    <row r="93" customFormat="false" ht="15" hidden="false" customHeight="false" outlineLevel="0" collapsed="false">
      <c r="A93" s="10" t="s">
        <v>2910</v>
      </c>
      <c r="B93" s="10" t="s">
        <v>8968</v>
      </c>
      <c r="C93" s="11" t="n">
        <v>45825</v>
      </c>
      <c r="D93" s="13" t="b">
        <f aca="false">TRUE()</f>
        <v>1</v>
      </c>
      <c r="E93" s="14" t="n">
        <f aca="false">_xlfn.MAXIFS(Pedidos!$C$2:$C$7000,Pedidos!$B$2:$B$7000,A93)</f>
        <v>45825</v>
      </c>
      <c r="F93" s="15" t="n">
        <f aca="false">Parámetros!$B$4-E93</f>
        <v>471</v>
      </c>
      <c r="G93" s="7" t="n">
        <f aca="false">COUNTIF(Pedidos!$B$2:$B$7000,A93)</f>
        <v>1</v>
      </c>
      <c r="H93" s="16" t="n">
        <f aca="false">SUMIFS(Pedidos!$D$2:$D$7000,Pedidos!$B$2:$B$7000,A93)</f>
        <v>19.94</v>
      </c>
      <c r="I93" s="7" t="n">
        <f aca="false">5-MIN(4,INT(PERCENTRANK($F$2:$F$2401,F93,6)*5))</f>
        <v>2</v>
      </c>
      <c r="J93" s="15" t="n">
        <f aca="false">IF(G93&gt;=Parámetros!$B$8,5,IF(G93&gt;=Parámetros!$B$7,4,IF(G93&gt;=Parámetros!$B$6,3,IF(G93&gt;=Parámetros!$B$5,2,1))))</f>
        <v>1</v>
      </c>
      <c r="K93" s="7" t="n">
        <f aca="false">1+MIN(4,INT(PERCENTRANK($H$2:$H$2401,H93,6)*5))</f>
        <v>1</v>
      </c>
      <c r="L93" s="7" t="str">
        <f aca="false">I93&amp;J93&amp;K93</f>
        <v>211</v>
      </c>
      <c r="M93" s="15" t="str">
        <f aca="false">INDEX('Mapa RF'!$B$4:$F$8,6-I93,J93)</f>
        <v>Hibernando</v>
      </c>
    </row>
    <row r="94" customFormat="false" ht="15" hidden="false" customHeight="false" outlineLevel="0" collapsed="false">
      <c r="A94" s="10" t="s">
        <v>844</v>
      </c>
      <c r="B94" s="10" t="s">
        <v>8981</v>
      </c>
      <c r="C94" s="11" t="n">
        <v>45661</v>
      </c>
      <c r="D94" s="13" t="b">
        <f aca="false">FALSE()</f>
        <v>0</v>
      </c>
      <c r="E94" s="14" t="n">
        <f aca="false">_xlfn.MAXIFS(Pedidos!$C$2:$C$7000,Pedidos!$B$2:$B$7000,A94)</f>
        <v>46274</v>
      </c>
      <c r="F94" s="15" t="n">
        <f aca="false">Parámetros!$B$4-E94</f>
        <v>22</v>
      </c>
      <c r="G94" s="7" t="n">
        <f aca="false">COUNTIF(Pedidos!$B$2:$B$7000,A94)</f>
        <v>15</v>
      </c>
      <c r="H94" s="16" t="n">
        <f aca="false">SUMIFS(Pedidos!$D$2:$D$7000,Pedidos!$B$2:$B$7000,A94)</f>
        <v>750.11</v>
      </c>
      <c r="I94" s="7" t="n">
        <f aca="false">5-MIN(4,INT(PERCENTRANK($F$2:$F$2401,F94,6)*5))</f>
        <v>5</v>
      </c>
      <c r="J94" s="15" t="n">
        <f aca="false">IF(G94&gt;=Parámetros!$B$8,5,IF(G94&gt;=Parámetros!$B$7,4,IF(G94&gt;=Parámetros!$B$6,3,IF(G94&gt;=Parámetros!$B$5,2,1))))</f>
        <v>5</v>
      </c>
      <c r="K94" s="7" t="n">
        <f aca="false">1+MIN(4,INT(PERCENTRANK($H$2:$H$2401,H94,6)*5))</f>
        <v>5</v>
      </c>
      <c r="L94" s="7" t="str">
        <f aca="false">I94&amp;J94&amp;K94</f>
        <v>555</v>
      </c>
      <c r="M94" s="15" t="str">
        <f aca="false">INDEX('Mapa RF'!$B$4:$F$8,6-I94,J94)</f>
        <v>Campeones</v>
      </c>
    </row>
    <row r="95" customFormat="false" ht="15" hidden="false" customHeight="false" outlineLevel="0" collapsed="false">
      <c r="A95" s="10" t="s">
        <v>2357</v>
      </c>
      <c r="B95" s="10" t="s">
        <v>8974</v>
      </c>
      <c r="C95" s="11" t="n">
        <v>45783</v>
      </c>
      <c r="D95" s="13" t="b">
        <f aca="false">TRUE()</f>
        <v>1</v>
      </c>
      <c r="E95" s="14" t="n">
        <f aca="false">_xlfn.MAXIFS(Pedidos!$C$2:$C$7000,Pedidos!$B$2:$B$7000,A95)</f>
        <v>45869</v>
      </c>
      <c r="F95" s="15" t="n">
        <f aca="false">Parámetros!$B$4-E95</f>
        <v>427</v>
      </c>
      <c r="G95" s="7" t="n">
        <f aca="false">COUNTIF(Pedidos!$B$2:$B$7000,A95)</f>
        <v>2</v>
      </c>
      <c r="H95" s="16" t="n">
        <f aca="false">SUMIFS(Pedidos!$D$2:$D$7000,Pedidos!$B$2:$B$7000,A95)</f>
        <v>94.82</v>
      </c>
      <c r="I95" s="7" t="n">
        <f aca="false">5-MIN(4,INT(PERCENTRANK($F$2:$F$2401,F95,6)*5))</f>
        <v>2</v>
      </c>
      <c r="J95" s="15" t="n">
        <f aca="false">IF(G95&gt;=Parámetros!$B$8,5,IF(G95&gt;=Parámetros!$B$7,4,IF(G95&gt;=Parámetros!$B$6,3,IF(G95&gt;=Parámetros!$B$5,2,1))))</f>
        <v>2</v>
      </c>
      <c r="K95" s="7" t="n">
        <f aca="false">1+MIN(4,INT(PERCENTRANK($H$2:$H$2401,H95,6)*5))</f>
        <v>4</v>
      </c>
      <c r="L95" s="7" t="str">
        <f aca="false">I95&amp;J95&amp;K95</f>
        <v>224</v>
      </c>
      <c r="M95" s="15" t="str">
        <f aca="false">INDEX('Mapa RF'!$B$4:$F$8,6-I95,J95)</f>
        <v>Hibernando</v>
      </c>
    </row>
    <row r="96" customFormat="false" ht="15" hidden="false" customHeight="false" outlineLevel="0" collapsed="false">
      <c r="A96" s="10" t="s">
        <v>6517</v>
      </c>
      <c r="B96" s="10" t="s">
        <v>8972</v>
      </c>
      <c r="C96" s="11" t="n">
        <v>46097</v>
      </c>
      <c r="D96" s="13" t="b">
        <f aca="false">TRUE()</f>
        <v>1</v>
      </c>
      <c r="E96" s="14" t="n">
        <f aca="false">_xlfn.MAXIFS(Pedidos!$C$2:$C$7000,Pedidos!$B$2:$B$7000,A96)</f>
        <v>46269</v>
      </c>
      <c r="F96" s="15" t="n">
        <f aca="false">Parámetros!$B$4-E96</f>
        <v>27</v>
      </c>
      <c r="G96" s="7" t="n">
        <f aca="false">COUNTIF(Pedidos!$B$2:$B$7000,A96)</f>
        <v>2</v>
      </c>
      <c r="H96" s="16" t="n">
        <f aca="false">SUMIFS(Pedidos!$D$2:$D$7000,Pedidos!$B$2:$B$7000,A96)</f>
        <v>70.79</v>
      </c>
      <c r="I96" s="7" t="n">
        <f aca="false">5-MIN(4,INT(PERCENTRANK($F$2:$F$2401,F96,6)*5))</f>
        <v>5</v>
      </c>
      <c r="J96" s="15" t="n">
        <f aca="false">IF(G96&gt;=Parámetros!$B$8,5,IF(G96&gt;=Parámetros!$B$7,4,IF(G96&gt;=Parámetros!$B$6,3,IF(G96&gt;=Parámetros!$B$5,2,1))))</f>
        <v>2</v>
      </c>
      <c r="K96" s="7" t="n">
        <f aca="false">1+MIN(4,INT(PERCENTRANK($H$2:$H$2401,H96,6)*5))</f>
        <v>4</v>
      </c>
      <c r="L96" s="7" t="str">
        <f aca="false">I96&amp;J96&amp;K96</f>
        <v>524</v>
      </c>
      <c r="M96" s="15" t="str">
        <f aca="false">INDEX('Mapa RF'!$B$4:$F$8,6-I96,J96)</f>
        <v>Potencialmente leales</v>
      </c>
    </row>
    <row r="97" customFormat="false" ht="15" hidden="false" customHeight="false" outlineLevel="0" collapsed="false">
      <c r="A97" s="10" t="s">
        <v>8481</v>
      </c>
      <c r="B97" s="10" t="s">
        <v>8973</v>
      </c>
      <c r="C97" s="11" t="n">
        <v>46255</v>
      </c>
      <c r="D97" s="13" t="b">
        <f aca="false">TRUE()</f>
        <v>1</v>
      </c>
      <c r="E97" s="14" t="n">
        <f aca="false">_xlfn.MAXIFS(Pedidos!$C$2:$C$7000,Pedidos!$B$2:$B$7000,A97)</f>
        <v>46255</v>
      </c>
      <c r="F97" s="15" t="n">
        <f aca="false">Parámetros!$B$4-E97</f>
        <v>41</v>
      </c>
      <c r="G97" s="7" t="n">
        <f aca="false">COUNTIF(Pedidos!$B$2:$B$7000,A97)</f>
        <v>1</v>
      </c>
      <c r="H97" s="16" t="n">
        <f aca="false">SUMIFS(Pedidos!$D$2:$D$7000,Pedidos!$B$2:$B$7000,A97)</f>
        <v>25.95</v>
      </c>
      <c r="I97" s="7" t="n">
        <f aca="false">5-MIN(4,INT(PERCENTRANK($F$2:$F$2401,F97,6)*5))</f>
        <v>5</v>
      </c>
      <c r="J97" s="15" t="n">
        <f aca="false">IF(G97&gt;=Parámetros!$B$8,5,IF(G97&gt;=Parámetros!$B$7,4,IF(G97&gt;=Parámetros!$B$6,3,IF(G97&gt;=Parámetros!$B$5,2,1))))</f>
        <v>1</v>
      </c>
      <c r="K97" s="7" t="n">
        <f aca="false">1+MIN(4,INT(PERCENTRANK($H$2:$H$2401,H97,6)*5))</f>
        <v>2</v>
      </c>
      <c r="L97" s="7" t="str">
        <f aca="false">I97&amp;J97&amp;K97</f>
        <v>512</v>
      </c>
      <c r="M97" s="15" t="str">
        <f aca="false">INDEX('Mapa RF'!$B$4:$F$8,6-I97,J97)</f>
        <v>Nuevos</v>
      </c>
    </row>
    <row r="98" customFormat="false" ht="15" hidden="false" customHeight="false" outlineLevel="0" collapsed="false">
      <c r="A98" s="10" t="s">
        <v>8587</v>
      </c>
      <c r="B98" s="10" t="s">
        <v>8968</v>
      </c>
      <c r="C98" s="11" t="n">
        <v>46266</v>
      </c>
      <c r="D98" s="13" t="b">
        <f aca="false">TRUE()</f>
        <v>1</v>
      </c>
      <c r="E98" s="14" t="n">
        <f aca="false">_xlfn.MAXIFS(Pedidos!$C$2:$C$7000,Pedidos!$B$2:$B$7000,A98)</f>
        <v>46266</v>
      </c>
      <c r="F98" s="15" t="n">
        <f aca="false">Parámetros!$B$4-E98</f>
        <v>30</v>
      </c>
      <c r="G98" s="7" t="n">
        <f aca="false">COUNTIF(Pedidos!$B$2:$B$7000,A98)</f>
        <v>1</v>
      </c>
      <c r="H98" s="16" t="n">
        <f aca="false">SUMIFS(Pedidos!$D$2:$D$7000,Pedidos!$B$2:$B$7000,A98)</f>
        <v>11.98</v>
      </c>
      <c r="I98" s="7" t="n">
        <f aca="false">5-MIN(4,INT(PERCENTRANK($F$2:$F$2401,F98,6)*5))</f>
        <v>5</v>
      </c>
      <c r="J98" s="15" t="n">
        <f aca="false">IF(G98&gt;=Parámetros!$B$8,5,IF(G98&gt;=Parámetros!$B$7,4,IF(G98&gt;=Parámetros!$B$6,3,IF(G98&gt;=Parámetros!$B$5,2,1))))</f>
        <v>1</v>
      </c>
      <c r="K98" s="7" t="n">
        <f aca="false">1+MIN(4,INT(PERCENTRANK($H$2:$H$2401,H98,6)*5))</f>
        <v>1</v>
      </c>
      <c r="L98" s="7" t="str">
        <f aca="false">I98&amp;J98&amp;K98</f>
        <v>511</v>
      </c>
      <c r="M98" s="15" t="str">
        <f aca="false">INDEX('Mapa RF'!$B$4:$F$8,6-I98,J98)</f>
        <v>Nuevos</v>
      </c>
    </row>
    <row r="99" customFormat="false" ht="15" hidden="false" customHeight="false" outlineLevel="0" collapsed="false">
      <c r="A99" s="10" t="s">
        <v>803</v>
      </c>
      <c r="B99" s="10" t="s">
        <v>8968</v>
      </c>
      <c r="C99" s="11" t="n">
        <v>45657</v>
      </c>
      <c r="D99" s="13" t="b">
        <f aca="false">TRUE()</f>
        <v>1</v>
      </c>
      <c r="E99" s="14" t="n">
        <f aca="false">_xlfn.MAXIFS(Pedidos!$C$2:$C$7000,Pedidos!$B$2:$B$7000,A99)</f>
        <v>45902</v>
      </c>
      <c r="F99" s="15" t="n">
        <f aca="false">Parámetros!$B$4-E99</f>
        <v>394</v>
      </c>
      <c r="G99" s="7" t="n">
        <f aca="false">COUNTIF(Pedidos!$B$2:$B$7000,A99)</f>
        <v>4</v>
      </c>
      <c r="H99" s="16" t="n">
        <f aca="false">SUMIFS(Pedidos!$D$2:$D$7000,Pedidos!$B$2:$B$7000,A99)</f>
        <v>174.72</v>
      </c>
      <c r="I99" s="7" t="n">
        <f aca="false">5-MIN(4,INT(PERCENTRANK($F$2:$F$2401,F99,6)*5))</f>
        <v>2</v>
      </c>
      <c r="J99" s="15" t="n">
        <f aca="false">IF(G99&gt;=Parámetros!$B$8,5,IF(G99&gt;=Parámetros!$B$7,4,IF(G99&gt;=Parámetros!$B$6,3,IF(G99&gt;=Parámetros!$B$5,2,1))))</f>
        <v>4</v>
      </c>
      <c r="K99" s="7" t="n">
        <f aca="false">1+MIN(4,INT(PERCENTRANK($H$2:$H$2401,H99,6)*5))</f>
        <v>5</v>
      </c>
      <c r="L99" s="7" t="str">
        <f aca="false">I99&amp;J99&amp;K99</f>
        <v>245</v>
      </c>
      <c r="M99" s="15" t="str">
        <f aca="false">INDEX('Mapa RF'!$B$4:$F$8,6-I99,J99)</f>
        <v>En riesgo</v>
      </c>
    </row>
    <row r="100" customFormat="false" ht="15" hidden="false" customHeight="false" outlineLevel="0" collapsed="false">
      <c r="A100" s="10" t="s">
        <v>3282</v>
      </c>
      <c r="B100" s="10" t="s">
        <v>8972</v>
      </c>
      <c r="C100" s="11" t="n">
        <v>45853</v>
      </c>
      <c r="D100" s="13" t="b">
        <f aca="false">TRUE()</f>
        <v>1</v>
      </c>
      <c r="E100" s="14" t="n">
        <f aca="false">_xlfn.MAXIFS(Pedidos!$C$2:$C$7000,Pedidos!$B$2:$B$7000,A100)</f>
        <v>45853</v>
      </c>
      <c r="F100" s="15" t="n">
        <f aca="false">Parámetros!$B$4-E100</f>
        <v>443</v>
      </c>
      <c r="G100" s="7" t="n">
        <f aca="false">COUNTIF(Pedidos!$B$2:$B$7000,A100)</f>
        <v>1</v>
      </c>
      <c r="H100" s="16" t="n">
        <f aca="false">SUMIFS(Pedidos!$D$2:$D$7000,Pedidos!$B$2:$B$7000,A100)</f>
        <v>30.94</v>
      </c>
      <c r="I100" s="7" t="n">
        <f aca="false">5-MIN(4,INT(PERCENTRANK($F$2:$F$2401,F100,6)*5))</f>
        <v>2</v>
      </c>
      <c r="J100" s="15" t="n">
        <f aca="false">IF(G100&gt;=Parámetros!$B$8,5,IF(G100&gt;=Parámetros!$B$7,4,IF(G100&gt;=Parámetros!$B$6,3,IF(G100&gt;=Parámetros!$B$5,2,1))))</f>
        <v>1</v>
      </c>
      <c r="K100" s="7" t="n">
        <f aca="false">1+MIN(4,INT(PERCENTRANK($H$2:$H$2401,H100,6)*5))</f>
        <v>2</v>
      </c>
      <c r="L100" s="7" t="str">
        <f aca="false">I100&amp;J100&amp;K100</f>
        <v>212</v>
      </c>
      <c r="M100" s="15" t="str">
        <f aca="false">INDEX('Mapa RF'!$B$4:$F$8,6-I100,J100)</f>
        <v>Hibernando</v>
      </c>
    </row>
    <row r="101" customFormat="false" ht="15" hidden="false" customHeight="false" outlineLevel="0" collapsed="false">
      <c r="A101" s="10" t="s">
        <v>4520</v>
      </c>
      <c r="B101" s="10" t="s">
        <v>8972</v>
      </c>
      <c r="C101" s="11" t="n">
        <v>45943</v>
      </c>
      <c r="D101" s="13" t="b">
        <f aca="false">FALSE()</f>
        <v>0</v>
      </c>
      <c r="E101" s="14" t="n">
        <f aca="false">_xlfn.MAXIFS(Pedidos!$C$2:$C$7000,Pedidos!$B$2:$B$7000,A101)</f>
        <v>46152</v>
      </c>
      <c r="F101" s="15" t="n">
        <f aca="false">Parámetros!$B$4-E101</f>
        <v>144</v>
      </c>
      <c r="G101" s="7" t="n">
        <f aca="false">COUNTIF(Pedidos!$B$2:$B$7000,A101)</f>
        <v>2</v>
      </c>
      <c r="H101" s="16" t="n">
        <f aca="false">SUMIFS(Pedidos!$D$2:$D$7000,Pedidos!$B$2:$B$7000,A101)</f>
        <v>69.42</v>
      </c>
      <c r="I101" s="7" t="n">
        <f aca="false">5-MIN(4,INT(PERCENTRANK($F$2:$F$2401,F101,6)*5))</f>
        <v>4</v>
      </c>
      <c r="J101" s="15" t="n">
        <f aca="false">IF(G101&gt;=Parámetros!$B$8,5,IF(G101&gt;=Parámetros!$B$7,4,IF(G101&gt;=Parámetros!$B$6,3,IF(G101&gt;=Parámetros!$B$5,2,1))))</f>
        <v>2</v>
      </c>
      <c r="K101" s="7" t="n">
        <f aca="false">1+MIN(4,INT(PERCENTRANK($H$2:$H$2401,H101,6)*5))</f>
        <v>4</v>
      </c>
      <c r="L101" s="7" t="str">
        <f aca="false">I101&amp;J101&amp;K101</f>
        <v>424</v>
      </c>
      <c r="M101" s="15" t="str">
        <f aca="false">INDEX('Mapa RF'!$B$4:$F$8,6-I101,J101)</f>
        <v>Potencialmente leales</v>
      </c>
    </row>
    <row r="102" customFormat="false" ht="15" hidden="false" customHeight="false" outlineLevel="0" collapsed="false">
      <c r="A102" s="10" t="s">
        <v>4924</v>
      </c>
      <c r="B102" s="10" t="s">
        <v>8978</v>
      </c>
      <c r="C102" s="11" t="n">
        <v>45974</v>
      </c>
      <c r="D102" s="13" t="b">
        <f aca="false">TRUE()</f>
        <v>1</v>
      </c>
      <c r="E102" s="14" t="n">
        <f aca="false">_xlfn.MAXIFS(Pedidos!$C$2:$C$7000,Pedidos!$B$2:$B$7000,A102)</f>
        <v>46200</v>
      </c>
      <c r="F102" s="15" t="n">
        <f aca="false">Parámetros!$B$4-E102</f>
        <v>96</v>
      </c>
      <c r="G102" s="7" t="n">
        <f aca="false">COUNTIF(Pedidos!$B$2:$B$7000,A102)</f>
        <v>5</v>
      </c>
      <c r="H102" s="16" t="n">
        <f aca="false">SUMIFS(Pedidos!$D$2:$D$7000,Pedidos!$B$2:$B$7000,A102)</f>
        <v>183.79</v>
      </c>
      <c r="I102" s="7" t="n">
        <f aca="false">5-MIN(4,INT(PERCENTRANK($F$2:$F$2401,F102,6)*5))</f>
        <v>4</v>
      </c>
      <c r="J102" s="15" t="n">
        <f aca="false">IF(G102&gt;=Parámetros!$B$8,5,IF(G102&gt;=Parámetros!$B$7,4,IF(G102&gt;=Parámetros!$B$6,3,IF(G102&gt;=Parámetros!$B$5,2,1))))</f>
        <v>4</v>
      </c>
      <c r="K102" s="7" t="n">
        <f aca="false">1+MIN(4,INT(PERCENTRANK($H$2:$H$2401,H102,6)*5))</f>
        <v>5</v>
      </c>
      <c r="L102" s="7" t="str">
        <f aca="false">I102&amp;J102&amp;K102</f>
        <v>445</v>
      </c>
      <c r="M102" s="15" t="str">
        <f aca="false">INDEX('Mapa RF'!$B$4:$F$8,6-I102,J102)</f>
        <v>Leales</v>
      </c>
    </row>
    <row r="103" customFormat="false" ht="15" hidden="false" customHeight="false" outlineLevel="0" collapsed="false">
      <c r="A103" s="10" t="s">
        <v>4066</v>
      </c>
      <c r="B103" s="10" t="s">
        <v>8974</v>
      </c>
      <c r="C103" s="11" t="n">
        <v>45911</v>
      </c>
      <c r="D103" s="13" t="b">
        <f aca="false">TRUE()</f>
        <v>1</v>
      </c>
      <c r="E103" s="14" t="n">
        <f aca="false">_xlfn.MAXIFS(Pedidos!$C$2:$C$7000,Pedidos!$B$2:$B$7000,A103)</f>
        <v>45911</v>
      </c>
      <c r="F103" s="15" t="n">
        <f aca="false">Parámetros!$B$4-E103</f>
        <v>385</v>
      </c>
      <c r="G103" s="7" t="n">
        <f aca="false">COUNTIF(Pedidos!$B$2:$B$7000,A103)</f>
        <v>1</v>
      </c>
      <c r="H103" s="16" t="n">
        <f aca="false">SUMIFS(Pedidos!$D$2:$D$7000,Pedidos!$B$2:$B$7000,A103)</f>
        <v>29.1</v>
      </c>
      <c r="I103" s="7" t="n">
        <f aca="false">5-MIN(4,INT(PERCENTRANK($F$2:$F$2401,F103,6)*5))</f>
        <v>2</v>
      </c>
      <c r="J103" s="15" t="n">
        <f aca="false">IF(G103&gt;=Parámetros!$B$8,5,IF(G103&gt;=Parámetros!$B$7,4,IF(G103&gt;=Parámetros!$B$6,3,IF(G103&gt;=Parámetros!$B$5,2,1))))</f>
        <v>1</v>
      </c>
      <c r="K103" s="7" t="n">
        <f aca="false">1+MIN(4,INT(PERCENTRANK($H$2:$H$2401,H103,6)*5))</f>
        <v>2</v>
      </c>
      <c r="L103" s="7" t="str">
        <f aca="false">I103&amp;J103&amp;K103</f>
        <v>212</v>
      </c>
      <c r="M103" s="15" t="str">
        <f aca="false">INDEX('Mapa RF'!$B$4:$F$8,6-I103,J103)</f>
        <v>Hibernando</v>
      </c>
    </row>
    <row r="104" customFormat="false" ht="15" hidden="false" customHeight="false" outlineLevel="0" collapsed="false">
      <c r="A104" s="10" t="s">
        <v>6322</v>
      </c>
      <c r="B104" s="10" t="s">
        <v>8972</v>
      </c>
      <c r="C104" s="11" t="n">
        <v>46081</v>
      </c>
      <c r="D104" s="13" t="b">
        <f aca="false">TRUE()</f>
        <v>1</v>
      </c>
      <c r="E104" s="14" t="n">
        <f aca="false">_xlfn.MAXIFS(Pedidos!$C$2:$C$7000,Pedidos!$B$2:$B$7000,A104)</f>
        <v>46243</v>
      </c>
      <c r="F104" s="15" t="n">
        <f aca="false">Parámetros!$B$4-E104</f>
        <v>53</v>
      </c>
      <c r="G104" s="7" t="n">
        <f aca="false">COUNTIF(Pedidos!$B$2:$B$7000,A104)</f>
        <v>3</v>
      </c>
      <c r="H104" s="16" t="n">
        <f aca="false">SUMIFS(Pedidos!$D$2:$D$7000,Pedidos!$B$2:$B$7000,A104)</f>
        <v>104.27</v>
      </c>
      <c r="I104" s="7" t="n">
        <f aca="false">5-MIN(4,INT(PERCENTRANK($F$2:$F$2401,F104,6)*5))</f>
        <v>5</v>
      </c>
      <c r="J104" s="15" t="n">
        <f aca="false">IF(G104&gt;=Parámetros!$B$8,5,IF(G104&gt;=Parámetros!$B$7,4,IF(G104&gt;=Parámetros!$B$6,3,IF(G104&gt;=Parámetros!$B$5,2,1))))</f>
        <v>3</v>
      </c>
      <c r="K104" s="7" t="n">
        <f aca="false">1+MIN(4,INT(PERCENTRANK($H$2:$H$2401,H104,6)*5))</f>
        <v>4</v>
      </c>
      <c r="L104" s="7" t="str">
        <f aca="false">I104&amp;J104&amp;K104</f>
        <v>534</v>
      </c>
      <c r="M104" s="15" t="str">
        <f aca="false">INDEX('Mapa RF'!$B$4:$F$8,6-I104,J104)</f>
        <v>Potencialmente leales</v>
      </c>
    </row>
    <row r="105" customFormat="false" ht="15" hidden="false" customHeight="false" outlineLevel="0" collapsed="false">
      <c r="A105" s="10" t="s">
        <v>4460</v>
      </c>
      <c r="B105" s="10" t="s">
        <v>8979</v>
      </c>
      <c r="C105" s="11" t="n">
        <v>45940</v>
      </c>
      <c r="D105" s="13" t="b">
        <f aca="false">TRUE()</f>
        <v>1</v>
      </c>
      <c r="E105" s="14" t="n">
        <f aca="false">_xlfn.MAXIFS(Pedidos!$C$2:$C$7000,Pedidos!$B$2:$B$7000,A105)</f>
        <v>45940</v>
      </c>
      <c r="F105" s="15" t="n">
        <f aca="false">Parámetros!$B$4-E105</f>
        <v>356</v>
      </c>
      <c r="G105" s="7" t="n">
        <f aca="false">COUNTIF(Pedidos!$B$2:$B$7000,A105)</f>
        <v>1</v>
      </c>
      <c r="H105" s="16" t="n">
        <f aca="false">SUMIFS(Pedidos!$D$2:$D$7000,Pedidos!$B$2:$B$7000,A105)</f>
        <v>33.72</v>
      </c>
      <c r="I105" s="7" t="n">
        <f aca="false">5-MIN(4,INT(PERCENTRANK($F$2:$F$2401,F105,6)*5))</f>
        <v>3</v>
      </c>
      <c r="J105" s="15" t="n">
        <f aca="false">IF(G105&gt;=Parámetros!$B$8,5,IF(G105&gt;=Parámetros!$B$7,4,IF(G105&gt;=Parámetros!$B$6,3,IF(G105&gt;=Parámetros!$B$5,2,1))))</f>
        <v>1</v>
      </c>
      <c r="K105" s="7" t="n">
        <f aca="false">1+MIN(4,INT(PERCENTRANK($H$2:$H$2401,H105,6)*5))</f>
        <v>2</v>
      </c>
      <c r="L105" s="7" t="str">
        <f aca="false">I105&amp;J105&amp;K105</f>
        <v>312</v>
      </c>
      <c r="M105" s="15" t="str">
        <f aca="false">INDEX('Mapa RF'!$B$4:$F$8,6-I105,J105)</f>
        <v>A punto de dormirse</v>
      </c>
    </row>
    <row r="106" customFormat="false" ht="15" hidden="false" customHeight="false" outlineLevel="0" collapsed="false">
      <c r="A106" s="10" t="s">
        <v>2554</v>
      </c>
      <c r="B106" s="10" t="s">
        <v>8972</v>
      </c>
      <c r="C106" s="11" t="n">
        <v>45798</v>
      </c>
      <c r="D106" s="13" t="b">
        <f aca="false">TRUE()</f>
        <v>1</v>
      </c>
      <c r="E106" s="14" t="n">
        <f aca="false">_xlfn.MAXIFS(Pedidos!$C$2:$C$7000,Pedidos!$B$2:$B$7000,A106)</f>
        <v>45898</v>
      </c>
      <c r="F106" s="15" t="n">
        <f aca="false">Parámetros!$B$4-E106</f>
        <v>398</v>
      </c>
      <c r="G106" s="7" t="n">
        <f aca="false">COUNTIF(Pedidos!$B$2:$B$7000,A106)</f>
        <v>2</v>
      </c>
      <c r="H106" s="16" t="n">
        <f aca="false">SUMIFS(Pedidos!$D$2:$D$7000,Pedidos!$B$2:$B$7000,A106)</f>
        <v>92.74</v>
      </c>
      <c r="I106" s="7" t="n">
        <f aca="false">5-MIN(4,INT(PERCENTRANK($F$2:$F$2401,F106,6)*5))</f>
        <v>2</v>
      </c>
      <c r="J106" s="15" t="n">
        <f aca="false">IF(G106&gt;=Parámetros!$B$8,5,IF(G106&gt;=Parámetros!$B$7,4,IF(G106&gt;=Parámetros!$B$6,3,IF(G106&gt;=Parámetros!$B$5,2,1))))</f>
        <v>2</v>
      </c>
      <c r="K106" s="7" t="n">
        <f aca="false">1+MIN(4,INT(PERCENTRANK($H$2:$H$2401,H106,6)*5))</f>
        <v>4</v>
      </c>
      <c r="L106" s="7" t="str">
        <f aca="false">I106&amp;J106&amp;K106</f>
        <v>224</v>
      </c>
      <c r="M106" s="15" t="str">
        <f aca="false">INDEX('Mapa RF'!$B$4:$F$8,6-I106,J106)</f>
        <v>Hibernando</v>
      </c>
    </row>
    <row r="107" customFormat="false" ht="15" hidden="false" customHeight="false" outlineLevel="0" collapsed="false">
      <c r="A107" s="10" t="s">
        <v>5509</v>
      </c>
      <c r="B107" s="10" t="s">
        <v>8975</v>
      </c>
      <c r="C107" s="11" t="n">
        <v>46019</v>
      </c>
      <c r="D107" s="13" t="b">
        <f aca="false">TRUE()</f>
        <v>1</v>
      </c>
      <c r="E107" s="14" t="n">
        <f aca="false">_xlfn.MAXIFS(Pedidos!$C$2:$C$7000,Pedidos!$B$2:$B$7000,A107)</f>
        <v>46019</v>
      </c>
      <c r="F107" s="15" t="n">
        <f aca="false">Parámetros!$B$4-E107</f>
        <v>277</v>
      </c>
      <c r="G107" s="7" t="n">
        <f aca="false">COUNTIF(Pedidos!$B$2:$B$7000,A107)</f>
        <v>1</v>
      </c>
      <c r="H107" s="16" t="n">
        <f aca="false">SUMIFS(Pedidos!$D$2:$D$7000,Pedidos!$B$2:$B$7000,A107)</f>
        <v>31.69</v>
      </c>
      <c r="I107" s="7" t="n">
        <f aca="false">5-MIN(4,INT(PERCENTRANK($F$2:$F$2401,F107,6)*5))</f>
        <v>3</v>
      </c>
      <c r="J107" s="15" t="n">
        <f aca="false">IF(G107&gt;=Parámetros!$B$8,5,IF(G107&gt;=Parámetros!$B$7,4,IF(G107&gt;=Parámetros!$B$6,3,IF(G107&gt;=Parámetros!$B$5,2,1))))</f>
        <v>1</v>
      </c>
      <c r="K107" s="7" t="n">
        <f aca="false">1+MIN(4,INT(PERCENTRANK($H$2:$H$2401,H107,6)*5))</f>
        <v>2</v>
      </c>
      <c r="L107" s="7" t="str">
        <f aca="false">I107&amp;J107&amp;K107</f>
        <v>312</v>
      </c>
      <c r="M107" s="15" t="str">
        <f aca="false">INDEX('Mapa RF'!$B$4:$F$8,6-I107,J107)</f>
        <v>A punto de dormirse</v>
      </c>
    </row>
    <row r="108" customFormat="false" ht="15" hidden="false" customHeight="false" outlineLevel="0" collapsed="false">
      <c r="A108" s="10" t="s">
        <v>6242</v>
      </c>
      <c r="B108" s="10" t="s">
        <v>8972</v>
      </c>
      <c r="C108" s="11" t="n">
        <v>46076</v>
      </c>
      <c r="D108" s="13" t="b">
        <f aca="false">FALSE()</f>
        <v>0</v>
      </c>
      <c r="E108" s="14" t="n">
        <f aca="false">_xlfn.MAXIFS(Pedidos!$C$2:$C$7000,Pedidos!$B$2:$B$7000,A108)</f>
        <v>46169</v>
      </c>
      <c r="F108" s="15" t="n">
        <f aca="false">Parámetros!$B$4-E108</f>
        <v>127</v>
      </c>
      <c r="G108" s="7" t="n">
        <f aca="false">COUNTIF(Pedidos!$B$2:$B$7000,A108)</f>
        <v>2</v>
      </c>
      <c r="H108" s="16" t="n">
        <f aca="false">SUMIFS(Pedidos!$D$2:$D$7000,Pedidos!$B$2:$B$7000,A108)</f>
        <v>51.67</v>
      </c>
      <c r="I108" s="7" t="n">
        <f aca="false">5-MIN(4,INT(PERCENTRANK($F$2:$F$2401,F108,6)*5))</f>
        <v>4</v>
      </c>
      <c r="J108" s="15" t="n">
        <f aca="false">IF(G108&gt;=Parámetros!$B$8,5,IF(G108&gt;=Parámetros!$B$7,4,IF(G108&gt;=Parámetros!$B$6,3,IF(G108&gt;=Parámetros!$B$5,2,1))))</f>
        <v>2</v>
      </c>
      <c r="K108" s="7" t="n">
        <f aca="false">1+MIN(4,INT(PERCENTRANK($H$2:$H$2401,H108,6)*5))</f>
        <v>3</v>
      </c>
      <c r="L108" s="7" t="str">
        <f aca="false">I108&amp;J108&amp;K108</f>
        <v>423</v>
      </c>
      <c r="M108" s="15" t="str">
        <f aca="false">INDEX('Mapa RF'!$B$4:$F$8,6-I108,J108)</f>
        <v>Potencialmente leales</v>
      </c>
    </row>
    <row r="109" customFormat="false" ht="15" hidden="false" customHeight="false" outlineLevel="0" collapsed="false">
      <c r="A109" s="10" t="s">
        <v>1869</v>
      </c>
      <c r="B109" s="10" t="s">
        <v>8977</v>
      </c>
      <c r="C109" s="11" t="n">
        <v>45746</v>
      </c>
      <c r="D109" s="13" t="b">
        <f aca="false">TRUE()</f>
        <v>1</v>
      </c>
      <c r="E109" s="14" t="n">
        <f aca="false">_xlfn.MAXIFS(Pedidos!$C$2:$C$7000,Pedidos!$B$2:$B$7000,A109)</f>
        <v>45909</v>
      </c>
      <c r="F109" s="15" t="n">
        <f aca="false">Parámetros!$B$4-E109</f>
        <v>387</v>
      </c>
      <c r="G109" s="7" t="n">
        <f aca="false">COUNTIF(Pedidos!$B$2:$B$7000,A109)</f>
        <v>4</v>
      </c>
      <c r="H109" s="16" t="n">
        <f aca="false">SUMIFS(Pedidos!$D$2:$D$7000,Pedidos!$B$2:$B$7000,A109)</f>
        <v>152.57</v>
      </c>
      <c r="I109" s="7" t="n">
        <f aca="false">5-MIN(4,INT(PERCENTRANK($F$2:$F$2401,F109,6)*5))</f>
        <v>2</v>
      </c>
      <c r="J109" s="15" t="n">
        <f aca="false">IF(G109&gt;=Parámetros!$B$8,5,IF(G109&gt;=Parámetros!$B$7,4,IF(G109&gt;=Parámetros!$B$6,3,IF(G109&gt;=Parámetros!$B$5,2,1))))</f>
        <v>4</v>
      </c>
      <c r="K109" s="7" t="n">
        <f aca="false">1+MIN(4,INT(PERCENTRANK($H$2:$H$2401,H109,6)*5))</f>
        <v>5</v>
      </c>
      <c r="L109" s="7" t="str">
        <f aca="false">I109&amp;J109&amp;K109</f>
        <v>245</v>
      </c>
      <c r="M109" s="15" t="str">
        <f aca="false">INDEX('Mapa RF'!$B$4:$F$8,6-I109,J109)</f>
        <v>En riesgo</v>
      </c>
    </row>
    <row r="110" customFormat="false" ht="15" hidden="false" customHeight="false" outlineLevel="0" collapsed="false">
      <c r="A110" s="10" t="s">
        <v>8058</v>
      </c>
      <c r="B110" s="10" t="s">
        <v>8968</v>
      </c>
      <c r="C110" s="11" t="n">
        <v>46222</v>
      </c>
      <c r="D110" s="13" t="b">
        <f aca="false">TRUE()</f>
        <v>1</v>
      </c>
      <c r="E110" s="14" t="n">
        <f aca="false">_xlfn.MAXIFS(Pedidos!$C$2:$C$7000,Pedidos!$B$2:$B$7000,A110)</f>
        <v>46222</v>
      </c>
      <c r="F110" s="15" t="n">
        <f aca="false">Parámetros!$B$4-E110</f>
        <v>74</v>
      </c>
      <c r="G110" s="7" t="n">
        <f aca="false">COUNTIF(Pedidos!$B$2:$B$7000,A110)</f>
        <v>1</v>
      </c>
      <c r="H110" s="16" t="n">
        <f aca="false">SUMIFS(Pedidos!$D$2:$D$7000,Pedidos!$B$2:$B$7000,A110)</f>
        <v>35</v>
      </c>
      <c r="I110" s="7" t="n">
        <f aca="false">5-MIN(4,INT(PERCENTRANK($F$2:$F$2401,F110,6)*5))</f>
        <v>4</v>
      </c>
      <c r="J110" s="15" t="n">
        <f aca="false">IF(G110&gt;=Parámetros!$B$8,5,IF(G110&gt;=Parámetros!$B$7,4,IF(G110&gt;=Parámetros!$B$6,3,IF(G110&gt;=Parámetros!$B$5,2,1))))</f>
        <v>1</v>
      </c>
      <c r="K110" s="7" t="n">
        <f aca="false">1+MIN(4,INT(PERCENTRANK($H$2:$H$2401,H110,6)*5))</f>
        <v>2</v>
      </c>
      <c r="L110" s="7" t="str">
        <f aca="false">I110&amp;J110&amp;K110</f>
        <v>412</v>
      </c>
      <c r="M110" s="15" t="str">
        <f aca="false">INDEX('Mapa RF'!$B$4:$F$8,6-I110,J110)</f>
        <v>Prometedores</v>
      </c>
    </row>
    <row r="111" customFormat="false" ht="15" hidden="false" customHeight="false" outlineLevel="0" collapsed="false">
      <c r="A111" s="10" t="s">
        <v>4654</v>
      </c>
      <c r="B111" s="10" t="s">
        <v>8970</v>
      </c>
      <c r="C111" s="11" t="n">
        <v>45954</v>
      </c>
      <c r="D111" s="13" t="b">
        <f aca="false">TRUE()</f>
        <v>1</v>
      </c>
      <c r="E111" s="14" t="n">
        <f aca="false">_xlfn.MAXIFS(Pedidos!$C$2:$C$7000,Pedidos!$B$2:$B$7000,A111)</f>
        <v>45954</v>
      </c>
      <c r="F111" s="15" t="n">
        <f aca="false">Parámetros!$B$4-E111</f>
        <v>342</v>
      </c>
      <c r="G111" s="7" t="n">
        <f aca="false">COUNTIF(Pedidos!$B$2:$B$7000,A111)</f>
        <v>1</v>
      </c>
      <c r="H111" s="16" t="n">
        <f aca="false">SUMIFS(Pedidos!$D$2:$D$7000,Pedidos!$B$2:$B$7000,A111)</f>
        <v>22.37</v>
      </c>
      <c r="I111" s="7" t="n">
        <f aca="false">5-MIN(4,INT(PERCENTRANK($F$2:$F$2401,F111,6)*5))</f>
        <v>3</v>
      </c>
      <c r="J111" s="15" t="n">
        <f aca="false">IF(G111&gt;=Parámetros!$B$8,5,IF(G111&gt;=Parámetros!$B$7,4,IF(G111&gt;=Parámetros!$B$6,3,IF(G111&gt;=Parámetros!$B$5,2,1))))</f>
        <v>1</v>
      </c>
      <c r="K111" s="7" t="n">
        <f aca="false">1+MIN(4,INT(PERCENTRANK($H$2:$H$2401,H111,6)*5))</f>
        <v>1</v>
      </c>
      <c r="L111" s="7" t="str">
        <f aca="false">I111&amp;J111&amp;K111</f>
        <v>311</v>
      </c>
      <c r="M111" s="15" t="str">
        <f aca="false">INDEX('Mapa RF'!$B$4:$F$8,6-I111,J111)</f>
        <v>A punto de dormirse</v>
      </c>
    </row>
    <row r="112" customFormat="false" ht="15" hidden="false" customHeight="false" outlineLevel="0" collapsed="false">
      <c r="A112" s="10" t="s">
        <v>5096</v>
      </c>
      <c r="B112" s="10" t="s">
        <v>8972</v>
      </c>
      <c r="C112" s="11" t="n">
        <v>45987</v>
      </c>
      <c r="D112" s="13" t="b">
        <f aca="false">FALSE()</f>
        <v>0</v>
      </c>
      <c r="E112" s="14" t="n">
        <f aca="false">_xlfn.MAXIFS(Pedidos!$C$2:$C$7000,Pedidos!$B$2:$B$7000,A112)</f>
        <v>46212</v>
      </c>
      <c r="F112" s="15" t="n">
        <f aca="false">Parámetros!$B$4-E112</f>
        <v>84</v>
      </c>
      <c r="G112" s="7" t="n">
        <f aca="false">COUNTIF(Pedidos!$B$2:$B$7000,A112)</f>
        <v>2</v>
      </c>
      <c r="H112" s="16" t="n">
        <f aca="false">SUMIFS(Pedidos!$D$2:$D$7000,Pedidos!$B$2:$B$7000,A112)</f>
        <v>71.23</v>
      </c>
      <c r="I112" s="7" t="n">
        <f aca="false">5-MIN(4,INT(PERCENTRANK($F$2:$F$2401,F112,6)*5))</f>
        <v>4</v>
      </c>
      <c r="J112" s="15" t="n">
        <f aca="false">IF(G112&gt;=Parámetros!$B$8,5,IF(G112&gt;=Parámetros!$B$7,4,IF(G112&gt;=Parámetros!$B$6,3,IF(G112&gt;=Parámetros!$B$5,2,1))))</f>
        <v>2</v>
      </c>
      <c r="K112" s="7" t="n">
        <f aca="false">1+MIN(4,INT(PERCENTRANK($H$2:$H$2401,H112,6)*5))</f>
        <v>4</v>
      </c>
      <c r="L112" s="7" t="str">
        <f aca="false">I112&amp;J112&amp;K112</f>
        <v>424</v>
      </c>
      <c r="M112" s="15" t="str">
        <f aca="false">INDEX('Mapa RF'!$B$4:$F$8,6-I112,J112)</f>
        <v>Potencialmente leales</v>
      </c>
    </row>
    <row r="113" customFormat="false" ht="15" hidden="false" customHeight="false" outlineLevel="0" collapsed="false">
      <c r="A113" s="10" t="s">
        <v>2115</v>
      </c>
      <c r="B113" s="10" t="s">
        <v>8972</v>
      </c>
      <c r="C113" s="11" t="n">
        <v>45765</v>
      </c>
      <c r="D113" s="13" t="b">
        <f aca="false">TRUE()</f>
        <v>1</v>
      </c>
      <c r="E113" s="14" t="n">
        <f aca="false">_xlfn.MAXIFS(Pedidos!$C$2:$C$7000,Pedidos!$B$2:$B$7000,A113)</f>
        <v>45765</v>
      </c>
      <c r="F113" s="15" t="n">
        <f aca="false">Parámetros!$B$4-E113</f>
        <v>531</v>
      </c>
      <c r="G113" s="7" t="n">
        <f aca="false">COUNTIF(Pedidos!$B$2:$B$7000,A113)</f>
        <v>1</v>
      </c>
      <c r="H113" s="16" t="n">
        <f aca="false">SUMIFS(Pedidos!$D$2:$D$7000,Pedidos!$B$2:$B$7000,A113)</f>
        <v>13.16</v>
      </c>
      <c r="I113" s="7" t="n">
        <f aca="false">5-MIN(4,INT(PERCENTRANK($F$2:$F$2401,F113,6)*5))</f>
        <v>1</v>
      </c>
      <c r="J113" s="15" t="n">
        <f aca="false">IF(G113&gt;=Parámetros!$B$8,5,IF(G113&gt;=Parámetros!$B$7,4,IF(G113&gt;=Parámetros!$B$6,3,IF(G113&gt;=Parámetros!$B$5,2,1))))</f>
        <v>1</v>
      </c>
      <c r="K113" s="7" t="n">
        <f aca="false">1+MIN(4,INT(PERCENTRANK($H$2:$H$2401,H113,6)*5))</f>
        <v>1</v>
      </c>
      <c r="L113" s="7" t="str">
        <f aca="false">I113&amp;J113&amp;K113</f>
        <v>111</v>
      </c>
      <c r="M113" s="15" t="str">
        <f aca="false">INDEX('Mapa RF'!$B$4:$F$8,6-I113,J113)</f>
        <v>Hibernando</v>
      </c>
    </row>
    <row r="114" customFormat="false" ht="15" hidden="false" customHeight="false" outlineLevel="0" collapsed="false">
      <c r="A114" s="10" t="s">
        <v>105</v>
      </c>
      <c r="B114" s="10" t="s">
        <v>8982</v>
      </c>
      <c r="C114" s="11" t="n">
        <v>45574</v>
      </c>
      <c r="D114" s="13" t="b">
        <f aca="false">TRUE()</f>
        <v>1</v>
      </c>
      <c r="E114" s="14" t="n">
        <f aca="false">_xlfn.MAXIFS(Pedidos!$C$2:$C$7000,Pedidos!$B$2:$B$7000,A114)</f>
        <v>45728</v>
      </c>
      <c r="F114" s="15" t="n">
        <f aca="false">Parámetros!$B$4-E114</f>
        <v>568</v>
      </c>
      <c r="G114" s="7" t="n">
        <f aca="false">COUNTIF(Pedidos!$B$2:$B$7000,A114)</f>
        <v>2</v>
      </c>
      <c r="H114" s="16" t="n">
        <f aca="false">SUMIFS(Pedidos!$D$2:$D$7000,Pedidos!$B$2:$B$7000,A114)</f>
        <v>54.4</v>
      </c>
      <c r="I114" s="7" t="n">
        <f aca="false">5-MIN(4,INT(PERCENTRANK($F$2:$F$2401,F114,6)*5))</f>
        <v>1</v>
      </c>
      <c r="J114" s="15" t="n">
        <f aca="false">IF(G114&gt;=Parámetros!$B$8,5,IF(G114&gt;=Parámetros!$B$7,4,IF(G114&gt;=Parámetros!$B$6,3,IF(G114&gt;=Parámetros!$B$5,2,1))))</f>
        <v>2</v>
      </c>
      <c r="K114" s="7" t="n">
        <f aca="false">1+MIN(4,INT(PERCENTRANK($H$2:$H$2401,H114,6)*5))</f>
        <v>3</v>
      </c>
      <c r="L114" s="7" t="str">
        <f aca="false">I114&amp;J114&amp;K114</f>
        <v>123</v>
      </c>
      <c r="M114" s="15" t="str">
        <f aca="false">INDEX('Mapa RF'!$B$4:$F$8,6-I114,J114)</f>
        <v>Hibernando</v>
      </c>
    </row>
    <row r="115" customFormat="false" ht="15" hidden="false" customHeight="false" outlineLevel="0" collapsed="false">
      <c r="A115" s="10" t="s">
        <v>4802</v>
      </c>
      <c r="B115" s="10" t="s">
        <v>8979</v>
      </c>
      <c r="C115" s="11" t="n">
        <v>45966</v>
      </c>
      <c r="D115" s="13" t="b">
        <f aca="false">FALSE()</f>
        <v>0</v>
      </c>
      <c r="E115" s="14" t="n">
        <f aca="false">_xlfn.MAXIFS(Pedidos!$C$2:$C$7000,Pedidos!$B$2:$B$7000,A115)</f>
        <v>45966</v>
      </c>
      <c r="F115" s="15" t="n">
        <f aca="false">Parámetros!$B$4-E115</f>
        <v>330</v>
      </c>
      <c r="G115" s="7" t="n">
        <f aca="false">COUNTIF(Pedidos!$B$2:$B$7000,A115)</f>
        <v>1</v>
      </c>
      <c r="H115" s="16" t="n">
        <f aca="false">SUMIFS(Pedidos!$D$2:$D$7000,Pedidos!$B$2:$B$7000,A115)</f>
        <v>38.77</v>
      </c>
      <c r="I115" s="7" t="n">
        <f aca="false">5-MIN(4,INT(PERCENTRANK($F$2:$F$2401,F115,6)*5))</f>
        <v>3</v>
      </c>
      <c r="J115" s="15" t="n">
        <f aca="false">IF(G115&gt;=Parámetros!$B$8,5,IF(G115&gt;=Parámetros!$B$7,4,IF(G115&gt;=Parámetros!$B$6,3,IF(G115&gt;=Parámetros!$B$5,2,1))))</f>
        <v>1</v>
      </c>
      <c r="K115" s="7" t="n">
        <f aca="false">1+MIN(4,INT(PERCENTRANK($H$2:$H$2401,H115,6)*5))</f>
        <v>3</v>
      </c>
      <c r="L115" s="7" t="str">
        <f aca="false">I115&amp;J115&amp;K115</f>
        <v>313</v>
      </c>
      <c r="M115" s="15" t="str">
        <f aca="false">INDEX('Mapa RF'!$B$4:$F$8,6-I115,J115)</f>
        <v>A punto de dormirse</v>
      </c>
    </row>
    <row r="116" customFormat="false" ht="15" hidden="false" customHeight="false" outlineLevel="0" collapsed="false">
      <c r="A116" s="10" t="s">
        <v>8048</v>
      </c>
      <c r="B116" s="10" t="s">
        <v>8972</v>
      </c>
      <c r="C116" s="11" t="n">
        <v>46221</v>
      </c>
      <c r="D116" s="13" t="b">
        <f aca="false">TRUE()</f>
        <v>1</v>
      </c>
      <c r="E116" s="14" t="n">
        <f aca="false">_xlfn.MAXIFS(Pedidos!$C$2:$C$7000,Pedidos!$B$2:$B$7000,A116)</f>
        <v>46221</v>
      </c>
      <c r="F116" s="15" t="n">
        <f aca="false">Parámetros!$B$4-E116</f>
        <v>75</v>
      </c>
      <c r="G116" s="7" t="n">
        <f aca="false">COUNTIF(Pedidos!$B$2:$B$7000,A116)</f>
        <v>1</v>
      </c>
      <c r="H116" s="16" t="n">
        <f aca="false">SUMIFS(Pedidos!$D$2:$D$7000,Pedidos!$B$2:$B$7000,A116)</f>
        <v>35.55</v>
      </c>
      <c r="I116" s="7" t="n">
        <f aca="false">5-MIN(4,INT(PERCENTRANK($F$2:$F$2401,F116,6)*5))</f>
        <v>4</v>
      </c>
      <c r="J116" s="15" t="n">
        <f aca="false">IF(G116&gt;=Parámetros!$B$8,5,IF(G116&gt;=Parámetros!$B$7,4,IF(G116&gt;=Parámetros!$B$6,3,IF(G116&gt;=Parámetros!$B$5,2,1))))</f>
        <v>1</v>
      </c>
      <c r="K116" s="7" t="n">
        <f aca="false">1+MIN(4,INT(PERCENTRANK($H$2:$H$2401,H116,6)*5))</f>
        <v>2</v>
      </c>
      <c r="L116" s="7" t="str">
        <f aca="false">I116&amp;J116&amp;K116</f>
        <v>412</v>
      </c>
      <c r="M116" s="15" t="str">
        <f aca="false">INDEX('Mapa RF'!$B$4:$F$8,6-I116,J116)</f>
        <v>Prometedores</v>
      </c>
    </row>
    <row r="117" customFormat="false" ht="15" hidden="false" customHeight="false" outlineLevel="0" collapsed="false">
      <c r="A117" s="10" t="s">
        <v>246</v>
      </c>
      <c r="B117" s="10" t="s">
        <v>8972</v>
      </c>
      <c r="C117" s="11" t="n">
        <v>45594</v>
      </c>
      <c r="D117" s="13" t="b">
        <f aca="false">TRUE()</f>
        <v>1</v>
      </c>
      <c r="E117" s="14" t="n">
        <f aca="false">_xlfn.MAXIFS(Pedidos!$C$2:$C$7000,Pedidos!$B$2:$B$7000,A117)</f>
        <v>45594</v>
      </c>
      <c r="F117" s="15" t="n">
        <f aca="false">Parámetros!$B$4-E117</f>
        <v>702</v>
      </c>
      <c r="G117" s="7" t="n">
        <f aca="false">COUNTIF(Pedidos!$B$2:$B$7000,A117)</f>
        <v>1</v>
      </c>
      <c r="H117" s="16" t="n">
        <f aca="false">SUMIFS(Pedidos!$D$2:$D$7000,Pedidos!$B$2:$B$7000,A117)</f>
        <v>22.64</v>
      </c>
      <c r="I117" s="7" t="n">
        <f aca="false">5-MIN(4,INT(PERCENTRANK($F$2:$F$2401,F117,6)*5))</f>
        <v>1</v>
      </c>
      <c r="J117" s="15" t="n">
        <f aca="false">IF(G117&gt;=Parámetros!$B$8,5,IF(G117&gt;=Parámetros!$B$7,4,IF(G117&gt;=Parámetros!$B$6,3,IF(G117&gt;=Parámetros!$B$5,2,1))))</f>
        <v>1</v>
      </c>
      <c r="K117" s="7" t="n">
        <f aca="false">1+MIN(4,INT(PERCENTRANK($H$2:$H$2401,H117,6)*5))</f>
        <v>1</v>
      </c>
      <c r="L117" s="7" t="str">
        <f aca="false">I117&amp;J117&amp;K117</f>
        <v>111</v>
      </c>
      <c r="M117" s="15" t="str">
        <f aca="false">INDEX('Mapa RF'!$B$4:$F$8,6-I117,J117)</f>
        <v>Hibernando</v>
      </c>
    </row>
    <row r="118" customFormat="false" ht="15" hidden="false" customHeight="false" outlineLevel="0" collapsed="false">
      <c r="A118" s="10" t="s">
        <v>7084</v>
      </c>
      <c r="B118" s="10" t="s">
        <v>8976</v>
      </c>
      <c r="C118" s="11" t="n">
        <v>46142</v>
      </c>
      <c r="D118" s="13" t="b">
        <f aca="false">TRUE()</f>
        <v>1</v>
      </c>
      <c r="E118" s="14" t="n">
        <f aca="false">_xlfn.MAXIFS(Pedidos!$C$2:$C$7000,Pedidos!$B$2:$B$7000,A118)</f>
        <v>46142</v>
      </c>
      <c r="F118" s="15" t="n">
        <f aca="false">Parámetros!$B$4-E118</f>
        <v>154</v>
      </c>
      <c r="G118" s="7" t="n">
        <f aca="false">COUNTIF(Pedidos!$B$2:$B$7000,A118)</f>
        <v>1</v>
      </c>
      <c r="H118" s="16" t="n">
        <f aca="false">SUMIFS(Pedidos!$D$2:$D$7000,Pedidos!$B$2:$B$7000,A118)</f>
        <v>45.48</v>
      </c>
      <c r="I118" s="7" t="n">
        <f aca="false">5-MIN(4,INT(PERCENTRANK($F$2:$F$2401,F118,6)*5))</f>
        <v>4</v>
      </c>
      <c r="J118" s="15" t="n">
        <f aca="false">IF(G118&gt;=Parámetros!$B$8,5,IF(G118&gt;=Parámetros!$B$7,4,IF(G118&gt;=Parámetros!$B$6,3,IF(G118&gt;=Parámetros!$B$5,2,1))))</f>
        <v>1</v>
      </c>
      <c r="K118" s="7" t="n">
        <f aca="false">1+MIN(4,INT(PERCENTRANK($H$2:$H$2401,H118,6)*5))</f>
        <v>3</v>
      </c>
      <c r="L118" s="7" t="str">
        <f aca="false">I118&amp;J118&amp;K118</f>
        <v>413</v>
      </c>
      <c r="M118" s="15" t="str">
        <f aca="false">INDEX('Mapa RF'!$B$4:$F$8,6-I118,J118)</f>
        <v>Prometedores</v>
      </c>
    </row>
    <row r="119" customFormat="false" ht="15" hidden="false" customHeight="false" outlineLevel="0" collapsed="false">
      <c r="A119" s="10" t="s">
        <v>972</v>
      </c>
      <c r="B119" s="10" t="s">
        <v>8976</v>
      </c>
      <c r="C119" s="11" t="n">
        <v>45673</v>
      </c>
      <c r="D119" s="13" t="b">
        <f aca="false">TRUE()</f>
        <v>1</v>
      </c>
      <c r="E119" s="14" t="n">
        <f aca="false">_xlfn.MAXIFS(Pedidos!$C$2:$C$7000,Pedidos!$B$2:$B$7000,A119)</f>
        <v>45673</v>
      </c>
      <c r="F119" s="15" t="n">
        <f aca="false">Parámetros!$B$4-E119</f>
        <v>623</v>
      </c>
      <c r="G119" s="7" t="n">
        <f aca="false">COUNTIF(Pedidos!$B$2:$B$7000,A119)</f>
        <v>1</v>
      </c>
      <c r="H119" s="16" t="n">
        <f aca="false">SUMIFS(Pedidos!$D$2:$D$7000,Pedidos!$B$2:$B$7000,A119)</f>
        <v>19.08</v>
      </c>
      <c r="I119" s="7" t="n">
        <f aca="false">5-MIN(4,INT(PERCENTRANK($F$2:$F$2401,F119,6)*5))</f>
        <v>1</v>
      </c>
      <c r="J119" s="15" t="n">
        <f aca="false">IF(G119&gt;=Parámetros!$B$8,5,IF(G119&gt;=Parámetros!$B$7,4,IF(G119&gt;=Parámetros!$B$6,3,IF(G119&gt;=Parámetros!$B$5,2,1))))</f>
        <v>1</v>
      </c>
      <c r="K119" s="7" t="n">
        <f aca="false">1+MIN(4,INT(PERCENTRANK($H$2:$H$2401,H119,6)*5))</f>
        <v>1</v>
      </c>
      <c r="L119" s="7" t="str">
        <f aca="false">I119&amp;J119&amp;K119</f>
        <v>111</v>
      </c>
      <c r="M119" s="15" t="str">
        <f aca="false">INDEX('Mapa RF'!$B$4:$F$8,6-I119,J119)</f>
        <v>Hibernando</v>
      </c>
    </row>
    <row r="120" customFormat="false" ht="15" hidden="false" customHeight="false" outlineLevel="0" collapsed="false">
      <c r="A120" s="10" t="s">
        <v>838</v>
      </c>
      <c r="B120" s="10" t="s">
        <v>8978</v>
      </c>
      <c r="C120" s="11" t="n">
        <v>45660</v>
      </c>
      <c r="D120" s="13" t="b">
        <f aca="false">TRUE()</f>
        <v>1</v>
      </c>
      <c r="E120" s="14" t="n">
        <f aca="false">_xlfn.MAXIFS(Pedidos!$C$2:$C$7000,Pedidos!$B$2:$B$7000,A120)</f>
        <v>45660</v>
      </c>
      <c r="F120" s="15" t="n">
        <f aca="false">Parámetros!$B$4-E120</f>
        <v>636</v>
      </c>
      <c r="G120" s="7" t="n">
        <f aca="false">COUNTIF(Pedidos!$B$2:$B$7000,A120)</f>
        <v>1</v>
      </c>
      <c r="H120" s="16" t="n">
        <f aca="false">SUMIFS(Pedidos!$D$2:$D$7000,Pedidos!$B$2:$B$7000,A120)</f>
        <v>56.22</v>
      </c>
      <c r="I120" s="7" t="n">
        <f aca="false">5-MIN(4,INT(PERCENTRANK($F$2:$F$2401,F120,6)*5))</f>
        <v>1</v>
      </c>
      <c r="J120" s="15" t="n">
        <f aca="false">IF(G120&gt;=Parámetros!$B$8,5,IF(G120&gt;=Parámetros!$B$7,4,IF(G120&gt;=Parámetros!$B$6,3,IF(G120&gt;=Parámetros!$B$5,2,1))))</f>
        <v>1</v>
      </c>
      <c r="K120" s="7" t="n">
        <f aca="false">1+MIN(4,INT(PERCENTRANK($H$2:$H$2401,H120,6)*5))</f>
        <v>3</v>
      </c>
      <c r="L120" s="7" t="str">
        <f aca="false">I120&amp;J120&amp;K120</f>
        <v>113</v>
      </c>
      <c r="M120" s="15" t="str">
        <f aca="false">INDEX('Mapa RF'!$B$4:$F$8,6-I120,J120)</f>
        <v>Hibernando</v>
      </c>
    </row>
    <row r="121" customFormat="false" ht="15" hidden="false" customHeight="false" outlineLevel="0" collapsed="false">
      <c r="A121" s="10" t="s">
        <v>163</v>
      </c>
      <c r="B121" s="10" t="s">
        <v>8968</v>
      </c>
      <c r="C121" s="11" t="n">
        <v>45584</v>
      </c>
      <c r="D121" s="13" t="b">
        <f aca="false">TRUE()</f>
        <v>1</v>
      </c>
      <c r="E121" s="14" t="n">
        <f aca="false">_xlfn.MAXIFS(Pedidos!$C$2:$C$7000,Pedidos!$B$2:$B$7000,A121)</f>
        <v>45584</v>
      </c>
      <c r="F121" s="15" t="n">
        <f aca="false">Parámetros!$B$4-E121</f>
        <v>712</v>
      </c>
      <c r="G121" s="7" t="n">
        <f aca="false">COUNTIF(Pedidos!$B$2:$B$7000,A121)</f>
        <v>1</v>
      </c>
      <c r="H121" s="16" t="n">
        <f aca="false">SUMIFS(Pedidos!$D$2:$D$7000,Pedidos!$B$2:$B$7000,A121)</f>
        <v>25.61</v>
      </c>
      <c r="I121" s="7" t="n">
        <f aca="false">5-MIN(4,INT(PERCENTRANK($F$2:$F$2401,F121,6)*5))</f>
        <v>1</v>
      </c>
      <c r="J121" s="15" t="n">
        <f aca="false">IF(G121&gt;=Parámetros!$B$8,5,IF(G121&gt;=Parámetros!$B$7,4,IF(G121&gt;=Parámetros!$B$6,3,IF(G121&gt;=Parámetros!$B$5,2,1))))</f>
        <v>1</v>
      </c>
      <c r="K121" s="7" t="n">
        <f aca="false">1+MIN(4,INT(PERCENTRANK($H$2:$H$2401,H121,6)*5))</f>
        <v>1</v>
      </c>
      <c r="L121" s="7" t="str">
        <f aca="false">I121&amp;J121&amp;K121</f>
        <v>111</v>
      </c>
      <c r="M121" s="15" t="str">
        <f aca="false">INDEX('Mapa RF'!$B$4:$F$8,6-I121,J121)</f>
        <v>Hibernando</v>
      </c>
    </row>
    <row r="122" customFormat="false" ht="15" hidden="false" customHeight="false" outlineLevel="0" collapsed="false">
      <c r="A122" s="10" t="s">
        <v>900</v>
      </c>
      <c r="B122" s="10" t="s">
        <v>8968</v>
      </c>
      <c r="C122" s="11" t="n">
        <v>45666</v>
      </c>
      <c r="D122" s="13" t="b">
        <f aca="false">TRUE()</f>
        <v>1</v>
      </c>
      <c r="E122" s="14" t="n">
        <f aca="false">_xlfn.MAXIFS(Pedidos!$C$2:$C$7000,Pedidos!$B$2:$B$7000,A122)</f>
        <v>46002</v>
      </c>
      <c r="F122" s="15" t="n">
        <f aca="false">Parámetros!$B$4-E122</f>
        <v>294</v>
      </c>
      <c r="G122" s="7" t="n">
        <f aca="false">COUNTIF(Pedidos!$B$2:$B$7000,A122)</f>
        <v>3</v>
      </c>
      <c r="H122" s="16" t="n">
        <f aca="false">SUMIFS(Pedidos!$D$2:$D$7000,Pedidos!$B$2:$B$7000,A122)</f>
        <v>117.85</v>
      </c>
      <c r="I122" s="7" t="n">
        <f aca="false">5-MIN(4,INT(PERCENTRANK($F$2:$F$2401,F122,6)*5))</f>
        <v>3</v>
      </c>
      <c r="J122" s="15" t="n">
        <f aca="false">IF(G122&gt;=Parámetros!$B$8,5,IF(G122&gt;=Parámetros!$B$7,4,IF(G122&gt;=Parámetros!$B$6,3,IF(G122&gt;=Parámetros!$B$5,2,1))))</f>
        <v>3</v>
      </c>
      <c r="K122" s="7" t="n">
        <f aca="false">1+MIN(4,INT(PERCENTRANK($H$2:$H$2401,H122,6)*5))</f>
        <v>4</v>
      </c>
      <c r="L122" s="7" t="str">
        <f aca="false">I122&amp;J122&amp;K122</f>
        <v>334</v>
      </c>
      <c r="M122" s="15" t="str">
        <f aca="false">INDEX('Mapa RF'!$B$4:$F$8,6-I122,J122)</f>
        <v>Necesitan atención</v>
      </c>
    </row>
    <row r="123" customFormat="false" ht="15" hidden="false" customHeight="false" outlineLevel="0" collapsed="false">
      <c r="A123" s="10" t="s">
        <v>4702</v>
      </c>
      <c r="B123" s="10" t="s">
        <v>8971</v>
      </c>
      <c r="C123" s="11" t="n">
        <v>45958</v>
      </c>
      <c r="D123" s="13" t="b">
        <f aca="false">FALSE()</f>
        <v>0</v>
      </c>
      <c r="E123" s="14" t="n">
        <f aca="false">_xlfn.MAXIFS(Pedidos!$C$2:$C$7000,Pedidos!$B$2:$B$7000,A123)</f>
        <v>46234</v>
      </c>
      <c r="F123" s="15" t="n">
        <f aca="false">Parámetros!$B$4-E123</f>
        <v>62</v>
      </c>
      <c r="G123" s="7" t="n">
        <f aca="false">COUNTIF(Pedidos!$B$2:$B$7000,A123)</f>
        <v>5</v>
      </c>
      <c r="H123" s="16" t="n">
        <f aca="false">SUMIFS(Pedidos!$D$2:$D$7000,Pedidos!$B$2:$B$7000,A123)</f>
        <v>166.71</v>
      </c>
      <c r="I123" s="7" t="n">
        <f aca="false">5-MIN(4,INT(PERCENTRANK($F$2:$F$2401,F123,6)*5))</f>
        <v>5</v>
      </c>
      <c r="J123" s="15" t="n">
        <f aca="false">IF(G123&gt;=Parámetros!$B$8,5,IF(G123&gt;=Parámetros!$B$7,4,IF(G123&gt;=Parámetros!$B$6,3,IF(G123&gt;=Parámetros!$B$5,2,1))))</f>
        <v>4</v>
      </c>
      <c r="K123" s="7" t="n">
        <f aca="false">1+MIN(4,INT(PERCENTRANK($H$2:$H$2401,H123,6)*5))</f>
        <v>5</v>
      </c>
      <c r="L123" s="7" t="str">
        <f aca="false">I123&amp;J123&amp;K123</f>
        <v>545</v>
      </c>
      <c r="M123" s="15" t="str">
        <f aca="false">INDEX('Mapa RF'!$B$4:$F$8,6-I123,J123)</f>
        <v>Campeones</v>
      </c>
    </row>
    <row r="124" customFormat="false" ht="15" hidden="false" customHeight="false" outlineLevel="0" collapsed="false">
      <c r="A124" s="10" t="s">
        <v>2117</v>
      </c>
      <c r="B124" s="10" t="s">
        <v>8981</v>
      </c>
      <c r="C124" s="11" t="n">
        <v>45765</v>
      </c>
      <c r="D124" s="13" t="b">
        <f aca="false">FALSE()</f>
        <v>0</v>
      </c>
      <c r="E124" s="14" t="n">
        <f aca="false">_xlfn.MAXIFS(Pedidos!$C$2:$C$7000,Pedidos!$B$2:$B$7000,A124)</f>
        <v>45765</v>
      </c>
      <c r="F124" s="15" t="n">
        <f aca="false">Parámetros!$B$4-E124</f>
        <v>531</v>
      </c>
      <c r="G124" s="7" t="n">
        <f aca="false">COUNTIF(Pedidos!$B$2:$B$7000,A124)</f>
        <v>1</v>
      </c>
      <c r="H124" s="16" t="n">
        <f aca="false">SUMIFS(Pedidos!$D$2:$D$7000,Pedidos!$B$2:$B$7000,A124)</f>
        <v>31.6</v>
      </c>
      <c r="I124" s="7" t="n">
        <f aca="false">5-MIN(4,INT(PERCENTRANK($F$2:$F$2401,F124,6)*5))</f>
        <v>1</v>
      </c>
      <c r="J124" s="15" t="n">
        <f aca="false">IF(G124&gt;=Parámetros!$B$8,5,IF(G124&gt;=Parámetros!$B$7,4,IF(G124&gt;=Parámetros!$B$6,3,IF(G124&gt;=Parámetros!$B$5,2,1))))</f>
        <v>1</v>
      </c>
      <c r="K124" s="7" t="n">
        <f aca="false">1+MIN(4,INT(PERCENTRANK($H$2:$H$2401,H124,6)*5))</f>
        <v>2</v>
      </c>
      <c r="L124" s="7" t="str">
        <f aca="false">I124&amp;J124&amp;K124</f>
        <v>112</v>
      </c>
      <c r="M124" s="15" t="str">
        <f aca="false">INDEX('Mapa RF'!$B$4:$F$8,6-I124,J124)</f>
        <v>Hibernando</v>
      </c>
    </row>
    <row r="125" customFormat="false" ht="15" hidden="false" customHeight="false" outlineLevel="0" collapsed="false">
      <c r="A125" s="10" t="s">
        <v>5259</v>
      </c>
      <c r="B125" s="10" t="s">
        <v>8979</v>
      </c>
      <c r="C125" s="11" t="n">
        <v>46000</v>
      </c>
      <c r="D125" s="13" t="b">
        <f aca="false">TRUE()</f>
        <v>1</v>
      </c>
      <c r="E125" s="14" t="n">
        <f aca="false">_xlfn.MAXIFS(Pedidos!$C$2:$C$7000,Pedidos!$B$2:$B$7000,A125)</f>
        <v>46000</v>
      </c>
      <c r="F125" s="15" t="n">
        <f aca="false">Parámetros!$B$4-E125</f>
        <v>296</v>
      </c>
      <c r="G125" s="7" t="n">
        <f aca="false">COUNTIF(Pedidos!$B$2:$B$7000,A125)</f>
        <v>1</v>
      </c>
      <c r="H125" s="16" t="n">
        <f aca="false">SUMIFS(Pedidos!$D$2:$D$7000,Pedidos!$B$2:$B$7000,A125)</f>
        <v>44.95</v>
      </c>
      <c r="I125" s="7" t="n">
        <f aca="false">5-MIN(4,INT(PERCENTRANK($F$2:$F$2401,F125,6)*5))</f>
        <v>3</v>
      </c>
      <c r="J125" s="15" t="n">
        <f aca="false">IF(G125&gt;=Parámetros!$B$8,5,IF(G125&gt;=Parámetros!$B$7,4,IF(G125&gt;=Parámetros!$B$6,3,IF(G125&gt;=Parámetros!$B$5,2,1))))</f>
        <v>1</v>
      </c>
      <c r="K125" s="7" t="n">
        <f aca="false">1+MIN(4,INT(PERCENTRANK($H$2:$H$2401,H125,6)*5))</f>
        <v>3</v>
      </c>
      <c r="L125" s="7" t="str">
        <f aca="false">I125&amp;J125&amp;K125</f>
        <v>313</v>
      </c>
      <c r="M125" s="15" t="str">
        <f aca="false">INDEX('Mapa RF'!$B$4:$F$8,6-I125,J125)</f>
        <v>A punto de dormirse</v>
      </c>
    </row>
    <row r="126" customFormat="false" ht="15" hidden="false" customHeight="false" outlineLevel="0" collapsed="false">
      <c r="A126" s="10" t="s">
        <v>4416</v>
      </c>
      <c r="B126" s="10" t="s">
        <v>8968</v>
      </c>
      <c r="C126" s="11" t="n">
        <v>45937</v>
      </c>
      <c r="D126" s="13" t="b">
        <f aca="false">TRUE()</f>
        <v>1</v>
      </c>
      <c r="E126" s="14" t="n">
        <f aca="false">_xlfn.MAXIFS(Pedidos!$C$2:$C$7000,Pedidos!$B$2:$B$7000,A126)</f>
        <v>45937</v>
      </c>
      <c r="F126" s="15" t="n">
        <f aca="false">Parámetros!$B$4-E126</f>
        <v>359</v>
      </c>
      <c r="G126" s="7" t="n">
        <f aca="false">COUNTIF(Pedidos!$B$2:$B$7000,A126)</f>
        <v>1</v>
      </c>
      <c r="H126" s="16" t="n">
        <f aca="false">SUMIFS(Pedidos!$D$2:$D$7000,Pedidos!$B$2:$B$7000,A126)</f>
        <v>22.66</v>
      </c>
      <c r="I126" s="7" t="n">
        <f aca="false">5-MIN(4,INT(PERCENTRANK($F$2:$F$2401,F126,6)*5))</f>
        <v>2</v>
      </c>
      <c r="J126" s="15" t="n">
        <f aca="false">IF(G126&gt;=Parámetros!$B$8,5,IF(G126&gt;=Parámetros!$B$7,4,IF(G126&gt;=Parámetros!$B$6,3,IF(G126&gt;=Parámetros!$B$5,2,1))))</f>
        <v>1</v>
      </c>
      <c r="K126" s="7" t="n">
        <f aca="false">1+MIN(4,INT(PERCENTRANK($H$2:$H$2401,H126,6)*5))</f>
        <v>1</v>
      </c>
      <c r="L126" s="7" t="str">
        <f aca="false">I126&amp;J126&amp;K126</f>
        <v>211</v>
      </c>
      <c r="M126" s="15" t="str">
        <f aca="false">INDEX('Mapa RF'!$B$4:$F$8,6-I126,J126)</f>
        <v>Hibernando</v>
      </c>
    </row>
    <row r="127" customFormat="false" ht="15" hidden="false" customHeight="false" outlineLevel="0" collapsed="false">
      <c r="A127" s="10" t="s">
        <v>347</v>
      </c>
      <c r="B127" s="10" t="s">
        <v>8968</v>
      </c>
      <c r="C127" s="11" t="n">
        <v>45608</v>
      </c>
      <c r="D127" s="13" t="b">
        <f aca="false">TRUE()</f>
        <v>1</v>
      </c>
      <c r="E127" s="14" t="n">
        <f aca="false">_xlfn.MAXIFS(Pedidos!$C$2:$C$7000,Pedidos!$B$2:$B$7000,A127)</f>
        <v>45608</v>
      </c>
      <c r="F127" s="15" t="n">
        <f aca="false">Parámetros!$B$4-E127</f>
        <v>688</v>
      </c>
      <c r="G127" s="7" t="n">
        <f aca="false">COUNTIF(Pedidos!$B$2:$B$7000,A127)</f>
        <v>1</v>
      </c>
      <c r="H127" s="16" t="n">
        <f aca="false">SUMIFS(Pedidos!$D$2:$D$7000,Pedidos!$B$2:$B$7000,A127)</f>
        <v>21.28</v>
      </c>
      <c r="I127" s="7" t="n">
        <f aca="false">5-MIN(4,INT(PERCENTRANK($F$2:$F$2401,F127,6)*5))</f>
        <v>1</v>
      </c>
      <c r="J127" s="15" t="n">
        <f aca="false">IF(G127&gt;=Parámetros!$B$8,5,IF(G127&gt;=Parámetros!$B$7,4,IF(G127&gt;=Parámetros!$B$6,3,IF(G127&gt;=Parámetros!$B$5,2,1))))</f>
        <v>1</v>
      </c>
      <c r="K127" s="7" t="n">
        <f aca="false">1+MIN(4,INT(PERCENTRANK($H$2:$H$2401,H127,6)*5))</f>
        <v>1</v>
      </c>
      <c r="L127" s="7" t="str">
        <f aca="false">I127&amp;J127&amp;K127</f>
        <v>111</v>
      </c>
      <c r="M127" s="15" t="str">
        <f aca="false">INDEX('Mapa RF'!$B$4:$F$8,6-I127,J127)</f>
        <v>Hibernando</v>
      </c>
    </row>
    <row r="128" customFormat="false" ht="15" hidden="false" customHeight="false" outlineLevel="0" collapsed="false">
      <c r="A128" s="10" t="s">
        <v>433</v>
      </c>
      <c r="B128" s="10" t="s">
        <v>8968</v>
      </c>
      <c r="C128" s="11" t="n">
        <v>45619</v>
      </c>
      <c r="D128" s="13" t="b">
        <f aca="false">TRUE()</f>
        <v>1</v>
      </c>
      <c r="E128" s="14" t="n">
        <f aca="false">_xlfn.MAXIFS(Pedidos!$C$2:$C$7000,Pedidos!$B$2:$B$7000,A128)</f>
        <v>45802</v>
      </c>
      <c r="F128" s="15" t="n">
        <f aca="false">Parámetros!$B$4-E128</f>
        <v>494</v>
      </c>
      <c r="G128" s="7" t="n">
        <f aca="false">COUNTIF(Pedidos!$B$2:$B$7000,A128)</f>
        <v>2</v>
      </c>
      <c r="H128" s="16" t="n">
        <f aca="false">SUMIFS(Pedidos!$D$2:$D$7000,Pedidos!$B$2:$B$7000,A128)</f>
        <v>61.94</v>
      </c>
      <c r="I128" s="7" t="n">
        <f aca="false">5-MIN(4,INT(PERCENTRANK($F$2:$F$2401,F128,6)*5))</f>
        <v>2</v>
      </c>
      <c r="J128" s="15" t="n">
        <f aca="false">IF(G128&gt;=Parámetros!$B$8,5,IF(G128&gt;=Parámetros!$B$7,4,IF(G128&gt;=Parámetros!$B$6,3,IF(G128&gt;=Parámetros!$B$5,2,1))))</f>
        <v>2</v>
      </c>
      <c r="K128" s="7" t="n">
        <f aca="false">1+MIN(4,INT(PERCENTRANK($H$2:$H$2401,H128,6)*5))</f>
        <v>4</v>
      </c>
      <c r="L128" s="7" t="str">
        <f aca="false">I128&amp;J128&amp;K128</f>
        <v>224</v>
      </c>
      <c r="M128" s="15" t="str">
        <f aca="false">INDEX('Mapa RF'!$B$4:$F$8,6-I128,J128)</f>
        <v>Hibernando</v>
      </c>
    </row>
    <row r="129" customFormat="false" ht="15" hidden="false" customHeight="false" outlineLevel="0" collapsed="false">
      <c r="A129" s="10" t="s">
        <v>1718</v>
      </c>
      <c r="B129" s="10" t="s">
        <v>8968</v>
      </c>
      <c r="C129" s="11" t="n">
        <v>45734</v>
      </c>
      <c r="D129" s="13" t="b">
        <f aca="false">TRUE()</f>
        <v>1</v>
      </c>
      <c r="E129" s="14" t="n">
        <f aca="false">_xlfn.MAXIFS(Pedidos!$C$2:$C$7000,Pedidos!$B$2:$B$7000,A129)</f>
        <v>46273</v>
      </c>
      <c r="F129" s="15" t="n">
        <f aca="false">Parámetros!$B$4-E129</f>
        <v>23</v>
      </c>
      <c r="G129" s="7" t="n">
        <f aca="false">COUNTIF(Pedidos!$B$2:$B$7000,A129)</f>
        <v>11</v>
      </c>
      <c r="H129" s="16" t="n">
        <f aca="false">SUMIFS(Pedidos!$D$2:$D$7000,Pedidos!$B$2:$B$7000,A129)</f>
        <v>450.64</v>
      </c>
      <c r="I129" s="7" t="n">
        <f aca="false">5-MIN(4,INT(PERCENTRANK($F$2:$F$2401,F129,6)*5))</f>
        <v>5</v>
      </c>
      <c r="J129" s="15" t="n">
        <f aca="false">IF(G129&gt;=Parámetros!$B$8,5,IF(G129&gt;=Parámetros!$B$7,4,IF(G129&gt;=Parámetros!$B$6,3,IF(G129&gt;=Parámetros!$B$5,2,1))))</f>
        <v>5</v>
      </c>
      <c r="K129" s="7" t="n">
        <f aca="false">1+MIN(4,INT(PERCENTRANK($H$2:$H$2401,H129,6)*5))</f>
        <v>5</v>
      </c>
      <c r="L129" s="7" t="str">
        <f aca="false">I129&amp;J129&amp;K129</f>
        <v>555</v>
      </c>
      <c r="M129" s="15" t="str">
        <f aca="false">INDEX('Mapa RF'!$B$4:$F$8,6-I129,J129)</f>
        <v>Campeones</v>
      </c>
    </row>
    <row r="130" customFormat="false" ht="15" hidden="false" customHeight="false" outlineLevel="0" collapsed="false">
      <c r="A130" s="10" t="s">
        <v>5802</v>
      </c>
      <c r="B130" s="10" t="s">
        <v>8973</v>
      </c>
      <c r="C130" s="11" t="n">
        <v>46041</v>
      </c>
      <c r="D130" s="13" t="b">
        <f aca="false">FALSE()</f>
        <v>0</v>
      </c>
      <c r="E130" s="14" t="n">
        <f aca="false">_xlfn.MAXIFS(Pedidos!$C$2:$C$7000,Pedidos!$B$2:$B$7000,A130)</f>
        <v>46041</v>
      </c>
      <c r="F130" s="15" t="n">
        <f aca="false">Parámetros!$B$4-E130</f>
        <v>255</v>
      </c>
      <c r="G130" s="7" t="n">
        <f aca="false">COUNTIF(Pedidos!$B$2:$B$7000,A130)</f>
        <v>1</v>
      </c>
      <c r="H130" s="16" t="n">
        <f aca="false">SUMIFS(Pedidos!$D$2:$D$7000,Pedidos!$B$2:$B$7000,A130)</f>
        <v>26.12</v>
      </c>
      <c r="I130" s="7" t="n">
        <f aca="false">5-MIN(4,INT(PERCENTRANK($F$2:$F$2401,F130,6)*5))</f>
        <v>3</v>
      </c>
      <c r="J130" s="15" t="n">
        <f aca="false">IF(G130&gt;=Parámetros!$B$8,5,IF(G130&gt;=Parámetros!$B$7,4,IF(G130&gt;=Parámetros!$B$6,3,IF(G130&gt;=Parámetros!$B$5,2,1))))</f>
        <v>1</v>
      </c>
      <c r="K130" s="7" t="n">
        <f aca="false">1+MIN(4,INT(PERCENTRANK($H$2:$H$2401,H130,6)*5))</f>
        <v>2</v>
      </c>
      <c r="L130" s="7" t="str">
        <f aca="false">I130&amp;J130&amp;K130</f>
        <v>312</v>
      </c>
      <c r="M130" s="15" t="str">
        <f aca="false">INDEX('Mapa RF'!$B$4:$F$8,6-I130,J130)</f>
        <v>A punto de dormirse</v>
      </c>
    </row>
    <row r="131" customFormat="false" ht="15" hidden="false" customHeight="false" outlineLevel="0" collapsed="false">
      <c r="A131" s="10" t="s">
        <v>8082</v>
      </c>
      <c r="B131" s="10" t="s">
        <v>8976</v>
      </c>
      <c r="C131" s="11" t="n">
        <v>46224</v>
      </c>
      <c r="D131" s="13" t="b">
        <f aca="false">TRUE()</f>
        <v>1</v>
      </c>
      <c r="E131" s="14" t="n">
        <f aca="false">_xlfn.MAXIFS(Pedidos!$C$2:$C$7000,Pedidos!$B$2:$B$7000,A131)</f>
        <v>46224</v>
      </c>
      <c r="F131" s="15" t="n">
        <f aca="false">Parámetros!$B$4-E131</f>
        <v>72</v>
      </c>
      <c r="G131" s="7" t="n">
        <f aca="false">COUNTIF(Pedidos!$B$2:$B$7000,A131)</f>
        <v>1</v>
      </c>
      <c r="H131" s="16" t="n">
        <f aca="false">SUMIFS(Pedidos!$D$2:$D$7000,Pedidos!$B$2:$B$7000,A131)</f>
        <v>38.16</v>
      </c>
      <c r="I131" s="7" t="n">
        <f aca="false">5-MIN(4,INT(PERCENTRANK($F$2:$F$2401,F131,6)*5))</f>
        <v>4</v>
      </c>
      <c r="J131" s="15" t="n">
        <f aca="false">IF(G131&gt;=Parámetros!$B$8,5,IF(G131&gt;=Parámetros!$B$7,4,IF(G131&gt;=Parámetros!$B$6,3,IF(G131&gt;=Parámetros!$B$5,2,1))))</f>
        <v>1</v>
      </c>
      <c r="K131" s="7" t="n">
        <f aca="false">1+MIN(4,INT(PERCENTRANK($H$2:$H$2401,H131,6)*5))</f>
        <v>3</v>
      </c>
      <c r="L131" s="7" t="str">
        <f aca="false">I131&amp;J131&amp;K131</f>
        <v>413</v>
      </c>
      <c r="M131" s="15" t="str">
        <f aca="false">INDEX('Mapa RF'!$B$4:$F$8,6-I131,J131)</f>
        <v>Prometedores</v>
      </c>
    </row>
    <row r="132" customFormat="false" ht="15" hidden="false" customHeight="false" outlineLevel="0" collapsed="false">
      <c r="A132" s="10" t="s">
        <v>1711</v>
      </c>
      <c r="B132" s="10" t="s">
        <v>8970</v>
      </c>
      <c r="C132" s="11" t="n">
        <v>45733</v>
      </c>
      <c r="D132" s="13" t="b">
        <f aca="false">TRUE()</f>
        <v>1</v>
      </c>
      <c r="E132" s="14" t="n">
        <f aca="false">_xlfn.MAXIFS(Pedidos!$C$2:$C$7000,Pedidos!$B$2:$B$7000,A132)</f>
        <v>45906</v>
      </c>
      <c r="F132" s="15" t="n">
        <f aca="false">Parámetros!$B$4-E132</f>
        <v>390</v>
      </c>
      <c r="G132" s="7" t="n">
        <f aca="false">COUNTIF(Pedidos!$B$2:$B$7000,A132)</f>
        <v>7</v>
      </c>
      <c r="H132" s="16" t="n">
        <f aca="false">SUMIFS(Pedidos!$D$2:$D$7000,Pedidos!$B$2:$B$7000,A132)</f>
        <v>359.12</v>
      </c>
      <c r="I132" s="7" t="n">
        <f aca="false">5-MIN(4,INT(PERCENTRANK($F$2:$F$2401,F132,6)*5))</f>
        <v>2</v>
      </c>
      <c r="J132" s="15" t="n">
        <f aca="false">IF(G132&gt;=Parámetros!$B$8,5,IF(G132&gt;=Parámetros!$B$7,4,IF(G132&gt;=Parámetros!$B$6,3,IF(G132&gt;=Parámetros!$B$5,2,1))))</f>
        <v>5</v>
      </c>
      <c r="K132" s="7" t="n">
        <f aca="false">1+MIN(4,INT(PERCENTRANK($H$2:$H$2401,H132,6)*5))</f>
        <v>5</v>
      </c>
      <c r="L132" s="7" t="str">
        <f aca="false">I132&amp;J132&amp;K132</f>
        <v>255</v>
      </c>
      <c r="M132" s="15" t="str">
        <f aca="false">INDEX('Mapa RF'!$B$4:$F$8,6-I132,J132)</f>
        <v>No podemos perderlos</v>
      </c>
    </row>
    <row r="133" customFormat="false" ht="15" hidden="false" customHeight="false" outlineLevel="0" collapsed="false">
      <c r="A133" s="10" t="s">
        <v>3303</v>
      </c>
      <c r="B133" s="10" t="s">
        <v>8968</v>
      </c>
      <c r="C133" s="11" t="n">
        <v>45855</v>
      </c>
      <c r="D133" s="13" t="b">
        <f aca="false">TRUE()</f>
        <v>1</v>
      </c>
      <c r="E133" s="14" t="n">
        <f aca="false">_xlfn.MAXIFS(Pedidos!$C$2:$C$7000,Pedidos!$B$2:$B$7000,A133)</f>
        <v>45954</v>
      </c>
      <c r="F133" s="15" t="n">
        <f aca="false">Parámetros!$B$4-E133</f>
        <v>342</v>
      </c>
      <c r="G133" s="7" t="n">
        <f aca="false">COUNTIF(Pedidos!$B$2:$B$7000,A133)</f>
        <v>2</v>
      </c>
      <c r="H133" s="16" t="n">
        <f aca="false">SUMIFS(Pedidos!$D$2:$D$7000,Pedidos!$B$2:$B$7000,A133)</f>
        <v>49.43</v>
      </c>
      <c r="I133" s="7" t="n">
        <f aca="false">5-MIN(4,INT(PERCENTRANK($F$2:$F$2401,F133,6)*5))</f>
        <v>3</v>
      </c>
      <c r="J133" s="15" t="n">
        <f aca="false">IF(G133&gt;=Parámetros!$B$8,5,IF(G133&gt;=Parámetros!$B$7,4,IF(G133&gt;=Parámetros!$B$6,3,IF(G133&gt;=Parámetros!$B$5,2,1))))</f>
        <v>2</v>
      </c>
      <c r="K133" s="7" t="n">
        <f aca="false">1+MIN(4,INT(PERCENTRANK($H$2:$H$2401,H133,6)*5))</f>
        <v>3</v>
      </c>
      <c r="L133" s="7" t="str">
        <f aca="false">I133&amp;J133&amp;K133</f>
        <v>323</v>
      </c>
      <c r="M133" s="15" t="str">
        <f aca="false">INDEX('Mapa RF'!$B$4:$F$8,6-I133,J133)</f>
        <v>A punto de dormirse</v>
      </c>
    </row>
    <row r="134" customFormat="false" ht="15" hidden="false" customHeight="false" outlineLevel="0" collapsed="false">
      <c r="A134" s="10" t="s">
        <v>3240</v>
      </c>
      <c r="B134" s="10" t="s">
        <v>8982</v>
      </c>
      <c r="C134" s="11" t="n">
        <v>45850</v>
      </c>
      <c r="D134" s="13" t="b">
        <f aca="false">TRUE()</f>
        <v>1</v>
      </c>
      <c r="E134" s="14" t="n">
        <f aca="false">_xlfn.MAXIFS(Pedidos!$C$2:$C$7000,Pedidos!$B$2:$B$7000,A134)</f>
        <v>46058</v>
      </c>
      <c r="F134" s="15" t="n">
        <f aca="false">Parámetros!$B$4-E134</f>
        <v>238</v>
      </c>
      <c r="G134" s="7" t="n">
        <f aca="false">COUNTIF(Pedidos!$B$2:$B$7000,A134)</f>
        <v>2</v>
      </c>
      <c r="H134" s="16" t="n">
        <f aca="false">SUMIFS(Pedidos!$D$2:$D$7000,Pedidos!$B$2:$B$7000,A134)</f>
        <v>76.65</v>
      </c>
      <c r="I134" s="7" t="n">
        <f aca="false">5-MIN(4,INT(PERCENTRANK($F$2:$F$2401,F134,6)*5))</f>
        <v>3</v>
      </c>
      <c r="J134" s="15" t="n">
        <f aca="false">IF(G134&gt;=Parámetros!$B$8,5,IF(G134&gt;=Parámetros!$B$7,4,IF(G134&gt;=Parámetros!$B$6,3,IF(G134&gt;=Parámetros!$B$5,2,1))))</f>
        <v>2</v>
      </c>
      <c r="K134" s="7" t="n">
        <f aca="false">1+MIN(4,INT(PERCENTRANK($H$2:$H$2401,H134,6)*5))</f>
        <v>4</v>
      </c>
      <c r="L134" s="7" t="str">
        <f aca="false">I134&amp;J134&amp;K134</f>
        <v>324</v>
      </c>
      <c r="M134" s="15" t="str">
        <f aca="false">INDEX('Mapa RF'!$B$4:$F$8,6-I134,J134)</f>
        <v>A punto de dormirse</v>
      </c>
    </row>
    <row r="135" customFormat="false" ht="15" hidden="false" customHeight="false" outlineLevel="0" collapsed="false">
      <c r="A135" s="10" t="s">
        <v>2762</v>
      </c>
      <c r="B135" s="10" t="s">
        <v>8972</v>
      </c>
      <c r="C135" s="11" t="n">
        <v>45815</v>
      </c>
      <c r="D135" s="13" t="b">
        <f aca="false">TRUE()</f>
        <v>1</v>
      </c>
      <c r="E135" s="14" t="n">
        <f aca="false">_xlfn.MAXIFS(Pedidos!$C$2:$C$7000,Pedidos!$B$2:$B$7000,A135)</f>
        <v>46266</v>
      </c>
      <c r="F135" s="15" t="n">
        <f aca="false">Parámetros!$B$4-E135</f>
        <v>30</v>
      </c>
      <c r="G135" s="7" t="n">
        <f aca="false">COUNTIF(Pedidos!$B$2:$B$7000,A135)</f>
        <v>8</v>
      </c>
      <c r="H135" s="16" t="n">
        <f aca="false">SUMIFS(Pedidos!$D$2:$D$7000,Pedidos!$B$2:$B$7000,A135)</f>
        <v>362.6</v>
      </c>
      <c r="I135" s="7" t="n">
        <f aca="false">5-MIN(4,INT(PERCENTRANK($F$2:$F$2401,F135,6)*5))</f>
        <v>5</v>
      </c>
      <c r="J135" s="15" t="n">
        <f aca="false">IF(G135&gt;=Parámetros!$B$8,5,IF(G135&gt;=Parámetros!$B$7,4,IF(G135&gt;=Parámetros!$B$6,3,IF(G135&gt;=Parámetros!$B$5,2,1))))</f>
        <v>5</v>
      </c>
      <c r="K135" s="7" t="n">
        <f aca="false">1+MIN(4,INT(PERCENTRANK($H$2:$H$2401,H135,6)*5))</f>
        <v>5</v>
      </c>
      <c r="L135" s="7" t="str">
        <f aca="false">I135&amp;J135&amp;K135</f>
        <v>555</v>
      </c>
      <c r="M135" s="15" t="str">
        <f aca="false">INDEX('Mapa RF'!$B$4:$F$8,6-I135,J135)</f>
        <v>Campeones</v>
      </c>
    </row>
    <row r="136" customFormat="false" ht="15" hidden="false" customHeight="false" outlineLevel="0" collapsed="false">
      <c r="A136" s="10" t="s">
        <v>8324</v>
      </c>
      <c r="B136" s="10" t="s">
        <v>8968</v>
      </c>
      <c r="C136" s="11" t="n">
        <v>46244</v>
      </c>
      <c r="D136" s="13" t="b">
        <f aca="false">TRUE()</f>
        <v>1</v>
      </c>
      <c r="E136" s="14" t="n">
        <f aca="false">_xlfn.MAXIFS(Pedidos!$C$2:$C$7000,Pedidos!$B$2:$B$7000,A136)</f>
        <v>46244</v>
      </c>
      <c r="F136" s="15" t="n">
        <f aca="false">Parámetros!$B$4-E136</f>
        <v>52</v>
      </c>
      <c r="G136" s="7" t="n">
        <f aca="false">COUNTIF(Pedidos!$B$2:$B$7000,A136)</f>
        <v>1</v>
      </c>
      <c r="H136" s="16" t="n">
        <f aca="false">SUMIFS(Pedidos!$D$2:$D$7000,Pedidos!$B$2:$B$7000,A136)</f>
        <v>34.65</v>
      </c>
      <c r="I136" s="7" t="n">
        <f aca="false">5-MIN(4,INT(PERCENTRANK($F$2:$F$2401,F136,6)*5))</f>
        <v>5</v>
      </c>
      <c r="J136" s="15" t="n">
        <f aca="false">IF(G136&gt;=Parámetros!$B$8,5,IF(G136&gt;=Parámetros!$B$7,4,IF(G136&gt;=Parámetros!$B$6,3,IF(G136&gt;=Parámetros!$B$5,2,1))))</f>
        <v>1</v>
      </c>
      <c r="K136" s="7" t="n">
        <f aca="false">1+MIN(4,INT(PERCENTRANK($H$2:$H$2401,H136,6)*5))</f>
        <v>2</v>
      </c>
      <c r="L136" s="7" t="str">
        <f aca="false">I136&amp;J136&amp;K136</f>
        <v>512</v>
      </c>
      <c r="M136" s="15" t="str">
        <f aca="false">INDEX('Mapa RF'!$B$4:$F$8,6-I136,J136)</f>
        <v>Nuevos</v>
      </c>
    </row>
    <row r="137" customFormat="false" ht="15" hidden="false" customHeight="false" outlineLevel="0" collapsed="false">
      <c r="A137" s="10" t="s">
        <v>8380</v>
      </c>
      <c r="B137" s="10" t="s">
        <v>8976</v>
      </c>
      <c r="C137" s="11" t="n">
        <v>46247</v>
      </c>
      <c r="D137" s="13" t="b">
        <f aca="false">TRUE()</f>
        <v>1</v>
      </c>
      <c r="E137" s="14" t="n">
        <f aca="false">_xlfn.MAXIFS(Pedidos!$C$2:$C$7000,Pedidos!$B$2:$B$7000,A137)</f>
        <v>46247</v>
      </c>
      <c r="F137" s="15" t="n">
        <f aca="false">Parámetros!$B$4-E137</f>
        <v>49</v>
      </c>
      <c r="G137" s="7" t="n">
        <f aca="false">COUNTIF(Pedidos!$B$2:$B$7000,A137)</f>
        <v>1</v>
      </c>
      <c r="H137" s="16" t="n">
        <f aca="false">SUMIFS(Pedidos!$D$2:$D$7000,Pedidos!$B$2:$B$7000,A137)</f>
        <v>23.86</v>
      </c>
      <c r="I137" s="7" t="n">
        <f aca="false">5-MIN(4,INT(PERCENTRANK($F$2:$F$2401,F137,6)*5))</f>
        <v>5</v>
      </c>
      <c r="J137" s="15" t="n">
        <f aca="false">IF(G137&gt;=Parámetros!$B$8,5,IF(G137&gt;=Parámetros!$B$7,4,IF(G137&gt;=Parámetros!$B$6,3,IF(G137&gt;=Parámetros!$B$5,2,1))))</f>
        <v>1</v>
      </c>
      <c r="K137" s="7" t="n">
        <f aca="false">1+MIN(4,INT(PERCENTRANK($H$2:$H$2401,H137,6)*5))</f>
        <v>1</v>
      </c>
      <c r="L137" s="7" t="str">
        <f aca="false">I137&amp;J137&amp;K137</f>
        <v>511</v>
      </c>
      <c r="M137" s="15" t="str">
        <f aca="false">INDEX('Mapa RF'!$B$4:$F$8,6-I137,J137)</f>
        <v>Nuevos</v>
      </c>
    </row>
    <row r="138" customFormat="false" ht="15" hidden="false" customHeight="false" outlineLevel="0" collapsed="false">
      <c r="A138" s="10" t="s">
        <v>4157</v>
      </c>
      <c r="B138" s="10" t="s">
        <v>8974</v>
      </c>
      <c r="C138" s="11" t="n">
        <v>45918</v>
      </c>
      <c r="D138" s="13" t="b">
        <f aca="false">FALSE()</f>
        <v>0</v>
      </c>
      <c r="E138" s="14" t="n">
        <f aca="false">_xlfn.MAXIFS(Pedidos!$C$2:$C$7000,Pedidos!$B$2:$B$7000,A138)</f>
        <v>46171</v>
      </c>
      <c r="F138" s="15" t="n">
        <f aca="false">Parámetros!$B$4-E138</f>
        <v>125</v>
      </c>
      <c r="G138" s="7" t="n">
        <f aca="false">COUNTIF(Pedidos!$B$2:$B$7000,A138)</f>
        <v>3</v>
      </c>
      <c r="H138" s="16" t="n">
        <f aca="false">SUMIFS(Pedidos!$D$2:$D$7000,Pedidos!$B$2:$B$7000,A138)</f>
        <v>129.45</v>
      </c>
      <c r="I138" s="7" t="n">
        <f aca="false">5-MIN(4,INT(PERCENTRANK($F$2:$F$2401,F138,6)*5))</f>
        <v>4</v>
      </c>
      <c r="J138" s="15" t="n">
        <f aca="false">IF(G138&gt;=Parámetros!$B$8,5,IF(G138&gt;=Parámetros!$B$7,4,IF(G138&gt;=Parámetros!$B$6,3,IF(G138&gt;=Parámetros!$B$5,2,1))))</f>
        <v>3</v>
      </c>
      <c r="K138" s="7" t="n">
        <f aca="false">1+MIN(4,INT(PERCENTRANK($H$2:$H$2401,H138,6)*5))</f>
        <v>4</v>
      </c>
      <c r="L138" s="7" t="str">
        <f aca="false">I138&amp;J138&amp;K138</f>
        <v>434</v>
      </c>
      <c r="M138" s="15" t="str">
        <f aca="false">INDEX('Mapa RF'!$B$4:$F$8,6-I138,J138)</f>
        <v>Potencialmente leales</v>
      </c>
    </row>
    <row r="139" customFormat="false" ht="15" hidden="false" customHeight="false" outlineLevel="0" collapsed="false">
      <c r="A139" s="10" t="s">
        <v>1871</v>
      </c>
      <c r="B139" s="10" t="s">
        <v>8968</v>
      </c>
      <c r="C139" s="11" t="n">
        <v>45746</v>
      </c>
      <c r="D139" s="13" t="b">
        <f aca="false">TRUE()</f>
        <v>1</v>
      </c>
      <c r="E139" s="14" t="n">
        <f aca="false">_xlfn.MAXIFS(Pedidos!$C$2:$C$7000,Pedidos!$B$2:$B$7000,A139)</f>
        <v>46255</v>
      </c>
      <c r="F139" s="15" t="n">
        <f aca="false">Parámetros!$B$4-E139</f>
        <v>41</v>
      </c>
      <c r="G139" s="7" t="n">
        <f aca="false">COUNTIF(Pedidos!$B$2:$B$7000,A139)</f>
        <v>9</v>
      </c>
      <c r="H139" s="16" t="n">
        <f aca="false">SUMIFS(Pedidos!$D$2:$D$7000,Pedidos!$B$2:$B$7000,A139)</f>
        <v>351.38</v>
      </c>
      <c r="I139" s="7" t="n">
        <f aca="false">5-MIN(4,INT(PERCENTRANK($F$2:$F$2401,F139,6)*5))</f>
        <v>5</v>
      </c>
      <c r="J139" s="15" t="n">
        <f aca="false">IF(G139&gt;=Parámetros!$B$8,5,IF(G139&gt;=Parámetros!$B$7,4,IF(G139&gt;=Parámetros!$B$6,3,IF(G139&gt;=Parámetros!$B$5,2,1))))</f>
        <v>5</v>
      </c>
      <c r="K139" s="7" t="n">
        <f aca="false">1+MIN(4,INT(PERCENTRANK($H$2:$H$2401,H139,6)*5))</f>
        <v>5</v>
      </c>
      <c r="L139" s="7" t="str">
        <f aca="false">I139&amp;J139&amp;K139</f>
        <v>555</v>
      </c>
      <c r="M139" s="15" t="str">
        <f aca="false">INDEX('Mapa RF'!$B$4:$F$8,6-I139,J139)</f>
        <v>Campeones</v>
      </c>
    </row>
    <row r="140" customFormat="false" ht="15" hidden="false" customHeight="false" outlineLevel="0" collapsed="false">
      <c r="A140" s="10" t="s">
        <v>8886</v>
      </c>
      <c r="B140" s="10" t="s">
        <v>8972</v>
      </c>
      <c r="C140" s="11" t="n">
        <v>46290</v>
      </c>
      <c r="D140" s="13" t="b">
        <f aca="false">TRUE()</f>
        <v>1</v>
      </c>
      <c r="E140" s="14" t="n">
        <f aca="false">_xlfn.MAXIFS(Pedidos!$C$2:$C$7000,Pedidos!$B$2:$B$7000,A140)</f>
        <v>46290</v>
      </c>
      <c r="F140" s="15" t="n">
        <f aca="false">Parámetros!$B$4-E140</f>
        <v>6</v>
      </c>
      <c r="G140" s="7" t="n">
        <f aca="false">COUNTIF(Pedidos!$B$2:$B$7000,A140)</f>
        <v>1</v>
      </c>
      <c r="H140" s="16" t="n">
        <f aca="false">SUMIFS(Pedidos!$D$2:$D$7000,Pedidos!$B$2:$B$7000,A140)</f>
        <v>58.4</v>
      </c>
      <c r="I140" s="7" t="n">
        <f aca="false">5-MIN(4,INT(PERCENTRANK($F$2:$F$2401,F140,6)*5))</f>
        <v>5</v>
      </c>
      <c r="J140" s="15" t="n">
        <f aca="false">IF(G140&gt;=Parámetros!$B$8,5,IF(G140&gt;=Parámetros!$B$7,4,IF(G140&gt;=Parámetros!$B$6,3,IF(G140&gt;=Parámetros!$B$5,2,1))))</f>
        <v>1</v>
      </c>
      <c r="K140" s="7" t="n">
        <f aca="false">1+MIN(4,INT(PERCENTRANK($H$2:$H$2401,H140,6)*5))</f>
        <v>3</v>
      </c>
      <c r="L140" s="7" t="str">
        <f aca="false">I140&amp;J140&amp;K140</f>
        <v>513</v>
      </c>
      <c r="M140" s="15" t="str">
        <f aca="false">INDEX('Mapa RF'!$B$4:$F$8,6-I140,J140)</f>
        <v>Nuevos</v>
      </c>
    </row>
    <row r="141" customFormat="false" ht="15" hidden="false" customHeight="false" outlineLevel="0" collapsed="false">
      <c r="A141" s="10" t="s">
        <v>4142</v>
      </c>
      <c r="B141" s="10" t="s">
        <v>8972</v>
      </c>
      <c r="C141" s="11" t="n">
        <v>45917</v>
      </c>
      <c r="D141" s="13" t="b">
        <f aca="false">TRUE()</f>
        <v>1</v>
      </c>
      <c r="E141" s="14" t="n">
        <f aca="false">_xlfn.MAXIFS(Pedidos!$C$2:$C$7000,Pedidos!$B$2:$B$7000,A141)</f>
        <v>45982</v>
      </c>
      <c r="F141" s="15" t="n">
        <f aca="false">Parámetros!$B$4-E141</f>
        <v>314</v>
      </c>
      <c r="G141" s="7" t="n">
        <f aca="false">COUNTIF(Pedidos!$B$2:$B$7000,A141)</f>
        <v>2</v>
      </c>
      <c r="H141" s="16" t="n">
        <f aca="false">SUMIFS(Pedidos!$D$2:$D$7000,Pedidos!$B$2:$B$7000,A141)</f>
        <v>56.53</v>
      </c>
      <c r="I141" s="7" t="n">
        <f aca="false">5-MIN(4,INT(PERCENTRANK($F$2:$F$2401,F141,6)*5))</f>
        <v>3</v>
      </c>
      <c r="J141" s="15" t="n">
        <f aca="false">IF(G141&gt;=Parámetros!$B$8,5,IF(G141&gt;=Parámetros!$B$7,4,IF(G141&gt;=Parámetros!$B$6,3,IF(G141&gt;=Parámetros!$B$5,2,1))))</f>
        <v>2</v>
      </c>
      <c r="K141" s="7" t="n">
        <f aca="false">1+MIN(4,INT(PERCENTRANK($H$2:$H$2401,H141,6)*5))</f>
        <v>3</v>
      </c>
      <c r="L141" s="7" t="str">
        <f aca="false">I141&amp;J141&amp;K141</f>
        <v>323</v>
      </c>
      <c r="M141" s="15" t="str">
        <f aca="false">INDEX('Mapa RF'!$B$4:$F$8,6-I141,J141)</f>
        <v>A punto de dormirse</v>
      </c>
    </row>
    <row r="142" customFormat="false" ht="15" hidden="false" customHeight="false" outlineLevel="0" collapsed="false">
      <c r="A142" s="10" t="s">
        <v>316</v>
      </c>
      <c r="B142" s="10" t="s">
        <v>8968</v>
      </c>
      <c r="C142" s="11" t="n">
        <v>45603</v>
      </c>
      <c r="D142" s="13" t="b">
        <f aca="false">FALSE()</f>
        <v>0</v>
      </c>
      <c r="E142" s="14" t="n">
        <f aca="false">_xlfn.MAXIFS(Pedidos!$C$2:$C$7000,Pedidos!$B$2:$B$7000,A142)</f>
        <v>45709</v>
      </c>
      <c r="F142" s="15" t="n">
        <f aca="false">Parámetros!$B$4-E142</f>
        <v>587</v>
      </c>
      <c r="G142" s="7" t="n">
        <f aca="false">COUNTIF(Pedidos!$B$2:$B$7000,A142)</f>
        <v>2</v>
      </c>
      <c r="H142" s="16" t="n">
        <f aca="false">SUMIFS(Pedidos!$D$2:$D$7000,Pedidos!$B$2:$B$7000,A142)</f>
        <v>52.45</v>
      </c>
      <c r="I142" s="7" t="n">
        <f aca="false">5-MIN(4,INT(PERCENTRANK($F$2:$F$2401,F142,6)*5))</f>
        <v>1</v>
      </c>
      <c r="J142" s="15" t="n">
        <f aca="false">IF(G142&gt;=Parámetros!$B$8,5,IF(G142&gt;=Parámetros!$B$7,4,IF(G142&gt;=Parámetros!$B$6,3,IF(G142&gt;=Parámetros!$B$5,2,1))))</f>
        <v>2</v>
      </c>
      <c r="K142" s="7" t="n">
        <f aca="false">1+MIN(4,INT(PERCENTRANK($H$2:$H$2401,H142,6)*5))</f>
        <v>3</v>
      </c>
      <c r="L142" s="7" t="str">
        <f aca="false">I142&amp;J142&amp;K142</f>
        <v>123</v>
      </c>
      <c r="M142" s="15" t="str">
        <f aca="false">INDEX('Mapa RF'!$B$4:$F$8,6-I142,J142)</f>
        <v>Hibernando</v>
      </c>
    </row>
    <row r="143" customFormat="false" ht="15" hidden="false" customHeight="false" outlineLevel="0" collapsed="false">
      <c r="A143" s="10" t="s">
        <v>1195</v>
      </c>
      <c r="B143" s="10" t="s">
        <v>8981</v>
      </c>
      <c r="C143" s="11" t="n">
        <v>45693</v>
      </c>
      <c r="D143" s="13" t="b">
        <f aca="false">FALSE()</f>
        <v>0</v>
      </c>
      <c r="E143" s="14" t="n">
        <f aca="false">_xlfn.MAXIFS(Pedidos!$C$2:$C$7000,Pedidos!$B$2:$B$7000,A143)</f>
        <v>45693</v>
      </c>
      <c r="F143" s="15" t="n">
        <f aca="false">Parámetros!$B$4-E143</f>
        <v>603</v>
      </c>
      <c r="G143" s="7" t="n">
        <f aca="false">COUNTIF(Pedidos!$B$2:$B$7000,A143)</f>
        <v>1</v>
      </c>
      <c r="H143" s="16" t="n">
        <f aca="false">SUMIFS(Pedidos!$D$2:$D$7000,Pedidos!$B$2:$B$7000,A143)</f>
        <v>33.1</v>
      </c>
      <c r="I143" s="7" t="n">
        <f aca="false">5-MIN(4,INT(PERCENTRANK($F$2:$F$2401,F143,6)*5))</f>
        <v>1</v>
      </c>
      <c r="J143" s="15" t="n">
        <f aca="false">IF(G143&gt;=Parámetros!$B$8,5,IF(G143&gt;=Parámetros!$B$7,4,IF(G143&gt;=Parámetros!$B$6,3,IF(G143&gt;=Parámetros!$B$5,2,1))))</f>
        <v>1</v>
      </c>
      <c r="K143" s="7" t="n">
        <f aca="false">1+MIN(4,INT(PERCENTRANK($H$2:$H$2401,H143,6)*5))</f>
        <v>2</v>
      </c>
      <c r="L143" s="7" t="str">
        <f aca="false">I143&amp;J143&amp;K143</f>
        <v>112</v>
      </c>
      <c r="M143" s="15" t="str">
        <f aca="false">INDEX('Mapa RF'!$B$4:$F$8,6-I143,J143)</f>
        <v>Hibernando</v>
      </c>
    </row>
    <row r="144" customFormat="false" ht="15" hidden="false" customHeight="false" outlineLevel="0" collapsed="false">
      <c r="A144" s="10" t="s">
        <v>5112</v>
      </c>
      <c r="B144" s="10" t="s">
        <v>8976</v>
      </c>
      <c r="C144" s="11" t="n">
        <v>45988</v>
      </c>
      <c r="D144" s="13" t="b">
        <f aca="false">TRUE()</f>
        <v>1</v>
      </c>
      <c r="E144" s="14" t="n">
        <f aca="false">_xlfn.MAXIFS(Pedidos!$C$2:$C$7000,Pedidos!$B$2:$B$7000,A144)</f>
        <v>45988</v>
      </c>
      <c r="F144" s="15" t="n">
        <f aca="false">Parámetros!$B$4-E144</f>
        <v>308</v>
      </c>
      <c r="G144" s="7" t="n">
        <f aca="false">COUNTIF(Pedidos!$B$2:$B$7000,A144)</f>
        <v>1</v>
      </c>
      <c r="H144" s="16" t="n">
        <f aca="false">SUMIFS(Pedidos!$D$2:$D$7000,Pedidos!$B$2:$B$7000,A144)</f>
        <v>32.39</v>
      </c>
      <c r="I144" s="7" t="n">
        <f aca="false">5-MIN(4,INT(PERCENTRANK($F$2:$F$2401,F144,6)*5))</f>
        <v>3</v>
      </c>
      <c r="J144" s="15" t="n">
        <f aca="false">IF(G144&gt;=Parámetros!$B$8,5,IF(G144&gt;=Parámetros!$B$7,4,IF(G144&gt;=Parámetros!$B$6,3,IF(G144&gt;=Parámetros!$B$5,2,1))))</f>
        <v>1</v>
      </c>
      <c r="K144" s="7" t="n">
        <f aca="false">1+MIN(4,INT(PERCENTRANK($H$2:$H$2401,H144,6)*5))</f>
        <v>2</v>
      </c>
      <c r="L144" s="7" t="str">
        <f aca="false">I144&amp;J144&amp;K144</f>
        <v>312</v>
      </c>
      <c r="M144" s="15" t="str">
        <f aca="false">INDEX('Mapa RF'!$B$4:$F$8,6-I144,J144)</f>
        <v>A punto de dormirse</v>
      </c>
    </row>
    <row r="145" customFormat="false" ht="15" hidden="false" customHeight="false" outlineLevel="0" collapsed="false">
      <c r="A145" s="10" t="s">
        <v>3457</v>
      </c>
      <c r="B145" s="10" t="s">
        <v>8972</v>
      </c>
      <c r="C145" s="11" t="n">
        <v>45866</v>
      </c>
      <c r="D145" s="13" t="b">
        <f aca="false">TRUE()</f>
        <v>1</v>
      </c>
      <c r="E145" s="14" t="n">
        <f aca="false">_xlfn.MAXIFS(Pedidos!$C$2:$C$7000,Pedidos!$B$2:$B$7000,A145)</f>
        <v>45866</v>
      </c>
      <c r="F145" s="15" t="n">
        <f aca="false">Parámetros!$B$4-E145</f>
        <v>430</v>
      </c>
      <c r="G145" s="7" t="n">
        <f aca="false">COUNTIF(Pedidos!$B$2:$B$7000,A145)</f>
        <v>1</v>
      </c>
      <c r="H145" s="16" t="n">
        <f aca="false">SUMIFS(Pedidos!$D$2:$D$7000,Pedidos!$B$2:$B$7000,A145)</f>
        <v>33.66</v>
      </c>
      <c r="I145" s="7" t="n">
        <f aca="false">5-MIN(4,INT(PERCENTRANK($F$2:$F$2401,F145,6)*5))</f>
        <v>2</v>
      </c>
      <c r="J145" s="15" t="n">
        <f aca="false">IF(G145&gt;=Parámetros!$B$8,5,IF(G145&gt;=Parámetros!$B$7,4,IF(G145&gt;=Parámetros!$B$6,3,IF(G145&gt;=Parámetros!$B$5,2,1))))</f>
        <v>1</v>
      </c>
      <c r="K145" s="7" t="n">
        <f aca="false">1+MIN(4,INT(PERCENTRANK($H$2:$H$2401,H145,6)*5))</f>
        <v>2</v>
      </c>
      <c r="L145" s="7" t="str">
        <f aca="false">I145&amp;J145&amp;K145</f>
        <v>212</v>
      </c>
      <c r="M145" s="15" t="str">
        <f aca="false">INDEX('Mapa RF'!$B$4:$F$8,6-I145,J145)</f>
        <v>Hibernando</v>
      </c>
    </row>
    <row r="146" customFormat="false" ht="15" hidden="false" customHeight="false" outlineLevel="0" collapsed="false">
      <c r="A146" s="10" t="s">
        <v>3436</v>
      </c>
      <c r="B146" s="10" t="s">
        <v>8973</v>
      </c>
      <c r="C146" s="11" t="n">
        <v>45865</v>
      </c>
      <c r="D146" s="13" t="b">
        <f aca="false">TRUE()</f>
        <v>1</v>
      </c>
      <c r="E146" s="14" t="n">
        <f aca="false">_xlfn.MAXIFS(Pedidos!$C$2:$C$7000,Pedidos!$B$2:$B$7000,A146)</f>
        <v>46289</v>
      </c>
      <c r="F146" s="15" t="n">
        <f aca="false">Parámetros!$B$4-E146</f>
        <v>7</v>
      </c>
      <c r="G146" s="7" t="n">
        <f aca="false">COUNTIF(Pedidos!$B$2:$B$7000,A146)</f>
        <v>11</v>
      </c>
      <c r="H146" s="16" t="n">
        <f aca="false">SUMIFS(Pedidos!$D$2:$D$7000,Pedidos!$B$2:$B$7000,A146)</f>
        <v>488.56</v>
      </c>
      <c r="I146" s="7" t="n">
        <f aca="false">5-MIN(4,INT(PERCENTRANK($F$2:$F$2401,F146,6)*5))</f>
        <v>5</v>
      </c>
      <c r="J146" s="15" t="n">
        <f aca="false">IF(G146&gt;=Parámetros!$B$8,5,IF(G146&gt;=Parámetros!$B$7,4,IF(G146&gt;=Parámetros!$B$6,3,IF(G146&gt;=Parámetros!$B$5,2,1))))</f>
        <v>5</v>
      </c>
      <c r="K146" s="7" t="n">
        <f aca="false">1+MIN(4,INT(PERCENTRANK($H$2:$H$2401,H146,6)*5))</f>
        <v>5</v>
      </c>
      <c r="L146" s="7" t="str">
        <f aca="false">I146&amp;J146&amp;K146</f>
        <v>555</v>
      </c>
      <c r="M146" s="15" t="str">
        <f aca="false">INDEX('Mapa RF'!$B$4:$F$8,6-I146,J146)</f>
        <v>Campeones</v>
      </c>
    </row>
    <row r="147" customFormat="false" ht="15" hidden="false" customHeight="false" outlineLevel="0" collapsed="false">
      <c r="A147" s="10" t="s">
        <v>6816</v>
      </c>
      <c r="B147" s="10" t="s">
        <v>8968</v>
      </c>
      <c r="C147" s="11" t="n">
        <v>46119</v>
      </c>
      <c r="D147" s="13" t="b">
        <f aca="false">FALSE()</f>
        <v>0</v>
      </c>
      <c r="E147" s="14" t="n">
        <f aca="false">_xlfn.MAXIFS(Pedidos!$C$2:$C$7000,Pedidos!$B$2:$B$7000,A147)</f>
        <v>46119</v>
      </c>
      <c r="F147" s="15" t="n">
        <f aca="false">Parámetros!$B$4-E147</f>
        <v>177</v>
      </c>
      <c r="G147" s="7" t="n">
        <f aca="false">COUNTIF(Pedidos!$B$2:$B$7000,A147)</f>
        <v>1</v>
      </c>
      <c r="H147" s="16" t="n">
        <f aca="false">SUMIFS(Pedidos!$D$2:$D$7000,Pedidos!$B$2:$B$7000,A147)</f>
        <v>32.42</v>
      </c>
      <c r="I147" s="7" t="n">
        <f aca="false">5-MIN(4,INT(PERCENTRANK($F$2:$F$2401,F147,6)*5))</f>
        <v>4</v>
      </c>
      <c r="J147" s="15" t="n">
        <f aca="false">IF(G147&gt;=Parámetros!$B$8,5,IF(G147&gt;=Parámetros!$B$7,4,IF(G147&gt;=Parámetros!$B$6,3,IF(G147&gt;=Parámetros!$B$5,2,1))))</f>
        <v>1</v>
      </c>
      <c r="K147" s="7" t="n">
        <f aca="false">1+MIN(4,INT(PERCENTRANK($H$2:$H$2401,H147,6)*5))</f>
        <v>2</v>
      </c>
      <c r="L147" s="7" t="str">
        <f aca="false">I147&amp;J147&amp;K147</f>
        <v>412</v>
      </c>
      <c r="M147" s="15" t="str">
        <f aca="false">INDEX('Mapa RF'!$B$4:$F$8,6-I147,J147)</f>
        <v>Prometedores</v>
      </c>
    </row>
    <row r="148" customFormat="false" ht="15" hidden="false" customHeight="false" outlineLevel="0" collapsed="false">
      <c r="A148" s="10" t="s">
        <v>3541</v>
      </c>
      <c r="B148" s="10" t="s">
        <v>8973</v>
      </c>
      <c r="C148" s="11" t="n">
        <v>45871</v>
      </c>
      <c r="D148" s="13" t="b">
        <f aca="false">TRUE()</f>
        <v>1</v>
      </c>
      <c r="E148" s="14" t="n">
        <f aca="false">_xlfn.MAXIFS(Pedidos!$C$2:$C$7000,Pedidos!$B$2:$B$7000,A148)</f>
        <v>45871</v>
      </c>
      <c r="F148" s="15" t="n">
        <f aca="false">Parámetros!$B$4-E148</f>
        <v>425</v>
      </c>
      <c r="G148" s="7" t="n">
        <f aca="false">COUNTIF(Pedidos!$B$2:$B$7000,A148)</f>
        <v>1</v>
      </c>
      <c r="H148" s="16" t="n">
        <f aca="false">SUMIFS(Pedidos!$D$2:$D$7000,Pedidos!$B$2:$B$7000,A148)</f>
        <v>35.32</v>
      </c>
      <c r="I148" s="7" t="n">
        <f aca="false">5-MIN(4,INT(PERCENTRANK($F$2:$F$2401,F148,6)*5))</f>
        <v>2</v>
      </c>
      <c r="J148" s="15" t="n">
        <f aca="false">IF(G148&gt;=Parámetros!$B$8,5,IF(G148&gt;=Parámetros!$B$7,4,IF(G148&gt;=Parámetros!$B$6,3,IF(G148&gt;=Parámetros!$B$5,2,1))))</f>
        <v>1</v>
      </c>
      <c r="K148" s="7" t="n">
        <f aca="false">1+MIN(4,INT(PERCENTRANK($H$2:$H$2401,H148,6)*5))</f>
        <v>2</v>
      </c>
      <c r="L148" s="7" t="str">
        <f aca="false">I148&amp;J148&amp;K148</f>
        <v>212</v>
      </c>
      <c r="M148" s="15" t="str">
        <f aca="false">INDEX('Mapa RF'!$B$4:$F$8,6-I148,J148)</f>
        <v>Hibernando</v>
      </c>
    </row>
    <row r="149" customFormat="false" ht="15" hidden="false" customHeight="false" outlineLevel="0" collapsed="false">
      <c r="A149" s="10" t="s">
        <v>2086</v>
      </c>
      <c r="B149" s="10" t="s">
        <v>8973</v>
      </c>
      <c r="C149" s="11" t="n">
        <v>45763</v>
      </c>
      <c r="D149" s="13" t="b">
        <f aca="false">TRUE()</f>
        <v>1</v>
      </c>
      <c r="E149" s="14" t="n">
        <f aca="false">_xlfn.MAXIFS(Pedidos!$C$2:$C$7000,Pedidos!$B$2:$B$7000,A149)</f>
        <v>45763</v>
      </c>
      <c r="F149" s="15" t="n">
        <f aca="false">Parámetros!$B$4-E149</f>
        <v>533</v>
      </c>
      <c r="G149" s="7" t="n">
        <f aca="false">COUNTIF(Pedidos!$B$2:$B$7000,A149)</f>
        <v>1</v>
      </c>
      <c r="H149" s="16" t="n">
        <f aca="false">SUMIFS(Pedidos!$D$2:$D$7000,Pedidos!$B$2:$B$7000,A149)</f>
        <v>49.86</v>
      </c>
      <c r="I149" s="7" t="n">
        <f aca="false">5-MIN(4,INT(PERCENTRANK($F$2:$F$2401,F149,6)*5))</f>
        <v>1</v>
      </c>
      <c r="J149" s="15" t="n">
        <f aca="false">IF(G149&gt;=Parámetros!$B$8,5,IF(G149&gt;=Parámetros!$B$7,4,IF(G149&gt;=Parámetros!$B$6,3,IF(G149&gt;=Parámetros!$B$5,2,1))))</f>
        <v>1</v>
      </c>
      <c r="K149" s="7" t="n">
        <f aca="false">1+MIN(4,INT(PERCENTRANK($H$2:$H$2401,H149,6)*5))</f>
        <v>3</v>
      </c>
      <c r="L149" s="7" t="str">
        <f aca="false">I149&amp;J149&amp;K149</f>
        <v>113</v>
      </c>
      <c r="M149" s="15" t="str">
        <f aca="false">INDEX('Mapa RF'!$B$4:$F$8,6-I149,J149)</f>
        <v>Hibernando</v>
      </c>
    </row>
    <row r="150" customFormat="false" ht="15" hidden="false" customHeight="false" outlineLevel="0" collapsed="false">
      <c r="A150" s="10" t="s">
        <v>1579</v>
      </c>
      <c r="B150" s="10" t="s">
        <v>8968</v>
      </c>
      <c r="C150" s="11" t="n">
        <v>45724</v>
      </c>
      <c r="D150" s="13" t="b">
        <f aca="false">TRUE()</f>
        <v>1</v>
      </c>
      <c r="E150" s="14" t="n">
        <f aca="false">_xlfn.MAXIFS(Pedidos!$C$2:$C$7000,Pedidos!$B$2:$B$7000,A150)</f>
        <v>45724</v>
      </c>
      <c r="F150" s="15" t="n">
        <f aca="false">Parámetros!$B$4-E150</f>
        <v>572</v>
      </c>
      <c r="G150" s="7" t="n">
        <f aca="false">COUNTIF(Pedidos!$B$2:$B$7000,A150)</f>
        <v>1</v>
      </c>
      <c r="H150" s="16" t="n">
        <f aca="false">SUMIFS(Pedidos!$D$2:$D$7000,Pedidos!$B$2:$B$7000,A150)</f>
        <v>47.12</v>
      </c>
      <c r="I150" s="7" t="n">
        <f aca="false">5-MIN(4,INT(PERCENTRANK($F$2:$F$2401,F150,6)*5))</f>
        <v>1</v>
      </c>
      <c r="J150" s="15" t="n">
        <f aca="false">IF(G150&gt;=Parámetros!$B$8,5,IF(G150&gt;=Parámetros!$B$7,4,IF(G150&gt;=Parámetros!$B$6,3,IF(G150&gt;=Parámetros!$B$5,2,1))))</f>
        <v>1</v>
      </c>
      <c r="K150" s="7" t="n">
        <f aca="false">1+MIN(4,INT(PERCENTRANK($H$2:$H$2401,H150,6)*5))</f>
        <v>3</v>
      </c>
      <c r="L150" s="7" t="str">
        <f aca="false">I150&amp;J150&amp;K150</f>
        <v>113</v>
      </c>
      <c r="M150" s="15" t="str">
        <f aca="false">INDEX('Mapa RF'!$B$4:$F$8,6-I150,J150)</f>
        <v>Hibernando</v>
      </c>
    </row>
    <row r="151" customFormat="false" ht="15" hidden="false" customHeight="false" outlineLevel="0" collapsed="false">
      <c r="A151" s="10" t="s">
        <v>497</v>
      </c>
      <c r="B151" s="10" t="s">
        <v>8971</v>
      </c>
      <c r="C151" s="11" t="n">
        <v>45626</v>
      </c>
      <c r="D151" s="13" t="b">
        <f aca="false">TRUE()</f>
        <v>1</v>
      </c>
      <c r="E151" s="14" t="n">
        <f aca="false">_xlfn.MAXIFS(Pedidos!$C$2:$C$7000,Pedidos!$B$2:$B$7000,A151)</f>
        <v>45626</v>
      </c>
      <c r="F151" s="15" t="n">
        <f aca="false">Parámetros!$B$4-E151</f>
        <v>670</v>
      </c>
      <c r="G151" s="7" t="n">
        <f aca="false">COUNTIF(Pedidos!$B$2:$B$7000,A151)</f>
        <v>1</v>
      </c>
      <c r="H151" s="16" t="n">
        <f aca="false">SUMIFS(Pedidos!$D$2:$D$7000,Pedidos!$B$2:$B$7000,A151)</f>
        <v>27.5</v>
      </c>
      <c r="I151" s="7" t="n">
        <f aca="false">5-MIN(4,INT(PERCENTRANK($F$2:$F$2401,F151,6)*5))</f>
        <v>1</v>
      </c>
      <c r="J151" s="15" t="n">
        <f aca="false">IF(G151&gt;=Parámetros!$B$8,5,IF(G151&gt;=Parámetros!$B$7,4,IF(G151&gt;=Parámetros!$B$6,3,IF(G151&gt;=Parámetros!$B$5,2,1))))</f>
        <v>1</v>
      </c>
      <c r="K151" s="7" t="n">
        <f aca="false">1+MIN(4,INT(PERCENTRANK($H$2:$H$2401,H151,6)*5))</f>
        <v>2</v>
      </c>
      <c r="L151" s="7" t="str">
        <f aca="false">I151&amp;J151&amp;K151</f>
        <v>112</v>
      </c>
      <c r="M151" s="15" t="str">
        <f aca="false">INDEX('Mapa RF'!$B$4:$F$8,6-I151,J151)</f>
        <v>Hibernando</v>
      </c>
    </row>
    <row r="152" customFormat="false" ht="15" hidden="false" customHeight="false" outlineLevel="0" collapsed="false">
      <c r="A152" s="10" t="s">
        <v>1732</v>
      </c>
      <c r="B152" s="10" t="s">
        <v>8970</v>
      </c>
      <c r="C152" s="11" t="n">
        <v>45735</v>
      </c>
      <c r="D152" s="13" t="b">
        <f aca="false">TRUE()</f>
        <v>1</v>
      </c>
      <c r="E152" s="14" t="n">
        <f aca="false">_xlfn.MAXIFS(Pedidos!$C$2:$C$7000,Pedidos!$B$2:$B$7000,A152)</f>
        <v>45960</v>
      </c>
      <c r="F152" s="15" t="n">
        <f aca="false">Parámetros!$B$4-E152</f>
        <v>336</v>
      </c>
      <c r="G152" s="7" t="n">
        <f aca="false">COUNTIF(Pedidos!$B$2:$B$7000,A152)</f>
        <v>4</v>
      </c>
      <c r="H152" s="16" t="n">
        <f aca="false">SUMIFS(Pedidos!$D$2:$D$7000,Pedidos!$B$2:$B$7000,A152)</f>
        <v>228.91</v>
      </c>
      <c r="I152" s="7" t="n">
        <f aca="false">5-MIN(4,INT(PERCENTRANK($F$2:$F$2401,F152,6)*5))</f>
        <v>3</v>
      </c>
      <c r="J152" s="15" t="n">
        <f aca="false">IF(G152&gt;=Parámetros!$B$8,5,IF(G152&gt;=Parámetros!$B$7,4,IF(G152&gt;=Parámetros!$B$6,3,IF(G152&gt;=Parámetros!$B$5,2,1))))</f>
        <v>4</v>
      </c>
      <c r="K152" s="7" t="n">
        <f aca="false">1+MIN(4,INT(PERCENTRANK($H$2:$H$2401,H152,6)*5))</f>
        <v>5</v>
      </c>
      <c r="L152" s="7" t="str">
        <f aca="false">I152&amp;J152&amp;K152</f>
        <v>345</v>
      </c>
      <c r="M152" s="15" t="str">
        <f aca="false">INDEX('Mapa RF'!$B$4:$F$8,6-I152,J152)</f>
        <v>Leales</v>
      </c>
    </row>
    <row r="153" customFormat="false" ht="15" hidden="false" customHeight="false" outlineLevel="0" collapsed="false">
      <c r="A153" s="10" t="s">
        <v>47</v>
      </c>
      <c r="B153" s="10" t="s">
        <v>8972</v>
      </c>
      <c r="C153" s="11" t="n">
        <v>45570</v>
      </c>
      <c r="D153" s="13" t="b">
        <f aca="false">TRUE()</f>
        <v>1</v>
      </c>
      <c r="E153" s="14" t="n">
        <f aca="false">_xlfn.MAXIFS(Pedidos!$C$2:$C$7000,Pedidos!$B$2:$B$7000,A153)</f>
        <v>45570</v>
      </c>
      <c r="F153" s="15" t="n">
        <f aca="false">Parámetros!$B$4-E153</f>
        <v>726</v>
      </c>
      <c r="G153" s="7" t="n">
        <f aca="false">COUNTIF(Pedidos!$B$2:$B$7000,A153)</f>
        <v>1</v>
      </c>
      <c r="H153" s="16" t="n">
        <f aca="false">SUMIFS(Pedidos!$D$2:$D$7000,Pedidos!$B$2:$B$7000,A153)</f>
        <v>37.94</v>
      </c>
      <c r="I153" s="7" t="n">
        <f aca="false">5-MIN(4,INT(PERCENTRANK($F$2:$F$2401,F153,6)*5))</f>
        <v>1</v>
      </c>
      <c r="J153" s="15" t="n">
        <f aca="false">IF(G153&gt;=Parámetros!$B$8,5,IF(G153&gt;=Parámetros!$B$7,4,IF(G153&gt;=Parámetros!$B$6,3,IF(G153&gt;=Parámetros!$B$5,2,1))))</f>
        <v>1</v>
      </c>
      <c r="K153" s="7" t="n">
        <f aca="false">1+MIN(4,INT(PERCENTRANK($H$2:$H$2401,H153,6)*5))</f>
        <v>3</v>
      </c>
      <c r="L153" s="7" t="str">
        <f aca="false">I153&amp;J153&amp;K153</f>
        <v>113</v>
      </c>
      <c r="M153" s="15" t="str">
        <f aca="false">INDEX('Mapa RF'!$B$4:$F$8,6-I153,J153)</f>
        <v>Hibernando</v>
      </c>
    </row>
    <row r="154" customFormat="false" ht="15" hidden="false" customHeight="false" outlineLevel="0" collapsed="false">
      <c r="A154" s="10" t="s">
        <v>127</v>
      </c>
      <c r="B154" s="10" t="s">
        <v>8968</v>
      </c>
      <c r="C154" s="11" t="n">
        <v>45579</v>
      </c>
      <c r="D154" s="13" t="b">
        <f aca="false">TRUE()</f>
        <v>1</v>
      </c>
      <c r="E154" s="14" t="n">
        <f aca="false">_xlfn.MAXIFS(Pedidos!$C$2:$C$7000,Pedidos!$B$2:$B$7000,A154)</f>
        <v>45764</v>
      </c>
      <c r="F154" s="15" t="n">
        <f aca="false">Parámetros!$B$4-E154</f>
        <v>532</v>
      </c>
      <c r="G154" s="7" t="n">
        <f aca="false">COUNTIF(Pedidos!$B$2:$B$7000,A154)</f>
        <v>2</v>
      </c>
      <c r="H154" s="16" t="n">
        <f aca="false">SUMIFS(Pedidos!$D$2:$D$7000,Pedidos!$B$2:$B$7000,A154)</f>
        <v>86.07</v>
      </c>
      <c r="I154" s="7" t="n">
        <f aca="false">5-MIN(4,INT(PERCENTRANK($F$2:$F$2401,F154,6)*5))</f>
        <v>1</v>
      </c>
      <c r="J154" s="15" t="n">
        <f aca="false">IF(G154&gt;=Parámetros!$B$8,5,IF(G154&gt;=Parámetros!$B$7,4,IF(G154&gt;=Parámetros!$B$6,3,IF(G154&gt;=Parámetros!$B$5,2,1))))</f>
        <v>2</v>
      </c>
      <c r="K154" s="7" t="n">
        <f aca="false">1+MIN(4,INT(PERCENTRANK($H$2:$H$2401,H154,6)*5))</f>
        <v>4</v>
      </c>
      <c r="L154" s="7" t="str">
        <f aca="false">I154&amp;J154&amp;K154</f>
        <v>124</v>
      </c>
      <c r="M154" s="15" t="str">
        <f aca="false">INDEX('Mapa RF'!$B$4:$F$8,6-I154,J154)</f>
        <v>Hibernando</v>
      </c>
    </row>
    <row r="155" customFormat="false" ht="15" hidden="false" customHeight="false" outlineLevel="0" collapsed="false">
      <c r="A155" s="10" t="s">
        <v>1581</v>
      </c>
      <c r="B155" s="10" t="s">
        <v>8971</v>
      </c>
      <c r="C155" s="11" t="n">
        <v>45724</v>
      </c>
      <c r="D155" s="13" t="b">
        <f aca="false">TRUE()</f>
        <v>1</v>
      </c>
      <c r="E155" s="14" t="n">
        <f aca="false">_xlfn.MAXIFS(Pedidos!$C$2:$C$7000,Pedidos!$B$2:$B$7000,A155)</f>
        <v>45724</v>
      </c>
      <c r="F155" s="15" t="n">
        <f aca="false">Parámetros!$B$4-E155</f>
        <v>572</v>
      </c>
      <c r="G155" s="7" t="n">
        <f aca="false">COUNTIF(Pedidos!$B$2:$B$7000,A155)</f>
        <v>1</v>
      </c>
      <c r="H155" s="16" t="n">
        <f aca="false">SUMIFS(Pedidos!$D$2:$D$7000,Pedidos!$B$2:$B$7000,A155)</f>
        <v>50.05</v>
      </c>
      <c r="I155" s="7" t="n">
        <f aca="false">5-MIN(4,INT(PERCENTRANK($F$2:$F$2401,F155,6)*5))</f>
        <v>1</v>
      </c>
      <c r="J155" s="15" t="n">
        <f aca="false">IF(G155&gt;=Parámetros!$B$8,5,IF(G155&gt;=Parámetros!$B$7,4,IF(G155&gt;=Parámetros!$B$6,3,IF(G155&gt;=Parámetros!$B$5,2,1))))</f>
        <v>1</v>
      </c>
      <c r="K155" s="7" t="n">
        <f aca="false">1+MIN(4,INT(PERCENTRANK($H$2:$H$2401,H155,6)*5))</f>
        <v>3</v>
      </c>
      <c r="L155" s="7" t="str">
        <f aca="false">I155&amp;J155&amp;K155</f>
        <v>113</v>
      </c>
      <c r="M155" s="15" t="str">
        <f aca="false">INDEX('Mapa RF'!$B$4:$F$8,6-I155,J155)</f>
        <v>Hibernando</v>
      </c>
    </row>
    <row r="156" customFormat="false" ht="15" hidden="false" customHeight="false" outlineLevel="0" collapsed="false">
      <c r="A156" s="10" t="s">
        <v>447</v>
      </c>
      <c r="B156" s="10" t="s">
        <v>8972</v>
      </c>
      <c r="C156" s="11" t="n">
        <v>45621</v>
      </c>
      <c r="D156" s="13" t="b">
        <f aca="false">TRUE()</f>
        <v>1</v>
      </c>
      <c r="E156" s="14" t="n">
        <f aca="false">_xlfn.MAXIFS(Pedidos!$C$2:$C$7000,Pedidos!$B$2:$B$7000,A156)</f>
        <v>45764</v>
      </c>
      <c r="F156" s="15" t="n">
        <f aca="false">Parámetros!$B$4-E156</f>
        <v>532</v>
      </c>
      <c r="G156" s="7" t="n">
        <f aca="false">COUNTIF(Pedidos!$B$2:$B$7000,A156)</f>
        <v>3</v>
      </c>
      <c r="H156" s="16" t="n">
        <f aca="false">SUMIFS(Pedidos!$D$2:$D$7000,Pedidos!$B$2:$B$7000,A156)</f>
        <v>135.97</v>
      </c>
      <c r="I156" s="7" t="n">
        <f aca="false">5-MIN(4,INT(PERCENTRANK($F$2:$F$2401,F156,6)*5))</f>
        <v>1</v>
      </c>
      <c r="J156" s="15" t="n">
        <f aca="false">IF(G156&gt;=Parámetros!$B$8,5,IF(G156&gt;=Parámetros!$B$7,4,IF(G156&gt;=Parámetros!$B$6,3,IF(G156&gt;=Parámetros!$B$5,2,1))))</f>
        <v>3</v>
      </c>
      <c r="K156" s="7" t="n">
        <f aca="false">1+MIN(4,INT(PERCENTRANK($H$2:$H$2401,H156,6)*5))</f>
        <v>4</v>
      </c>
      <c r="L156" s="7" t="str">
        <f aca="false">I156&amp;J156&amp;K156</f>
        <v>134</v>
      </c>
      <c r="M156" s="15" t="str">
        <f aca="false">INDEX('Mapa RF'!$B$4:$F$8,6-I156,J156)</f>
        <v>En riesgo</v>
      </c>
    </row>
    <row r="157" customFormat="false" ht="15" hidden="false" customHeight="false" outlineLevel="0" collapsed="false">
      <c r="A157" s="10" t="s">
        <v>1409</v>
      </c>
      <c r="B157" s="10" t="s">
        <v>8971</v>
      </c>
      <c r="C157" s="11" t="n">
        <v>45712</v>
      </c>
      <c r="D157" s="13" t="b">
        <f aca="false">FALSE()</f>
        <v>0</v>
      </c>
      <c r="E157" s="14" t="n">
        <f aca="false">_xlfn.MAXIFS(Pedidos!$C$2:$C$7000,Pedidos!$B$2:$B$7000,A157)</f>
        <v>45712</v>
      </c>
      <c r="F157" s="15" t="n">
        <f aca="false">Parámetros!$B$4-E157</f>
        <v>584</v>
      </c>
      <c r="G157" s="7" t="n">
        <f aca="false">COUNTIF(Pedidos!$B$2:$B$7000,A157)</f>
        <v>1</v>
      </c>
      <c r="H157" s="16" t="n">
        <f aca="false">SUMIFS(Pedidos!$D$2:$D$7000,Pedidos!$B$2:$B$7000,A157)</f>
        <v>30.03</v>
      </c>
      <c r="I157" s="7" t="n">
        <f aca="false">5-MIN(4,INT(PERCENTRANK($F$2:$F$2401,F157,6)*5))</f>
        <v>1</v>
      </c>
      <c r="J157" s="15" t="n">
        <f aca="false">IF(G157&gt;=Parámetros!$B$8,5,IF(G157&gt;=Parámetros!$B$7,4,IF(G157&gt;=Parámetros!$B$6,3,IF(G157&gt;=Parámetros!$B$5,2,1))))</f>
        <v>1</v>
      </c>
      <c r="K157" s="7" t="n">
        <f aca="false">1+MIN(4,INT(PERCENTRANK($H$2:$H$2401,H157,6)*5))</f>
        <v>2</v>
      </c>
      <c r="L157" s="7" t="str">
        <f aca="false">I157&amp;J157&amp;K157</f>
        <v>112</v>
      </c>
      <c r="M157" s="15" t="str">
        <f aca="false">INDEX('Mapa RF'!$B$4:$F$8,6-I157,J157)</f>
        <v>Hibernando</v>
      </c>
    </row>
    <row r="158" customFormat="false" ht="15" hidden="false" customHeight="false" outlineLevel="0" collapsed="false">
      <c r="A158" s="10" t="s">
        <v>397</v>
      </c>
      <c r="B158" s="10" t="s">
        <v>8980</v>
      </c>
      <c r="C158" s="11" t="n">
        <v>45614</v>
      </c>
      <c r="D158" s="13" t="b">
        <f aca="false">FALSE()</f>
        <v>0</v>
      </c>
      <c r="E158" s="14" t="n">
        <f aca="false">_xlfn.MAXIFS(Pedidos!$C$2:$C$7000,Pedidos!$B$2:$B$7000,A158)</f>
        <v>45725</v>
      </c>
      <c r="F158" s="15" t="n">
        <f aca="false">Parámetros!$B$4-E158</f>
        <v>571</v>
      </c>
      <c r="G158" s="7" t="n">
        <f aca="false">COUNTIF(Pedidos!$B$2:$B$7000,A158)</f>
        <v>2</v>
      </c>
      <c r="H158" s="16" t="n">
        <f aca="false">SUMIFS(Pedidos!$D$2:$D$7000,Pedidos!$B$2:$B$7000,A158)</f>
        <v>75.01</v>
      </c>
      <c r="I158" s="7" t="n">
        <f aca="false">5-MIN(4,INT(PERCENTRANK($F$2:$F$2401,F158,6)*5))</f>
        <v>1</v>
      </c>
      <c r="J158" s="15" t="n">
        <f aca="false">IF(G158&gt;=Parámetros!$B$8,5,IF(G158&gt;=Parámetros!$B$7,4,IF(G158&gt;=Parámetros!$B$6,3,IF(G158&gt;=Parámetros!$B$5,2,1))))</f>
        <v>2</v>
      </c>
      <c r="K158" s="7" t="n">
        <f aca="false">1+MIN(4,INT(PERCENTRANK($H$2:$H$2401,H158,6)*5))</f>
        <v>4</v>
      </c>
      <c r="L158" s="7" t="str">
        <f aca="false">I158&amp;J158&amp;K158</f>
        <v>124</v>
      </c>
      <c r="M158" s="15" t="str">
        <f aca="false">INDEX('Mapa RF'!$B$4:$F$8,6-I158,J158)</f>
        <v>Hibernando</v>
      </c>
    </row>
    <row r="159" customFormat="false" ht="15" hidden="false" customHeight="false" outlineLevel="0" collapsed="false">
      <c r="A159" s="10" t="s">
        <v>7575</v>
      </c>
      <c r="B159" s="10" t="s">
        <v>8975</v>
      </c>
      <c r="C159" s="11" t="n">
        <v>46184</v>
      </c>
      <c r="D159" s="13" t="b">
        <f aca="false">TRUE()</f>
        <v>1</v>
      </c>
      <c r="E159" s="14" t="n">
        <f aca="false">_xlfn.MAXIFS(Pedidos!$C$2:$C$7000,Pedidos!$B$2:$B$7000,A159)</f>
        <v>46184</v>
      </c>
      <c r="F159" s="15" t="n">
        <f aca="false">Parámetros!$B$4-E159</f>
        <v>112</v>
      </c>
      <c r="G159" s="7" t="n">
        <f aca="false">COUNTIF(Pedidos!$B$2:$B$7000,A159)</f>
        <v>1</v>
      </c>
      <c r="H159" s="16" t="n">
        <f aca="false">SUMIFS(Pedidos!$D$2:$D$7000,Pedidos!$B$2:$B$7000,A159)</f>
        <v>22.74</v>
      </c>
      <c r="I159" s="7" t="n">
        <f aca="false">5-MIN(4,INT(PERCENTRANK($F$2:$F$2401,F159,6)*5))</f>
        <v>4</v>
      </c>
      <c r="J159" s="15" t="n">
        <f aca="false">IF(G159&gt;=Parámetros!$B$8,5,IF(G159&gt;=Parámetros!$B$7,4,IF(G159&gt;=Parámetros!$B$6,3,IF(G159&gt;=Parámetros!$B$5,2,1))))</f>
        <v>1</v>
      </c>
      <c r="K159" s="7" t="n">
        <f aca="false">1+MIN(4,INT(PERCENTRANK($H$2:$H$2401,H159,6)*5))</f>
        <v>1</v>
      </c>
      <c r="L159" s="7" t="str">
        <f aca="false">I159&amp;J159&amp;K159</f>
        <v>411</v>
      </c>
      <c r="M159" s="15" t="str">
        <f aca="false">INDEX('Mapa RF'!$B$4:$F$8,6-I159,J159)</f>
        <v>Prometedores</v>
      </c>
    </row>
    <row r="160" customFormat="false" ht="15" hidden="false" customHeight="false" outlineLevel="0" collapsed="false">
      <c r="A160" s="10" t="s">
        <v>6044</v>
      </c>
      <c r="B160" s="10" t="s">
        <v>8975</v>
      </c>
      <c r="C160" s="11" t="n">
        <v>46060</v>
      </c>
      <c r="D160" s="13" t="b">
        <f aca="false">TRUE()</f>
        <v>1</v>
      </c>
      <c r="E160" s="14" t="n">
        <f aca="false">_xlfn.MAXIFS(Pedidos!$C$2:$C$7000,Pedidos!$B$2:$B$7000,A160)</f>
        <v>46060</v>
      </c>
      <c r="F160" s="15" t="n">
        <f aca="false">Parámetros!$B$4-E160</f>
        <v>236</v>
      </c>
      <c r="G160" s="7" t="n">
        <f aca="false">COUNTIF(Pedidos!$B$2:$B$7000,A160)</f>
        <v>1</v>
      </c>
      <c r="H160" s="16" t="n">
        <f aca="false">SUMIFS(Pedidos!$D$2:$D$7000,Pedidos!$B$2:$B$7000,A160)</f>
        <v>24.94</v>
      </c>
      <c r="I160" s="7" t="n">
        <f aca="false">5-MIN(4,INT(PERCENTRANK($F$2:$F$2401,F160,6)*5))</f>
        <v>3</v>
      </c>
      <c r="J160" s="15" t="n">
        <f aca="false">IF(G160&gt;=Parámetros!$B$8,5,IF(G160&gt;=Parámetros!$B$7,4,IF(G160&gt;=Parámetros!$B$6,3,IF(G160&gt;=Parámetros!$B$5,2,1))))</f>
        <v>1</v>
      </c>
      <c r="K160" s="7" t="n">
        <f aca="false">1+MIN(4,INT(PERCENTRANK($H$2:$H$2401,H160,6)*5))</f>
        <v>1</v>
      </c>
      <c r="L160" s="7" t="str">
        <f aca="false">I160&amp;J160&amp;K160</f>
        <v>311</v>
      </c>
      <c r="M160" s="15" t="str">
        <f aca="false">INDEX('Mapa RF'!$B$4:$F$8,6-I160,J160)</f>
        <v>A punto de dormirse</v>
      </c>
    </row>
    <row r="161" customFormat="false" ht="15" hidden="false" customHeight="false" outlineLevel="0" collapsed="false">
      <c r="A161" s="10" t="s">
        <v>1613</v>
      </c>
      <c r="B161" s="10" t="s">
        <v>8971</v>
      </c>
      <c r="C161" s="11" t="n">
        <v>45727</v>
      </c>
      <c r="D161" s="13" t="b">
        <f aca="false">TRUE()</f>
        <v>1</v>
      </c>
      <c r="E161" s="14" t="n">
        <f aca="false">_xlfn.MAXIFS(Pedidos!$C$2:$C$7000,Pedidos!$B$2:$B$7000,A161)</f>
        <v>45861</v>
      </c>
      <c r="F161" s="15" t="n">
        <f aca="false">Parámetros!$B$4-E161</f>
        <v>435</v>
      </c>
      <c r="G161" s="7" t="n">
        <f aca="false">COUNTIF(Pedidos!$B$2:$B$7000,A161)</f>
        <v>2</v>
      </c>
      <c r="H161" s="16" t="n">
        <f aca="false">SUMIFS(Pedidos!$D$2:$D$7000,Pedidos!$B$2:$B$7000,A161)</f>
        <v>62.04</v>
      </c>
      <c r="I161" s="7" t="n">
        <f aca="false">5-MIN(4,INT(PERCENTRANK($F$2:$F$2401,F161,6)*5))</f>
        <v>2</v>
      </c>
      <c r="J161" s="15" t="n">
        <f aca="false">IF(G161&gt;=Parámetros!$B$8,5,IF(G161&gt;=Parámetros!$B$7,4,IF(G161&gt;=Parámetros!$B$6,3,IF(G161&gt;=Parámetros!$B$5,2,1))))</f>
        <v>2</v>
      </c>
      <c r="K161" s="7" t="n">
        <f aca="false">1+MIN(4,INT(PERCENTRANK($H$2:$H$2401,H161,6)*5))</f>
        <v>4</v>
      </c>
      <c r="L161" s="7" t="str">
        <f aca="false">I161&amp;J161&amp;K161</f>
        <v>224</v>
      </c>
      <c r="M161" s="15" t="str">
        <f aca="false">INDEX('Mapa RF'!$B$4:$F$8,6-I161,J161)</f>
        <v>Hibernando</v>
      </c>
    </row>
    <row r="162" customFormat="false" ht="15" hidden="false" customHeight="false" outlineLevel="0" collapsed="false">
      <c r="A162" s="10" t="s">
        <v>3629</v>
      </c>
      <c r="B162" s="10" t="s">
        <v>8968</v>
      </c>
      <c r="C162" s="11" t="n">
        <v>45878</v>
      </c>
      <c r="D162" s="13" t="b">
        <f aca="false">TRUE()</f>
        <v>1</v>
      </c>
      <c r="E162" s="14" t="n">
        <f aca="false">_xlfn.MAXIFS(Pedidos!$C$2:$C$7000,Pedidos!$B$2:$B$7000,A162)</f>
        <v>45878</v>
      </c>
      <c r="F162" s="15" t="n">
        <f aca="false">Parámetros!$B$4-E162</f>
        <v>418</v>
      </c>
      <c r="G162" s="7" t="n">
        <f aca="false">COUNTIF(Pedidos!$B$2:$B$7000,A162)</f>
        <v>1</v>
      </c>
      <c r="H162" s="16" t="n">
        <f aca="false">SUMIFS(Pedidos!$D$2:$D$7000,Pedidos!$B$2:$B$7000,A162)</f>
        <v>38.28</v>
      </c>
      <c r="I162" s="7" t="n">
        <f aca="false">5-MIN(4,INT(PERCENTRANK($F$2:$F$2401,F162,6)*5))</f>
        <v>2</v>
      </c>
      <c r="J162" s="15" t="n">
        <f aca="false">IF(G162&gt;=Parámetros!$B$8,5,IF(G162&gt;=Parámetros!$B$7,4,IF(G162&gt;=Parámetros!$B$6,3,IF(G162&gt;=Parámetros!$B$5,2,1))))</f>
        <v>1</v>
      </c>
      <c r="K162" s="7" t="n">
        <f aca="false">1+MIN(4,INT(PERCENTRANK($H$2:$H$2401,H162,6)*5))</f>
        <v>3</v>
      </c>
      <c r="L162" s="7" t="str">
        <f aca="false">I162&amp;J162&amp;K162</f>
        <v>213</v>
      </c>
      <c r="M162" s="15" t="str">
        <f aca="false">INDEX('Mapa RF'!$B$4:$F$8,6-I162,J162)</f>
        <v>Hibernando</v>
      </c>
    </row>
    <row r="163" customFormat="false" ht="15" hidden="false" customHeight="false" outlineLevel="0" collapsed="false">
      <c r="A163" s="10" t="s">
        <v>1140</v>
      </c>
      <c r="B163" s="10" t="s">
        <v>8970</v>
      </c>
      <c r="C163" s="11" t="n">
        <v>45689</v>
      </c>
      <c r="D163" s="13" t="b">
        <f aca="false">TRUE()</f>
        <v>1</v>
      </c>
      <c r="E163" s="14" t="n">
        <f aca="false">_xlfn.MAXIFS(Pedidos!$C$2:$C$7000,Pedidos!$B$2:$B$7000,A163)</f>
        <v>45689</v>
      </c>
      <c r="F163" s="15" t="n">
        <f aca="false">Parámetros!$B$4-E163</f>
        <v>607</v>
      </c>
      <c r="G163" s="7" t="n">
        <f aca="false">COUNTIF(Pedidos!$B$2:$B$7000,A163)</f>
        <v>1</v>
      </c>
      <c r="H163" s="16" t="n">
        <f aca="false">SUMIFS(Pedidos!$D$2:$D$7000,Pedidos!$B$2:$B$7000,A163)</f>
        <v>17.79</v>
      </c>
      <c r="I163" s="7" t="n">
        <f aca="false">5-MIN(4,INT(PERCENTRANK($F$2:$F$2401,F163,6)*5))</f>
        <v>1</v>
      </c>
      <c r="J163" s="15" t="n">
        <f aca="false">IF(G163&gt;=Parámetros!$B$8,5,IF(G163&gt;=Parámetros!$B$7,4,IF(G163&gt;=Parámetros!$B$6,3,IF(G163&gt;=Parámetros!$B$5,2,1))))</f>
        <v>1</v>
      </c>
      <c r="K163" s="7" t="n">
        <f aca="false">1+MIN(4,INT(PERCENTRANK($H$2:$H$2401,H163,6)*5))</f>
        <v>1</v>
      </c>
      <c r="L163" s="7" t="str">
        <f aca="false">I163&amp;J163&amp;K163</f>
        <v>111</v>
      </c>
      <c r="M163" s="15" t="str">
        <f aca="false">INDEX('Mapa RF'!$B$4:$F$8,6-I163,J163)</f>
        <v>Hibernando</v>
      </c>
    </row>
    <row r="164" customFormat="false" ht="15" hidden="false" customHeight="false" outlineLevel="0" collapsed="false">
      <c r="A164" s="10" t="s">
        <v>4960</v>
      </c>
      <c r="B164" s="10" t="s">
        <v>8974</v>
      </c>
      <c r="C164" s="11" t="n">
        <v>45977</v>
      </c>
      <c r="D164" s="13" t="b">
        <f aca="false">TRUE()</f>
        <v>1</v>
      </c>
      <c r="E164" s="14" t="n">
        <f aca="false">_xlfn.MAXIFS(Pedidos!$C$2:$C$7000,Pedidos!$B$2:$B$7000,A164)</f>
        <v>45977</v>
      </c>
      <c r="F164" s="15" t="n">
        <f aca="false">Parámetros!$B$4-E164</f>
        <v>319</v>
      </c>
      <c r="G164" s="7" t="n">
        <f aca="false">COUNTIF(Pedidos!$B$2:$B$7000,A164)</f>
        <v>1</v>
      </c>
      <c r="H164" s="16" t="n">
        <f aca="false">SUMIFS(Pedidos!$D$2:$D$7000,Pedidos!$B$2:$B$7000,A164)</f>
        <v>48.99</v>
      </c>
      <c r="I164" s="7" t="n">
        <f aca="false">5-MIN(4,INT(PERCENTRANK($F$2:$F$2401,F164,6)*5))</f>
        <v>3</v>
      </c>
      <c r="J164" s="15" t="n">
        <f aca="false">IF(G164&gt;=Parámetros!$B$8,5,IF(G164&gt;=Parámetros!$B$7,4,IF(G164&gt;=Parámetros!$B$6,3,IF(G164&gt;=Parámetros!$B$5,2,1))))</f>
        <v>1</v>
      </c>
      <c r="K164" s="7" t="n">
        <f aca="false">1+MIN(4,INT(PERCENTRANK($H$2:$H$2401,H164,6)*5))</f>
        <v>3</v>
      </c>
      <c r="L164" s="7" t="str">
        <f aca="false">I164&amp;J164&amp;K164</f>
        <v>313</v>
      </c>
      <c r="M164" s="15" t="str">
        <f aca="false">INDEX('Mapa RF'!$B$4:$F$8,6-I164,J164)</f>
        <v>A punto de dormirse</v>
      </c>
    </row>
    <row r="165" customFormat="false" ht="15" hidden="false" customHeight="false" outlineLevel="0" collapsed="false">
      <c r="A165" s="10" t="s">
        <v>8409</v>
      </c>
      <c r="B165" s="10" t="s">
        <v>8973</v>
      </c>
      <c r="C165" s="11" t="n">
        <v>46249</v>
      </c>
      <c r="D165" s="13" t="b">
        <f aca="false">TRUE()</f>
        <v>1</v>
      </c>
      <c r="E165" s="14" t="n">
        <f aca="false">_xlfn.MAXIFS(Pedidos!$C$2:$C$7000,Pedidos!$B$2:$B$7000,A165)</f>
        <v>46249</v>
      </c>
      <c r="F165" s="15" t="n">
        <f aca="false">Parámetros!$B$4-E165</f>
        <v>47</v>
      </c>
      <c r="G165" s="7" t="n">
        <f aca="false">COUNTIF(Pedidos!$B$2:$B$7000,A165)</f>
        <v>1</v>
      </c>
      <c r="H165" s="16" t="n">
        <f aca="false">SUMIFS(Pedidos!$D$2:$D$7000,Pedidos!$B$2:$B$7000,A165)</f>
        <v>57.92</v>
      </c>
      <c r="I165" s="7" t="n">
        <f aca="false">5-MIN(4,INT(PERCENTRANK($F$2:$F$2401,F165,6)*5))</f>
        <v>5</v>
      </c>
      <c r="J165" s="15" t="n">
        <f aca="false">IF(G165&gt;=Parámetros!$B$8,5,IF(G165&gt;=Parámetros!$B$7,4,IF(G165&gt;=Parámetros!$B$6,3,IF(G165&gt;=Parámetros!$B$5,2,1))))</f>
        <v>1</v>
      </c>
      <c r="K165" s="7" t="n">
        <f aca="false">1+MIN(4,INT(PERCENTRANK($H$2:$H$2401,H165,6)*5))</f>
        <v>3</v>
      </c>
      <c r="L165" s="7" t="str">
        <f aca="false">I165&amp;J165&amp;K165</f>
        <v>513</v>
      </c>
      <c r="M165" s="15" t="str">
        <f aca="false">INDEX('Mapa RF'!$B$4:$F$8,6-I165,J165)</f>
        <v>Nuevos</v>
      </c>
    </row>
    <row r="166" customFormat="false" ht="15" hidden="false" customHeight="false" outlineLevel="0" collapsed="false">
      <c r="A166" s="10" t="s">
        <v>3614</v>
      </c>
      <c r="B166" s="10" t="s">
        <v>8972</v>
      </c>
      <c r="C166" s="11" t="n">
        <v>45877</v>
      </c>
      <c r="D166" s="13" t="b">
        <f aca="false">TRUE()</f>
        <v>1</v>
      </c>
      <c r="E166" s="14" t="n">
        <f aca="false">_xlfn.MAXIFS(Pedidos!$C$2:$C$7000,Pedidos!$B$2:$B$7000,A166)</f>
        <v>45877</v>
      </c>
      <c r="F166" s="15" t="n">
        <f aca="false">Parámetros!$B$4-E166</f>
        <v>419</v>
      </c>
      <c r="G166" s="7" t="n">
        <f aca="false">COUNTIF(Pedidos!$B$2:$B$7000,A166)</f>
        <v>1</v>
      </c>
      <c r="H166" s="16" t="n">
        <f aca="false">SUMIFS(Pedidos!$D$2:$D$7000,Pedidos!$B$2:$B$7000,A166)</f>
        <v>44.84</v>
      </c>
      <c r="I166" s="7" t="n">
        <f aca="false">5-MIN(4,INT(PERCENTRANK($F$2:$F$2401,F166,6)*5))</f>
        <v>2</v>
      </c>
      <c r="J166" s="15" t="n">
        <f aca="false">IF(G166&gt;=Parámetros!$B$8,5,IF(G166&gt;=Parámetros!$B$7,4,IF(G166&gt;=Parámetros!$B$6,3,IF(G166&gt;=Parámetros!$B$5,2,1))))</f>
        <v>1</v>
      </c>
      <c r="K166" s="7" t="n">
        <f aca="false">1+MIN(4,INT(PERCENTRANK($H$2:$H$2401,H166,6)*5))</f>
        <v>3</v>
      </c>
      <c r="L166" s="7" t="str">
        <f aca="false">I166&amp;J166&amp;K166</f>
        <v>213</v>
      </c>
      <c r="M166" s="15" t="str">
        <f aca="false">INDEX('Mapa RF'!$B$4:$F$8,6-I166,J166)</f>
        <v>Hibernando</v>
      </c>
    </row>
    <row r="167" customFormat="false" ht="15" hidden="false" customHeight="false" outlineLevel="0" collapsed="false">
      <c r="A167" s="10" t="s">
        <v>4949</v>
      </c>
      <c r="B167" s="10" t="s">
        <v>8973</v>
      </c>
      <c r="C167" s="11" t="n">
        <v>45976</v>
      </c>
      <c r="D167" s="13" t="b">
        <f aca="false">TRUE()</f>
        <v>1</v>
      </c>
      <c r="E167" s="14" t="n">
        <f aca="false">_xlfn.MAXIFS(Pedidos!$C$2:$C$7000,Pedidos!$B$2:$B$7000,A167)</f>
        <v>45976</v>
      </c>
      <c r="F167" s="15" t="n">
        <f aca="false">Parámetros!$B$4-E167</f>
        <v>320</v>
      </c>
      <c r="G167" s="7" t="n">
        <f aca="false">COUNTIF(Pedidos!$B$2:$B$7000,A167)</f>
        <v>1</v>
      </c>
      <c r="H167" s="16" t="n">
        <f aca="false">SUMIFS(Pedidos!$D$2:$D$7000,Pedidos!$B$2:$B$7000,A167)</f>
        <v>45.11</v>
      </c>
      <c r="I167" s="7" t="n">
        <f aca="false">5-MIN(4,INT(PERCENTRANK($F$2:$F$2401,F167,6)*5))</f>
        <v>3</v>
      </c>
      <c r="J167" s="15" t="n">
        <f aca="false">IF(G167&gt;=Parámetros!$B$8,5,IF(G167&gt;=Parámetros!$B$7,4,IF(G167&gt;=Parámetros!$B$6,3,IF(G167&gt;=Parámetros!$B$5,2,1))))</f>
        <v>1</v>
      </c>
      <c r="K167" s="7" t="n">
        <f aca="false">1+MIN(4,INT(PERCENTRANK($H$2:$H$2401,H167,6)*5))</f>
        <v>3</v>
      </c>
      <c r="L167" s="7" t="str">
        <f aca="false">I167&amp;J167&amp;K167</f>
        <v>313</v>
      </c>
      <c r="M167" s="15" t="str">
        <f aca="false">INDEX('Mapa RF'!$B$4:$F$8,6-I167,J167)</f>
        <v>A punto de dormirse</v>
      </c>
    </row>
    <row r="168" customFormat="false" ht="15" hidden="false" customHeight="false" outlineLevel="0" collapsed="false">
      <c r="A168" s="10" t="s">
        <v>189</v>
      </c>
      <c r="B168" s="10" t="s">
        <v>8968</v>
      </c>
      <c r="C168" s="11" t="n">
        <v>45586</v>
      </c>
      <c r="D168" s="13" t="b">
        <f aca="false">TRUE()</f>
        <v>1</v>
      </c>
      <c r="E168" s="14" t="n">
        <f aca="false">_xlfn.MAXIFS(Pedidos!$C$2:$C$7000,Pedidos!$B$2:$B$7000,A168)</f>
        <v>46290</v>
      </c>
      <c r="F168" s="15" t="n">
        <f aca="false">Parámetros!$B$4-E168</f>
        <v>6</v>
      </c>
      <c r="G168" s="7" t="n">
        <f aca="false">COUNTIF(Pedidos!$B$2:$B$7000,A168)</f>
        <v>22</v>
      </c>
      <c r="H168" s="16" t="n">
        <f aca="false">SUMIFS(Pedidos!$D$2:$D$7000,Pedidos!$B$2:$B$7000,A168)</f>
        <v>1036.12</v>
      </c>
      <c r="I168" s="7" t="n">
        <f aca="false">5-MIN(4,INT(PERCENTRANK($F$2:$F$2401,F168,6)*5))</f>
        <v>5</v>
      </c>
      <c r="J168" s="15" t="n">
        <f aca="false">IF(G168&gt;=Parámetros!$B$8,5,IF(G168&gt;=Parámetros!$B$7,4,IF(G168&gt;=Parámetros!$B$6,3,IF(G168&gt;=Parámetros!$B$5,2,1))))</f>
        <v>5</v>
      </c>
      <c r="K168" s="7" t="n">
        <f aca="false">1+MIN(4,INT(PERCENTRANK($H$2:$H$2401,H168,6)*5))</f>
        <v>5</v>
      </c>
      <c r="L168" s="7" t="str">
        <f aca="false">I168&amp;J168&amp;K168</f>
        <v>555</v>
      </c>
      <c r="M168" s="15" t="str">
        <f aca="false">INDEX('Mapa RF'!$B$4:$F$8,6-I168,J168)</f>
        <v>Campeones</v>
      </c>
    </row>
    <row r="169" customFormat="false" ht="15" hidden="false" customHeight="false" outlineLevel="0" collapsed="false">
      <c r="A169" s="10" t="s">
        <v>8793</v>
      </c>
      <c r="B169" s="10" t="s">
        <v>8976</v>
      </c>
      <c r="C169" s="11" t="n">
        <v>46283</v>
      </c>
      <c r="D169" s="13" t="b">
        <f aca="false">TRUE()</f>
        <v>1</v>
      </c>
      <c r="E169" s="14" t="n">
        <f aca="false">_xlfn.MAXIFS(Pedidos!$C$2:$C$7000,Pedidos!$B$2:$B$7000,A169)</f>
        <v>46283</v>
      </c>
      <c r="F169" s="15" t="n">
        <f aca="false">Parámetros!$B$4-E169</f>
        <v>13</v>
      </c>
      <c r="G169" s="7" t="n">
        <f aca="false">COUNTIF(Pedidos!$B$2:$B$7000,A169)</f>
        <v>1</v>
      </c>
      <c r="H169" s="16" t="n">
        <f aca="false">SUMIFS(Pedidos!$D$2:$D$7000,Pedidos!$B$2:$B$7000,A169)</f>
        <v>49.88</v>
      </c>
      <c r="I169" s="7" t="n">
        <f aca="false">5-MIN(4,INT(PERCENTRANK($F$2:$F$2401,F169,6)*5))</f>
        <v>5</v>
      </c>
      <c r="J169" s="15" t="n">
        <f aca="false">IF(G169&gt;=Parámetros!$B$8,5,IF(G169&gt;=Parámetros!$B$7,4,IF(G169&gt;=Parámetros!$B$6,3,IF(G169&gt;=Parámetros!$B$5,2,1))))</f>
        <v>1</v>
      </c>
      <c r="K169" s="7" t="n">
        <f aca="false">1+MIN(4,INT(PERCENTRANK($H$2:$H$2401,H169,6)*5))</f>
        <v>3</v>
      </c>
      <c r="L169" s="7" t="str">
        <f aca="false">I169&amp;J169&amp;K169</f>
        <v>513</v>
      </c>
      <c r="M169" s="15" t="str">
        <f aca="false">INDEX('Mapa RF'!$B$4:$F$8,6-I169,J169)</f>
        <v>Nuevos</v>
      </c>
    </row>
    <row r="170" customFormat="false" ht="15" hidden="false" customHeight="false" outlineLevel="0" collapsed="false">
      <c r="A170" s="10" t="s">
        <v>3503</v>
      </c>
      <c r="B170" s="10" t="s">
        <v>8973</v>
      </c>
      <c r="C170" s="11" t="n">
        <v>45869</v>
      </c>
      <c r="D170" s="13" t="b">
        <f aca="false">TRUE()</f>
        <v>1</v>
      </c>
      <c r="E170" s="14" t="n">
        <f aca="false">_xlfn.MAXIFS(Pedidos!$C$2:$C$7000,Pedidos!$B$2:$B$7000,A170)</f>
        <v>45869</v>
      </c>
      <c r="F170" s="15" t="n">
        <f aca="false">Parámetros!$B$4-E170</f>
        <v>427</v>
      </c>
      <c r="G170" s="7" t="n">
        <f aca="false">COUNTIF(Pedidos!$B$2:$B$7000,A170)</f>
        <v>1</v>
      </c>
      <c r="H170" s="16" t="n">
        <f aca="false">SUMIFS(Pedidos!$D$2:$D$7000,Pedidos!$B$2:$B$7000,A170)</f>
        <v>33.05</v>
      </c>
      <c r="I170" s="7" t="n">
        <f aca="false">5-MIN(4,INT(PERCENTRANK($F$2:$F$2401,F170,6)*5))</f>
        <v>2</v>
      </c>
      <c r="J170" s="15" t="n">
        <f aca="false">IF(G170&gt;=Parámetros!$B$8,5,IF(G170&gt;=Parámetros!$B$7,4,IF(G170&gt;=Parámetros!$B$6,3,IF(G170&gt;=Parámetros!$B$5,2,1))))</f>
        <v>1</v>
      </c>
      <c r="K170" s="7" t="n">
        <f aca="false">1+MIN(4,INT(PERCENTRANK($H$2:$H$2401,H170,6)*5))</f>
        <v>2</v>
      </c>
      <c r="L170" s="7" t="str">
        <f aca="false">I170&amp;J170&amp;K170</f>
        <v>212</v>
      </c>
      <c r="M170" s="15" t="str">
        <f aca="false">INDEX('Mapa RF'!$B$4:$F$8,6-I170,J170)</f>
        <v>Hibernando</v>
      </c>
    </row>
    <row r="171" customFormat="false" ht="15" hidden="false" customHeight="false" outlineLevel="0" collapsed="false">
      <c r="A171" s="10" t="s">
        <v>8709</v>
      </c>
      <c r="B171" s="10" t="s">
        <v>8970</v>
      </c>
      <c r="C171" s="11" t="n">
        <v>46275</v>
      </c>
      <c r="D171" s="13" t="b">
        <f aca="false">TRUE()</f>
        <v>1</v>
      </c>
      <c r="E171" s="14" t="n">
        <f aca="false">_xlfn.MAXIFS(Pedidos!$C$2:$C$7000,Pedidos!$B$2:$B$7000,A171)</f>
        <v>46275</v>
      </c>
      <c r="F171" s="15" t="n">
        <f aca="false">Parámetros!$B$4-E171</f>
        <v>21</v>
      </c>
      <c r="G171" s="7" t="n">
        <f aca="false">COUNTIF(Pedidos!$B$2:$B$7000,A171)</f>
        <v>1</v>
      </c>
      <c r="H171" s="16" t="n">
        <f aca="false">SUMIFS(Pedidos!$D$2:$D$7000,Pedidos!$B$2:$B$7000,A171)</f>
        <v>22.97</v>
      </c>
      <c r="I171" s="7" t="n">
        <f aca="false">5-MIN(4,INT(PERCENTRANK($F$2:$F$2401,F171,6)*5))</f>
        <v>5</v>
      </c>
      <c r="J171" s="15" t="n">
        <f aca="false">IF(G171&gt;=Parámetros!$B$8,5,IF(G171&gt;=Parámetros!$B$7,4,IF(G171&gt;=Parámetros!$B$6,3,IF(G171&gt;=Parámetros!$B$5,2,1))))</f>
        <v>1</v>
      </c>
      <c r="K171" s="7" t="n">
        <f aca="false">1+MIN(4,INT(PERCENTRANK($H$2:$H$2401,H171,6)*5))</f>
        <v>1</v>
      </c>
      <c r="L171" s="7" t="str">
        <f aca="false">I171&amp;J171&amp;K171</f>
        <v>511</v>
      </c>
      <c r="M171" s="15" t="str">
        <f aca="false">INDEX('Mapa RF'!$B$4:$F$8,6-I171,J171)</f>
        <v>Nuevos</v>
      </c>
    </row>
    <row r="172" customFormat="false" ht="15" hidden="false" customHeight="false" outlineLevel="0" collapsed="false">
      <c r="A172" s="10" t="s">
        <v>3563</v>
      </c>
      <c r="B172" s="10" t="s">
        <v>8972</v>
      </c>
      <c r="C172" s="11" t="n">
        <v>45872</v>
      </c>
      <c r="D172" s="13" t="b">
        <f aca="false">TRUE()</f>
        <v>1</v>
      </c>
      <c r="E172" s="14" t="n">
        <f aca="false">_xlfn.MAXIFS(Pedidos!$C$2:$C$7000,Pedidos!$B$2:$B$7000,A172)</f>
        <v>45872</v>
      </c>
      <c r="F172" s="15" t="n">
        <f aca="false">Parámetros!$B$4-E172</f>
        <v>424</v>
      </c>
      <c r="G172" s="7" t="n">
        <f aca="false">COUNTIF(Pedidos!$B$2:$B$7000,A172)</f>
        <v>1</v>
      </c>
      <c r="H172" s="16" t="n">
        <f aca="false">SUMIFS(Pedidos!$D$2:$D$7000,Pedidos!$B$2:$B$7000,A172)</f>
        <v>39.06</v>
      </c>
      <c r="I172" s="7" t="n">
        <f aca="false">5-MIN(4,INT(PERCENTRANK($F$2:$F$2401,F172,6)*5))</f>
        <v>2</v>
      </c>
      <c r="J172" s="15" t="n">
        <f aca="false">IF(G172&gt;=Parámetros!$B$8,5,IF(G172&gt;=Parámetros!$B$7,4,IF(G172&gt;=Parámetros!$B$6,3,IF(G172&gt;=Parámetros!$B$5,2,1))))</f>
        <v>1</v>
      </c>
      <c r="K172" s="7" t="n">
        <f aca="false">1+MIN(4,INT(PERCENTRANK($H$2:$H$2401,H172,6)*5))</f>
        <v>3</v>
      </c>
      <c r="L172" s="7" t="str">
        <f aca="false">I172&amp;J172&amp;K172</f>
        <v>213</v>
      </c>
      <c r="M172" s="15" t="str">
        <f aca="false">INDEX('Mapa RF'!$B$4:$F$8,6-I172,J172)</f>
        <v>Hibernando</v>
      </c>
    </row>
    <row r="173" customFormat="false" ht="15" hidden="false" customHeight="false" outlineLevel="0" collapsed="false">
      <c r="A173" s="10" t="s">
        <v>4353</v>
      </c>
      <c r="B173" s="10" t="s">
        <v>8971</v>
      </c>
      <c r="C173" s="11" t="n">
        <v>45933</v>
      </c>
      <c r="D173" s="13" t="b">
        <f aca="false">TRUE()</f>
        <v>1</v>
      </c>
      <c r="E173" s="14" t="n">
        <f aca="false">_xlfn.MAXIFS(Pedidos!$C$2:$C$7000,Pedidos!$B$2:$B$7000,A173)</f>
        <v>45933</v>
      </c>
      <c r="F173" s="15" t="n">
        <f aca="false">Parámetros!$B$4-E173</f>
        <v>363</v>
      </c>
      <c r="G173" s="7" t="n">
        <f aca="false">COUNTIF(Pedidos!$B$2:$B$7000,A173)</f>
        <v>1</v>
      </c>
      <c r="H173" s="16" t="n">
        <f aca="false">SUMIFS(Pedidos!$D$2:$D$7000,Pedidos!$B$2:$B$7000,A173)</f>
        <v>35.49</v>
      </c>
      <c r="I173" s="7" t="n">
        <f aca="false">5-MIN(4,INT(PERCENTRANK($F$2:$F$2401,F173,6)*5))</f>
        <v>2</v>
      </c>
      <c r="J173" s="15" t="n">
        <f aca="false">IF(G173&gt;=Parámetros!$B$8,5,IF(G173&gt;=Parámetros!$B$7,4,IF(G173&gt;=Parámetros!$B$6,3,IF(G173&gt;=Parámetros!$B$5,2,1))))</f>
        <v>1</v>
      </c>
      <c r="K173" s="7" t="n">
        <f aca="false">1+MIN(4,INT(PERCENTRANK($H$2:$H$2401,H173,6)*5))</f>
        <v>2</v>
      </c>
      <c r="L173" s="7" t="str">
        <f aca="false">I173&amp;J173&amp;K173</f>
        <v>212</v>
      </c>
      <c r="M173" s="15" t="str">
        <f aca="false">INDEX('Mapa RF'!$B$4:$F$8,6-I173,J173)</f>
        <v>Hibernando</v>
      </c>
    </row>
    <row r="174" customFormat="false" ht="15" hidden="false" customHeight="false" outlineLevel="0" collapsed="false">
      <c r="A174" s="10" t="s">
        <v>1111</v>
      </c>
      <c r="B174" s="10" t="s">
        <v>8979</v>
      </c>
      <c r="C174" s="11" t="n">
        <v>45686</v>
      </c>
      <c r="D174" s="13" t="b">
        <f aca="false">TRUE()</f>
        <v>1</v>
      </c>
      <c r="E174" s="14" t="n">
        <f aca="false">_xlfn.MAXIFS(Pedidos!$C$2:$C$7000,Pedidos!$B$2:$B$7000,A174)</f>
        <v>45791</v>
      </c>
      <c r="F174" s="15" t="n">
        <f aca="false">Parámetros!$B$4-E174</f>
        <v>505</v>
      </c>
      <c r="G174" s="7" t="n">
        <f aca="false">COUNTIF(Pedidos!$B$2:$B$7000,A174)</f>
        <v>2</v>
      </c>
      <c r="H174" s="16" t="n">
        <f aca="false">SUMIFS(Pedidos!$D$2:$D$7000,Pedidos!$B$2:$B$7000,A174)</f>
        <v>65.51</v>
      </c>
      <c r="I174" s="7" t="n">
        <f aca="false">5-MIN(4,INT(PERCENTRANK($F$2:$F$2401,F174,6)*5))</f>
        <v>2</v>
      </c>
      <c r="J174" s="15" t="n">
        <f aca="false">IF(G174&gt;=Parámetros!$B$8,5,IF(G174&gt;=Parámetros!$B$7,4,IF(G174&gt;=Parámetros!$B$6,3,IF(G174&gt;=Parámetros!$B$5,2,1))))</f>
        <v>2</v>
      </c>
      <c r="K174" s="7" t="n">
        <f aca="false">1+MIN(4,INT(PERCENTRANK($H$2:$H$2401,H174,6)*5))</f>
        <v>4</v>
      </c>
      <c r="L174" s="7" t="str">
        <f aca="false">I174&amp;J174&amp;K174</f>
        <v>224</v>
      </c>
      <c r="M174" s="15" t="str">
        <f aca="false">INDEX('Mapa RF'!$B$4:$F$8,6-I174,J174)</f>
        <v>Hibernando</v>
      </c>
    </row>
    <row r="175" customFormat="false" ht="15" hidden="false" customHeight="false" outlineLevel="0" collapsed="false">
      <c r="A175" s="10" t="s">
        <v>2469</v>
      </c>
      <c r="B175" s="10" t="s">
        <v>8968</v>
      </c>
      <c r="C175" s="11" t="n">
        <v>45791</v>
      </c>
      <c r="D175" s="13" t="b">
        <f aca="false">TRUE()</f>
        <v>1</v>
      </c>
      <c r="E175" s="14" t="n">
        <f aca="false">_xlfn.MAXIFS(Pedidos!$C$2:$C$7000,Pedidos!$B$2:$B$7000,A175)</f>
        <v>46281</v>
      </c>
      <c r="F175" s="15" t="n">
        <f aca="false">Parámetros!$B$4-E175</f>
        <v>15</v>
      </c>
      <c r="G175" s="7" t="n">
        <f aca="false">COUNTIF(Pedidos!$B$2:$B$7000,A175)</f>
        <v>20</v>
      </c>
      <c r="H175" s="16" t="n">
        <f aca="false">SUMIFS(Pedidos!$D$2:$D$7000,Pedidos!$B$2:$B$7000,A175)</f>
        <v>874.89</v>
      </c>
      <c r="I175" s="7" t="n">
        <f aca="false">5-MIN(4,INT(PERCENTRANK($F$2:$F$2401,F175,6)*5))</f>
        <v>5</v>
      </c>
      <c r="J175" s="15" t="n">
        <f aca="false">IF(G175&gt;=Parámetros!$B$8,5,IF(G175&gt;=Parámetros!$B$7,4,IF(G175&gt;=Parámetros!$B$6,3,IF(G175&gt;=Parámetros!$B$5,2,1))))</f>
        <v>5</v>
      </c>
      <c r="K175" s="7" t="n">
        <f aca="false">1+MIN(4,INT(PERCENTRANK($H$2:$H$2401,H175,6)*5))</f>
        <v>5</v>
      </c>
      <c r="L175" s="7" t="str">
        <f aca="false">I175&amp;J175&amp;K175</f>
        <v>555</v>
      </c>
      <c r="M175" s="15" t="str">
        <f aca="false">INDEX('Mapa RF'!$B$4:$F$8,6-I175,J175)</f>
        <v>Campeones</v>
      </c>
    </row>
    <row r="176" customFormat="false" ht="15" hidden="false" customHeight="false" outlineLevel="0" collapsed="false">
      <c r="A176" s="10" t="s">
        <v>5694</v>
      </c>
      <c r="B176" s="10" t="s">
        <v>8972</v>
      </c>
      <c r="C176" s="11" t="n">
        <v>46033</v>
      </c>
      <c r="D176" s="13" t="b">
        <f aca="false">TRUE()</f>
        <v>1</v>
      </c>
      <c r="E176" s="14" t="n">
        <f aca="false">_xlfn.MAXIFS(Pedidos!$C$2:$C$7000,Pedidos!$B$2:$B$7000,A176)</f>
        <v>46290</v>
      </c>
      <c r="F176" s="15" t="n">
        <f aca="false">Parámetros!$B$4-E176</f>
        <v>6</v>
      </c>
      <c r="G176" s="7" t="n">
        <f aca="false">COUNTIF(Pedidos!$B$2:$B$7000,A176)</f>
        <v>8</v>
      </c>
      <c r="H176" s="16" t="n">
        <f aca="false">SUMIFS(Pedidos!$D$2:$D$7000,Pedidos!$B$2:$B$7000,A176)</f>
        <v>425.29</v>
      </c>
      <c r="I176" s="7" t="n">
        <f aca="false">5-MIN(4,INT(PERCENTRANK($F$2:$F$2401,F176,6)*5))</f>
        <v>5</v>
      </c>
      <c r="J176" s="15" t="n">
        <f aca="false">IF(G176&gt;=Parámetros!$B$8,5,IF(G176&gt;=Parámetros!$B$7,4,IF(G176&gt;=Parámetros!$B$6,3,IF(G176&gt;=Parámetros!$B$5,2,1))))</f>
        <v>5</v>
      </c>
      <c r="K176" s="7" t="n">
        <f aca="false">1+MIN(4,INT(PERCENTRANK($H$2:$H$2401,H176,6)*5))</f>
        <v>5</v>
      </c>
      <c r="L176" s="7" t="str">
        <f aca="false">I176&amp;J176&amp;K176</f>
        <v>555</v>
      </c>
      <c r="M176" s="15" t="str">
        <f aca="false">INDEX('Mapa RF'!$B$4:$F$8,6-I176,J176)</f>
        <v>Campeones</v>
      </c>
    </row>
    <row r="177" customFormat="false" ht="15" hidden="false" customHeight="false" outlineLevel="0" collapsed="false">
      <c r="A177" s="10" t="s">
        <v>7423</v>
      </c>
      <c r="B177" s="10" t="s">
        <v>8977</v>
      </c>
      <c r="C177" s="11" t="n">
        <v>46171</v>
      </c>
      <c r="D177" s="13" t="b">
        <f aca="false">TRUE()</f>
        <v>1</v>
      </c>
      <c r="E177" s="14" t="n">
        <f aca="false">_xlfn.MAXIFS(Pedidos!$C$2:$C$7000,Pedidos!$B$2:$B$7000,A177)</f>
        <v>46171</v>
      </c>
      <c r="F177" s="15" t="n">
        <f aca="false">Parámetros!$B$4-E177</f>
        <v>125</v>
      </c>
      <c r="G177" s="7" t="n">
        <f aca="false">COUNTIF(Pedidos!$B$2:$B$7000,A177)</f>
        <v>1</v>
      </c>
      <c r="H177" s="16" t="n">
        <f aca="false">SUMIFS(Pedidos!$D$2:$D$7000,Pedidos!$B$2:$B$7000,A177)</f>
        <v>41.23</v>
      </c>
      <c r="I177" s="7" t="n">
        <f aca="false">5-MIN(4,INT(PERCENTRANK($F$2:$F$2401,F177,6)*5))</f>
        <v>4</v>
      </c>
      <c r="J177" s="15" t="n">
        <f aca="false">IF(G177&gt;=Parámetros!$B$8,5,IF(G177&gt;=Parámetros!$B$7,4,IF(G177&gt;=Parámetros!$B$6,3,IF(G177&gt;=Parámetros!$B$5,2,1))))</f>
        <v>1</v>
      </c>
      <c r="K177" s="7" t="n">
        <f aca="false">1+MIN(4,INT(PERCENTRANK($H$2:$H$2401,H177,6)*5))</f>
        <v>3</v>
      </c>
      <c r="L177" s="7" t="str">
        <f aca="false">I177&amp;J177&amp;K177</f>
        <v>413</v>
      </c>
      <c r="M177" s="15" t="str">
        <f aca="false">INDEX('Mapa RF'!$B$4:$F$8,6-I177,J177)</f>
        <v>Prometedores</v>
      </c>
    </row>
    <row r="178" customFormat="false" ht="15" hidden="false" customHeight="false" outlineLevel="0" collapsed="false">
      <c r="A178" s="10" t="s">
        <v>3608</v>
      </c>
      <c r="B178" s="10" t="s">
        <v>8980</v>
      </c>
      <c r="C178" s="11" t="n">
        <v>45876</v>
      </c>
      <c r="D178" s="13" t="b">
        <f aca="false">TRUE()</f>
        <v>1</v>
      </c>
      <c r="E178" s="14" t="n">
        <f aca="false">_xlfn.MAXIFS(Pedidos!$C$2:$C$7000,Pedidos!$B$2:$B$7000,A178)</f>
        <v>46050</v>
      </c>
      <c r="F178" s="15" t="n">
        <f aca="false">Parámetros!$B$4-E178</f>
        <v>246</v>
      </c>
      <c r="G178" s="7" t="n">
        <f aca="false">COUNTIF(Pedidos!$B$2:$B$7000,A178)</f>
        <v>4</v>
      </c>
      <c r="H178" s="16" t="n">
        <f aca="false">SUMIFS(Pedidos!$D$2:$D$7000,Pedidos!$B$2:$B$7000,A178)</f>
        <v>161.43</v>
      </c>
      <c r="I178" s="7" t="n">
        <f aca="false">5-MIN(4,INT(PERCENTRANK($F$2:$F$2401,F178,6)*5))</f>
        <v>3</v>
      </c>
      <c r="J178" s="15" t="n">
        <f aca="false">IF(G178&gt;=Parámetros!$B$8,5,IF(G178&gt;=Parámetros!$B$7,4,IF(G178&gt;=Parámetros!$B$6,3,IF(G178&gt;=Parámetros!$B$5,2,1))))</f>
        <v>4</v>
      </c>
      <c r="K178" s="7" t="n">
        <f aca="false">1+MIN(4,INT(PERCENTRANK($H$2:$H$2401,H178,6)*5))</f>
        <v>5</v>
      </c>
      <c r="L178" s="7" t="str">
        <f aca="false">I178&amp;J178&amp;K178</f>
        <v>345</v>
      </c>
      <c r="M178" s="15" t="str">
        <f aca="false">INDEX('Mapa RF'!$B$4:$F$8,6-I178,J178)</f>
        <v>Leales</v>
      </c>
    </row>
    <row r="179" customFormat="false" ht="15" hidden="false" customHeight="false" outlineLevel="0" collapsed="false">
      <c r="A179" s="10" t="s">
        <v>769</v>
      </c>
      <c r="B179" s="10" t="s">
        <v>8974</v>
      </c>
      <c r="C179" s="11" t="n">
        <v>45653</v>
      </c>
      <c r="D179" s="13" t="b">
        <f aca="false">FALSE()</f>
        <v>0</v>
      </c>
      <c r="E179" s="14" t="n">
        <f aca="false">_xlfn.MAXIFS(Pedidos!$C$2:$C$7000,Pedidos!$B$2:$B$7000,A179)</f>
        <v>45653</v>
      </c>
      <c r="F179" s="15" t="n">
        <f aca="false">Parámetros!$B$4-E179</f>
        <v>643</v>
      </c>
      <c r="G179" s="7" t="n">
        <f aca="false">COUNTIF(Pedidos!$B$2:$B$7000,A179)</f>
        <v>1</v>
      </c>
      <c r="H179" s="16" t="n">
        <f aca="false">SUMIFS(Pedidos!$D$2:$D$7000,Pedidos!$B$2:$B$7000,A179)</f>
        <v>18.6</v>
      </c>
      <c r="I179" s="7" t="n">
        <f aca="false">5-MIN(4,INT(PERCENTRANK($F$2:$F$2401,F179,6)*5))</f>
        <v>1</v>
      </c>
      <c r="J179" s="15" t="n">
        <f aca="false">IF(G179&gt;=Parámetros!$B$8,5,IF(G179&gt;=Parámetros!$B$7,4,IF(G179&gt;=Parámetros!$B$6,3,IF(G179&gt;=Parámetros!$B$5,2,1))))</f>
        <v>1</v>
      </c>
      <c r="K179" s="7" t="n">
        <f aca="false">1+MIN(4,INT(PERCENTRANK($H$2:$H$2401,H179,6)*5))</f>
        <v>1</v>
      </c>
      <c r="L179" s="7" t="str">
        <f aca="false">I179&amp;J179&amp;K179</f>
        <v>111</v>
      </c>
      <c r="M179" s="15" t="str">
        <f aca="false">INDEX('Mapa RF'!$B$4:$F$8,6-I179,J179)</f>
        <v>Hibernando</v>
      </c>
    </row>
    <row r="180" customFormat="false" ht="15" hidden="false" customHeight="false" outlineLevel="0" collapsed="false">
      <c r="A180" s="10" t="s">
        <v>1392</v>
      </c>
      <c r="B180" s="10" t="s">
        <v>8976</v>
      </c>
      <c r="C180" s="11" t="n">
        <v>45710</v>
      </c>
      <c r="D180" s="13" t="b">
        <f aca="false">TRUE()</f>
        <v>1</v>
      </c>
      <c r="E180" s="14" t="n">
        <f aca="false">_xlfn.MAXIFS(Pedidos!$C$2:$C$7000,Pedidos!$B$2:$B$7000,A180)</f>
        <v>45923</v>
      </c>
      <c r="F180" s="15" t="n">
        <f aca="false">Parámetros!$B$4-E180</f>
        <v>373</v>
      </c>
      <c r="G180" s="7" t="n">
        <f aca="false">COUNTIF(Pedidos!$B$2:$B$7000,A180)</f>
        <v>4</v>
      </c>
      <c r="H180" s="16" t="n">
        <f aca="false">SUMIFS(Pedidos!$D$2:$D$7000,Pedidos!$B$2:$B$7000,A180)</f>
        <v>155.39</v>
      </c>
      <c r="I180" s="7" t="n">
        <f aca="false">5-MIN(4,INT(PERCENTRANK($F$2:$F$2401,F180,6)*5))</f>
        <v>2</v>
      </c>
      <c r="J180" s="15" t="n">
        <f aca="false">IF(G180&gt;=Parámetros!$B$8,5,IF(G180&gt;=Parámetros!$B$7,4,IF(G180&gt;=Parámetros!$B$6,3,IF(G180&gt;=Parámetros!$B$5,2,1))))</f>
        <v>4</v>
      </c>
      <c r="K180" s="7" t="n">
        <f aca="false">1+MIN(4,INT(PERCENTRANK($H$2:$H$2401,H180,6)*5))</f>
        <v>5</v>
      </c>
      <c r="L180" s="7" t="str">
        <f aca="false">I180&amp;J180&amp;K180</f>
        <v>245</v>
      </c>
      <c r="M180" s="15" t="str">
        <f aca="false">INDEX('Mapa RF'!$B$4:$F$8,6-I180,J180)</f>
        <v>En riesgo</v>
      </c>
    </row>
    <row r="181" customFormat="false" ht="15" hidden="false" customHeight="false" outlineLevel="0" collapsed="false">
      <c r="A181" s="10" t="s">
        <v>250</v>
      </c>
      <c r="B181" s="10" t="s">
        <v>8969</v>
      </c>
      <c r="C181" s="11" t="n">
        <v>45595</v>
      </c>
      <c r="D181" s="13" t="b">
        <f aca="false">TRUE()</f>
        <v>1</v>
      </c>
      <c r="E181" s="14" t="n">
        <f aca="false">_xlfn.MAXIFS(Pedidos!$C$2:$C$7000,Pedidos!$B$2:$B$7000,A181)</f>
        <v>45595</v>
      </c>
      <c r="F181" s="15" t="n">
        <f aca="false">Parámetros!$B$4-E181</f>
        <v>701</v>
      </c>
      <c r="G181" s="7" t="n">
        <f aca="false">COUNTIF(Pedidos!$B$2:$B$7000,A181)</f>
        <v>1</v>
      </c>
      <c r="H181" s="16" t="n">
        <f aca="false">SUMIFS(Pedidos!$D$2:$D$7000,Pedidos!$B$2:$B$7000,A181)</f>
        <v>15.1</v>
      </c>
      <c r="I181" s="7" t="n">
        <f aca="false">5-MIN(4,INT(PERCENTRANK($F$2:$F$2401,F181,6)*5))</f>
        <v>1</v>
      </c>
      <c r="J181" s="15" t="n">
        <f aca="false">IF(G181&gt;=Parámetros!$B$8,5,IF(G181&gt;=Parámetros!$B$7,4,IF(G181&gt;=Parámetros!$B$6,3,IF(G181&gt;=Parámetros!$B$5,2,1))))</f>
        <v>1</v>
      </c>
      <c r="K181" s="7" t="n">
        <f aca="false">1+MIN(4,INT(PERCENTRANK($H$2:$H$2401,H181,6)*5))</f>
        <v>1</v>
      </c>
      <c r="L181" s="7" t="str">
        <f aca="false">I181&amp;J181&amp;K181</f>
        <v>111</v>
      </c>
      <c r="M181" s="15" t="str">
        <f aca="false">INDEX('Mapa RF'!$B$4:$F$8,6-I181,J181)</f>
        <v>Hibernando</v>
      </c>
    </row>
    <row r="182" customFormat="false" ht="15" hidden="false" customHeight="false" outlineLevel="0" collapsed="false">
      <c r="A182" s="10" t="s">
        <v>1759</v>
      </c>
      <c r="B182" s="10" t="s">
        <v>8972</v>
      </c>
      <c r="C182" s="11" t="n">
        <v>45737</v>
      </c>
      <c r="D182" s="13" t="b">
        <f aca="false">TRUE()</f>
        <v>1</v>
      </c>
      <c r="E182" s="14" t="n">
        <f aca="false">_xlfn.MAXIFS(Pedidos!$C$2:$C$7000,Pedidos!$B$2:$B$7000,A182)</f>
        <v>45834</v>
      </c>
      <c r="F182" s="15" t="n">
        <f aca="false">Parámetros!$B$4-E182</f>
        <v>462</v>
      </c>
      <c r="G182" s="7" t="n">
        <f aca="false">COUNTIF(Pedidos!$B$2:$B$7000,A182)</f>
        <v>2</v>
      </c>
      <c r="H182" s="16" t="n">
        <f aca="false">SUMIFS(Pedidos!$D$2:$D$7000,Pedidos!$B$2:$B$7000,A182)</f>
        <v>68.99</v>
      </c>
      <c r="I182" s="7" t="n">
        <f aca="false">5-MIN(4,INT(PERCENTRANK($F$2:$F$2401,F182,6)*5))</f>
        <v>2</v>
      </c>
      <c r="J182" s="15" t="n">
        <f aca="false">IF(G182&gt;=Parámetros!$B$8,5,IF(G182&gt;=Parámetros!$B$7,4,IF(G182&gt;=Parámetros!$B$6,3,IF(G182&gt;=Parámetros!$B$5,2,1))))</f>
        <v>2</v>
      </c>
      <c r="K182" s="7" t="n">
        <f aca="false">1+MIN(4,INT(PERCENTRANK($H$2:$H$2401,H182,6)*5))</f>
        <v>4</v>
      </c>
      <c r="L182" s="7" t="str">
        <f aca="false">I182&amp;J182&amp;K182</f>
        <v>224</v>
      </c>
      <c r="M182" s="15" t="str">
        <f aca="false">INDEX('Mapa RF'!$B$4:$F$8,6-I182,J182)</f>
        <v>Hibernando</v>
      </c>
    </row>
    <row r="183" customFormat="false" ht="15" hidden="false" customHeight="false" outlineLevel="0" collapsed="false">
      <c r="A183" s="10" t="s">
        <v>681</v>
      </c>
      <c r="B183" s="10" t="s">
        <v>8968</v>
      </c>
      <c r="C183" s="11" t="n">
        <v>45645</v>
      </c>
      <c r="D183" s="13" t="b">
        <f aca="false">TRUE()</f>
        <v>1</v>
      </c>
      <c r="E183" s="14" t="n">
        <f aca="false">_xlfn.MAXIFS(Pedidos!$C$2:$C$7000,Pedidos!$B$2:$B$7000,A183)</f>
        <v>45824</v>
      </c>
      <c r="F183" s="15" t="n">
        <f aca="false">Parámetros!$B$4-E183</f>
        <v>472</v>
      </c>
      <c r="G183" s="7" t="n">
        <f aca="false">COUNTIF(Pedidos!$B$2:$B$7000,A183)</f>
        <v>2</v>
      </c>
      <c r="H183" s="16" t="n">
        <f aca="false">SUMIFS(Pedidos!$D$2:$D$7000,Pedidos!$B$2:$B$7000,A183)</f>
        <v>77.04</v>
      </c>
      <c r="I183" s="7" t="n">
        <f aca="false">5-MIN(4,INT(PERCENTRANK($F$2:$F$2401,F183,6)*5))</f>
        <v>2</v>
      </c>
      <c r="J183" s="15" t="n">
        <f aca="false">IF(G183&gt;=Parámetros!$B$8,5,IF(G183&gt;=Parámetros!$B$7,4,IF(G183&gt;=Parámetros!$B$6,3,IF(G183&gt;=Parámetros!$B$5,2,1))))</f>
        <v>2</v>
      </c>
      <c r="K183" s="7" t="n">
        <f aca="false">1+MIN(4,INT(PERCENTRANK($H$2:$H$2401,H183,6)*5))</f>
        <v>4</v>
      </c>
      <c r="L183" s="7" t="str">
        <f aca="false">I183&amp;J183&amp;K183</f>
        <v>224</v>
      </c>
      <c r="M183" s="15" t="str">
        <f aca="false">INDEX('Mapa RF'!$B$4:$F$8,6-I183,J183)</f>
        <v>Hibernando</v>
      </c>
    </row>
    <row r="184" customFormat="false" ht="15" hidden="false" customHeight="false" outlineLevel="0" collapsed="false">
      <c r="A184" s="10" t="s">
        <v>6394</v>
      </c>
      <c r="B184" s="10" t="s">
        <v>8975</v>
      </c>
      <c r="C184" s="11" t="n">
        <v>46086</v>
      </c>
      <c r="D184" s="13" t="b">
        <f aca="false">FALSE()</f>
        <v>0</v>
      </c>
      <c r="E184" s="14" t="n">
        <f aca="false">_xlfn.MAXIFS(Pedidos!$C$2:$C$7000,Pedidos!$B$2:$B$7000,A184)</f>
        <v>46255</v>
      </c>
      <c r="F184" s="15" t="n">
        <f aca="false">Parámetros!$B$4-E184</f>
        <v>41</v>
      </c>
      <c r="G184" s="7" t="n">
        <f aca="false">COUNTIF(Pedidos!$B$2:$B$7000,A184)</f>
        <v>4</v>
      </c>
      <c r="H184" s="16" t="n">
        <f aca="false">SUMIFS(Pedidos!$D$2:$D$7000,Pedidos!$B$2:$B$7000,A184)</f>
        <v>159.78</v>
      </c>
      <c r="I184" s="7" t="n">
        <f aca="false">5-MIN(4,INT(PERCENTRANK($F$2:$F$2401,F184,6)*5))</f>
        <v>5</v>
      </c>
      <c r="J184" s="15" t="n">
        <f aca="false">IF(G184&gt;=Parámetros!$B$8,5,IF(G184&gt;=Parámetros!$B$7,4,IF(G184&gt;=Parámetros!$B$6,3,IF(G184&gt;=Parámetros!$B$5,2,1))))</f>
        <v>4</v>
      </c>
      <c r="K184" s="7" t="n">
        <f aca="false">1+MIN(4,INT(PERCENTRANK($H$2:$H$2401,H184,6)*5))</f>
        <v>5</v>
      </c>
      <c r="L184" s="7" t="str">
        <f aca="false">I184&amp;J184&amp;K184</f>
        <v>545</v>
      </c>
      <c r="M184" s="15" t="str">
        <f aca="false">INDEX('Mapa RF'!$B$4:$F$8,6-I184,J184)</f>
        <v>Campeones</v>
      </c>
    </row>
    <row r="185" customFormat="false" ht="15" hidden="false" customHeight="false" outlineLevel="0" collapsed="false">
      <c r="A185" s="10" t="s">
        <v>549</v>
      </c>
      <c r="B185" s="10" t="s">
        <v>8978</v>
      </c>
      <c r="C185" s="11" t="n">
        <v>45632</v>
      </c>
      <c r="D185" s="13" t="b">
        <f aca="false">TRUE()</f>
        <v>1</v>
      </c>
      <c r="E185" s="14" t="n">
        <f aca="false">_xlfn.MAXIFS(Pedidos!$C$2:$C$7000,Pedidos!$B$2:$B$7000,A185)</f>
        <v>45808</v>
      </c>
      <c r="F185" s="15" t="n">
        <f aca="false">Parámetros!$B$4-E185</f>
        <v>488</v>
      </c>
      <c r="G185" s="7" t="n">
        <f aca="false">COUNTIF(Pedidos!$B$2:$B$7000,A185)</f>
        <v>7</v>
      </c>
      <c r="H185" s="16" t="n">
        <f aca="false">SUMIFS(Pedidos!$D$2:$D$7000,Pedidos!$B$2:$B$7000,A185)</f>
        <v>258.27</v>
      </c>
      <c r="I185" s="7" t="n">
        <f aca="false">5-MIN(4,INT(PERCENTRANK($F$2:$F$2401,F185,6)*5))</f>
        <v>2</v>
      </c>
      <c r="J185" s="15" t="n">
        <f aca="false">IF(G185&gt;=Parámetros!$B$8,5,IF(G185&gt;=Parámetros!$B$7,4,IF(G185&gt;=Parámetros!$B$6,3,IF(G185&gt;=Parámetros!$B$5,2,1))))</f>
        <v>5</v>
      </c>
      <c r="K185" s="7" t="n">
        <f aca="false">1+MIN(4,INT(PERCENTRANK($H$2:$H$2401,H185,6)*5))</f>
        <v>5</v>
      </c>
      <c r="L185" s="7" t="str">
        <f aca="false">I185&amp;J185&amp;K185</f>
        <v>255</v>
      </c>
      <c r="M185" s="15" t="str">
        <f aca="false">INDEX('Mapa RF'!$B$4:$F$8,6-I185,J185)</f>
        <v>No podemos perderlos</v>
      </c>
    </row>
    <row r="186" customFormat="false" ht="15" hidden="false" customHeight="false" outlineLevel="0" collapsed="false">
      <c r="A186" s="10" t="s">
        <v>5498</v>
      </c>
      <c r="B186" s="10" t="s">
        <v>8972</v>
      </c>
      <c r="C186" s="11" t="n">
        <v>46018</v>
      </c>
      <c r="D186" s="13" t="b">
        <f aca="false">FALSE()</f>
        <v>0</v>
      </c>
      <c r="E186" s="14" t="n">
        <f aca="false">_xlfn.MAXIFS(Pedidos!$C$2:$C$7000,Pedidos!$B$2:$B$7000,A186)</f>
        <v>46018</v>
      </c>
      <c r="F186" s="15" t="n">
        <f aca="false">Parámetros!$B$4-E186</f>
        <v>278</v>
      </c>
      <c r="G186" s="7" t="n">
        <f aca="false">COUNTIF(Pedidos!$B$2:$B$7000,A186)</f>
        <v>1</v>
      </c>
      <c r="H186" s="16" t="n">
        <f aca="false">SUMIFS(Pedidos!$D$2:$D$7000,Pedidos!$B$2:$B$7000,A186)</f>
        <v>23.91</v>
      </c>
      <c r="I186" s="7" t="n">
        <f aca="false">5-MIN(4,INT(PERCENTRANK($F$2:$F$2401,F186,6)*5))</f>
        <v>3</v>
      </c>
      <c r="J186" s="15" t="n">
        <f aca="false">IF(G186&gt;=Parámetros!$B$8,5,IF(G186&gt;=Parámetros!$B$7,4,IF(G186&gt;=Parámetros!$B$6,3,IF(G186&gt;=Parámetros!$B$5,2,1))))</f>
        <v>1</v>
      </c>
      <c r="K186" s="7" t="n">
        <f aca="false">1+MIN(4,INT(PERCENTRANK($H$2:$H$2401,H186,6)*5))</f>
        <v>1</v>
      </c>
      <c r="L186" s="7" t="str">
        <f aca="false">I186&amp;J186&amp;K186</f>
        <v>311</v>
      </c>
      <c r="M186" s="15" t="str">
        <f aca="false">INDEX('Mapa RF'!$B$4:$F$8,6-I186,J186)</f>
        <v>A punto de dormirse</v>
      </c>
    </row>
    <row r="187" customFormat="false" ht="15" hidden="false" customHeight="false" outlineLevel="0" collapsed="false">
      <c r="A187" s="10" t="s">
        <v>7119</v>
      </c>
      <c r="B187" s="10" t="s">
        <v>8976</v>
      </c>
      <c r="C187" s="11" t="n">
        <v>46145</v>
      </c>
      <c r="D187" s="13" t="b">
        <f aca="false">FALSE()</f>
        <v>0</v>
      </c>
      <c r="E187" s="14" t="n">
        <f aca="false">_xlfn.MAXIFS(Pedidos!$C$2:$C$7000,Pedidos!$B$2:$B$7000,A187)</f>
        <v>46145</v>
      </c>
      <c r="F187" s="15" t="n">
        <f aca="false">Parámetros!$B$4-E187</f>
        <v>151</v>
      </c>
      <c r="G187" s="7" t="n">
        <f aca="false">COUNTIF(Pedidos!$B$2:$B$7000,A187)</f>
        <v>1</v>
      </c>
      <c r="H187" s="16" t="n">
        <f aca="false">SUMIFS(Pedidos!$D$2:$D$7000,Pedidos!$B$2:$B$7000,A187)</f>
        <v>31.94</v>
      </c>
      <c r="I187" s="7" t="n">
        <f aca="false">5-MIN(4,INT(PERCENTRANK($F$2:$F$2401,F187,6)*5))</f>
        <v>4</v>
      </c>
      <c r="J187" s="15" t="n">
        <f aca="false">IF(G187&gt;=Parámetros!$B$8,5,IF(G187&gt;=Parámetros!$B$7,4,IF(G187&gt;=Parámetros!$B$6,3,IF(G187&gt;=Parámetros!$B$5,2,1))))</f>
        <v>1</v>
      </c>
      <c r="K187" s="7" t="n">
        <f aca="false">1+MIN(4,INT(PERCENTRANK($H$2:$H$2401,H187,6)*5))</f>
        <v>2</v>
      </c>
      <c r="L187" s="7" t="str">
        <f aca="false">I187&amp;J187&amp;K187</f>
        <v>412</v>
      </c>
      <c r="M187" s="15" t="str">
        <f aca="false">INDEX('Mapa RF'!$B$4:$F$8,6-I187,J187)</f>
        <v>Prometedores</v>
      </c>
    </row>
    <row r="188" customFormat="false" ht="15" hidden="false" customHeight="false" outlineLevel="0" collapsed="false">
      <c r="A188" s="10" t="s">
        <v>5666</v>
      </c>
      <c r="B188" s="10" t="s">
        <v>8972</v>
      </c>
      <c r="C188" s="11" t="n">
        <v>46031</v>
      </c>
      <c r="D188" s="13" t="b">
        <f aca="false">TRUE()</f>
        <v>1</v>
      </c>
      <c r="E188" s="14" t="n">
        <f aca="false">_xlfn.MAXIFS(Pedidos!$C$2:$C$7000,Pedidos!$B$2:$B$7000,A188)</f>
        <v>46200</v>
      </c>
      <c r="F188" s="15" t="n">
        <f aca="false">Parámetros!$B$4-E188</f>
        <v>96</v>
      </c>
      <c r="G188" s="7" t="n">
        <f aca="false">COUNTIF(Pedidos!$B$2:$B$7000,A188)</f>
        <v>2</v>
      </c>
      <c r="H188" s="16" t="n">
        <f aca="false">SUMIFS(Pedidos!$D$2:$D$7000,Pedidos!$B$2:$B$7000,A188)</f>
        <v>59.12</v>
      </c>
      <c r="I188" s="7" t="n">
        <f aca="false">5-MIN(4,INT(PERCENTRANK($F$2:$F$2401,F188,6)*5))</f>
        <v>4</v>
      </c>
      <c r="J188" s="15" t="n">
        <f aca="false">IF(G188&gt;=Parámetros!$B$8,5,IF(G188&gt;=Parámetros!$B$7,4,IF(G188&gt;=Parámetros!$B$6,3,IF(G188&gt;=Parámetros!$B$5,2,1))))</f>
        <v>2</v>
      </c>
      <c r="K188" s="7" t="n">
        <f aca="false">1+MIN(4,INT(PERCENTRANK($H$2:$H$2401,H188,6)*5))</f>
        <v>3</v>
      </c>
      <c r="L188" s="7" t="str">
        <f aca="false">I188&amp;J188&amp;K188</f>
        <v>423</v>
      </c>
      <c r="M188" s="15" t="str">
        <f aca="false">INDEX('Mapa RF'!$B$4:$F$8,6-I188,J188)</f>
        <v>Potencialmente leales</v>
      </c>
    </row>
    <row r="189" customFormat="false" ht="15" hidden="false" customHeight="false" outlineLevel="0" collapsed="false">
      <c r="A189" s="10" t="s">
        <v>7471</v>
      </c>
      <c r="B189" s="10" t="s">
        <v>8969</v>
      </c>
      <c r="C189" s="11" t="n">
        <v>46175</v>
      </c>
      <c r="D189" s="13" t="b">
        <f aca="false">FALSE()</f>
        <v>0</v>
      </c>
      <c r="E189" s="14" t="n">
        <f aca="false">_xlfn.MAXIFS(Pedidos!$C$2:$C$7000,Pedidos!$B$2:$B$7000,A189)</f>
        <v>46175</v>
      </c>
      <c r="F189" s="15" t="n">
        <f aca="false">Parámetros!$B$4-E189</f>
        <v>121</v>
      </c>
      <c r="G189" s="7" t="n">
        <f aca="false">COUNTIF(Pedidos!$B$2:$B$7000,A189)</f>
        <v>1</v>
      </c>
      <c r="H189" s="16" t="n">
        <f aca="false">SUMIFS(Pedidos!$D$2:$D$7000,Pedidos!$B$2:$B$7000,A189)</f>
        <v>13.91</v>
      </c>
      <c r="I189" s="7" t="n">
        <f aca="false">5-MIN(4,INT(PERCENTRANK($F$2:$F$2401,F189,6)*5))</f>
        <v>4</v>
      </c>
      <c r="J189" s="15" t="n">
        <f aca="false">IF(G189&gt;=Parámetros!$B$8,5,IF(G189&gt;=Parámetros!$B$7,4,IF(G189&gt;=Parámetros!$B$6,3,IF(G189&gt;=Parámetros!$B$5,2,1))))</f>
        <v>1</v>
      </c>
      <c r="K189" s="7" t="n">
        <f aca="false">1+MIN(4,INT(PERCENTRANK($H$2:$H$2401,H189,6)*5))</f>
        <v>1</v>
      </c>
      <c r="L189" s="7" t="str">
        <f aca="false">I189&amp;J189&amp;K189</f>
        <v>411</v>
      </c>
      <c r="M189" s="15" t="str">
        <f aca="false">INDEX('Mapa RF'!$B$4:$F$8,6-I189,J189)</f>
        <v>Prometedores</v>
      </c>
    </row>
    <row r="190" customFormat="false" ht="15" hidden="false" customHeight="false" outlineLevel="0" collapsed="false">
      <c r="A190" s="10" t="s">
        <v>6955</v>
      </c>
      <c r="B190" s="10" t="s">
        <v>8972</v>
      </c>
      <c r="C190" s="11" t="n">
        <v>46131</v>
      </c>
      <c r="D190" s="13" t="b">
        <f aca="false">TRUE()</f>
        <v>1</v>
      </c>
      <c r="E190" s="14" t="n">
        <f aca="false">_xlfn.MAXIFS(Pedidos!$C$2:$C$7000,Pedidos!$B$2:$B$7000,A190)</f>
        <v>46131</v>
      </c>
      <c r="F190" s="15" t="n">
        <f aca="false">Parámetros!$B$4-E190</f>
        <v>165</v>
      </c>
      <c r="G190" s="7" t="n">
        <f aca="false">COUNTIF(Pedidos!$B$2:$B$7000,A190)</f>
        <v>1</v>
      </c>
      <c r="H190" s="16" t="n">
        <f aca="false">SUMIFS(Pedidos!$D$2:$D$7000,Pedidos!$B$2:$B$7000,A190)</f>
        <v>36.47</v>
      </c>
      <c r="I190" s="7" t="n">
        <f aca="false">5-MIN(4,INT(PERCENTRANK($F$2:$F$2401,F190,6)*5))</f>
        <v>4</v>
      </c>
      <c r="J190" s="15" t="n">
        <f aca="false">IF(G190&gt;=Parámetros!$B$8,5,IF(G190&gt;=Parámetros!$B$7,4,IF(G190&gt;=Parámetros!$B$6,3,IF(G190&gt;=Parámetros!$B$5,2,1))))</f>
        <v>1</v>
      </c>
      <c r="K190" s="7" t="n">
        <f aca="false">1+MIN(4,INT(PERCENTRANK($H$2:$H$2401,H190,6)*5))</f>
        <v>3</v>
      </c>
      <c r="L190" s="7" t="str">
        <f aca="false">I190&amp;J190&amp;K190</f>
        <v>413</v>
      </c>
      <c r="M190" s="15" t="str">
        <f aca="false">INDEX('Mapa RF'!$B$4:$F$8,6-I190,J190)</f>
        <v>Prometedores</v>
      </c>
    </row>
    <row r="191" customFormat="false" ht="15" hidden="false" customHeight="false" outlineLevel="0" collapsed="false">
      <c r="A191" s="10" t="s">
        <v>8543</v>
      </c>
      <c r="B191" s="10" t="s">
        <v>8975</v>
      </c>
      <c r="C191" s="11" t="n">
        <v>46262</v>
      </c>
      <c r="D191" s="13" t="b">
        <f aca="false">FALSE()</f>
        <v>0</v>
      </c>
      <c r="E191" s="14" t="n">
        <f aca="false">_xlfn.MAXIFS(Pedidos!$C$2:$C$7000,Pedidos!$B$2:$B$7000,A191)</f>
        <v>46262</v>
      </c>
      <c r="F191" s="15" t="n">
        <f aca="false">Parámetros!$B$4-E191</f>
        <v>34</v>
      </c>
      <c r="G191" s="7" t="n">
        <f aca="false">COUNTIF(Pedidos!$B$2:$B$7000,A191)</f>
        <v>1</v>
      </c>
      <c r="H191" s="16" t="n">
        <f aca="false">SUMIFS(Pedidos!$D$2:$D$7000,Pedidos!$B$2:$B$7000,A191)</f>
        <v>21.08</v>
      </c>
      <c r="I191" s="7" t="n">
        <f aca="false">5-MIN(4,INT(PERCENTRANK($F$2:$F$2401,F191,6)*5))</f>
        <v>5</v>
      </c>
      <c r="J191" s="15" t="n">
        <f aca="false">IF(G191&gt;=Parámetros!$B$8,5,IF(G191&gt;=Parámetros!$B$7,4,IF(G191&gt;=Parámetros!$B$6,3,IF(G191&gt;=Parámetros!$B$5,2,1))))</f>
        <v>1</v>
      </c>
      <c r="K191" s="7" t="n">
        <f aca="false">1+MIN(4,INT(PERCENTRANK($H$2:$H$2401,H191,6)*5))</f>
        <v>1</v>
      </c>
      <c r="L191" s="7" t="str">
        <f aca="false">I191&amp;J191&amp;K191</f>
        <v>511</v>
      </c>
      <c r="M191" s="15" t="str">
        <f aca="false">INDEX('Mapa RF'!$B$4:$F$8,6-I191,J191)</f>
        <v>Nuevos</v>
      </c>
    </row>
    <row r="192" customFormat="false" ht="15" hidden="false" customHeight="false" outlineLevel="0" collapsed="false">
      <c r="A192" s="10" t="s">
        <v>7435</v>
      </c>
      <c r="B192" s="10" t="s">
        <v>8978</v>
      </c>
      <c r="C192" s="11" t="n">
        <v>46172</v>
      </c>
      <c r="D192" s="13" t="b">
        <f aca="false">FALSE()</f>
        <v>0</v>
      </c>
      <c r="E192" s="14" t="n">
        <f aca="false">_xlfn.MAXIFS(Pedidos!$C$2:$C$7000,Pedidos!$B$2:$B$7000,A192)</f>
        <v>46172</v>
      </c>
      <c r="F192" s="15" t="n">
        <f aca="false">Parámetros!$B$4-E192</f>
        <v>124</v>
      </c>
      <c r="G192" s="7" t="n">
        <f aca="false">COUNTIF(Pedidos!$B$2:$B$7000,A192)</f>
        <v>1</v>
      </c>
      <c r="H192" s="16" t="n">
        <f aca="false">SUMIFS(Pedidos!$D$2:$D$7000,Pedidos!$B$2:$B$7000,A192)</f>
        <v>30.64</v>
      </c>
      <c r="I192" s="7" t="n">
        <f aca="false">5-MIN(4,INT(PERCENTRANK($F$2:$F$2401,F192,6)*5))</f>
        <v>4</v>
      </c>
      <c r="J192" s="15" t="n">
        <f aca="false">IF(G192&gt;=Parámetros!$B$8,5,IF(G192&gt;=Parámetros!$B$7,4,IF(G192&gt;=Parámetros!$B$6,3,IF(G192&gt;=Parámetros!$B$5,2,1))))</f>
        <v>1</v>
      </c>
      <c r="K192" s="7" t="n">
        <f aca="false">1+MIN(4,INT(PERCENTRANK($H$2:$H$2401,H192,6)*5))</f>
        <v>2</v>
      </c>
      <c r="L192" s="7" t="str">
        <f aca="false">I192&amp;J192&amp;K192</f>
        <v>412</v>
      </c>
      <c r="M192" s="15" t="str">
        <f aca="false">INDEX('Mapa RF'!$B$4:$F$8,6-I192,J192)</f>
        <v>Prometedores</v>
      </c>
    </row>
    <row r="193" customFormat="false" ht="15" hidden="false" customHeight="false" outlineLevel="0" collapsed="false">
      <c r="A193" s="10" t="s">
        <v>1436</v>
      </c>
      <c r="B193" s="10" t="s">
        <v>8979</v>
      </c>
      <c r="C193" s="11" t="n">
        <v>45714</v>
      </c>
      <c r="D193" s="13" t="b">
        <f aca="false">TRUE()</f>
        <v>1</v>
      </c>
      <c r="E193" s="14" t="n">
        <f aca="false">_xlfn.MAXIFS(Pedidos!$C$2:$C$7000,Pedidos!$B$2:$B$7000,A193)</f>
        <v>45714</v>
      </c>
      <c r="F193" s="15" t="n">
        <f aca="false">Parámetros!$B$4-E193</f>
        <v>582</v>
      </c>
      <c r="G193" s="7" t="n">
        <f aca="false">COUNTIF(Pedidos!$B$2:$B$7000,A193)</f>
        <v>1</v>
      </c>
      <c r="H193" s="16" t="n">
        <f aca="false">SUMIFS(Pedidos!$D$2:$D$7000,Pedidos!$B$2:$B$7000,A193)</f>
        <v>36.79</v>
      </c>
      <c r="I193" s="7" t="n">
        <f aca="false">5-MIN(4,INT(PERCENTRANK($F$2:$F$2401,F193,6)*5))</f>
        <v>1</v>
      </c>
      <c r="J193" s="15" t="n">
        <f aca="false">IF(G193&gt;=Parámetros!$B$8,5,IF(G193&gt;=Parámetros!$B$7,4,IF(G193&gt;=Parámetros!$B$6,3,IF(G193&gt;=Parámetros!$B$5,2,1))))</f>
        <v>1</v>
      </c>
      <c r="K193" s="7" t="n">
        <f aca="false">1+MIN(4,INT(PERCENTRANK($H$2:$H$2401,H193,6)*5))</f>
        <v>3</v>
      </c>
      <c r="L193" s="7" t="str">
        <f aca="false">I193&amp;J193&amp;K193</f>
        <v>113</v>
      </c>
      <c r="M193" s="15" t="str">
        <f aca="false">INDEX('Mapa RF'!$B$4:$F$8,6-I193,J193)</f>
        <v>Hibernando</v>
      </c>
    </row>
    <row r="194" customFormat="false" ht="15" hidden="false" customHeight="false" outlineLevel="0" collapsed="false">
      <c r="A194" s="10" t="s">
        <v>4240</v>
      </c>
      <c r="B194" s="10" t="s">
        <v>8968</v>
      </c>
      <c r="C194" s="11" t="n">
        <v>45924</v>
      </c>
      <c r="D194" s="13" t="b">
        <f aca="false">FALSE()</f>
        <v>0</v>
      </c>
      <c r="E194" s="14" t="n">
        <f aca="false">_xlfn.MAXIFS(Pedidos!$C$2:$C$7000,Pedidos!$B$2:$B$7000,A194)</f>
        <v>45924</v>
      </c>
      <c r="F194" s="15" t="n">
        <f aca="false">Parámetros!$B$4-E194</f>
        <v>372</v>
      </c>
      <c r="G194" s="7" t="n">
        <f aca="false">COUNTIF(Pedidos!$B$2:$B$7000,A194)</f>
        <v>1</v>
      </c>
      <c r="H194" s="16" t="n">
        <f aca="false">SUMIFS(Pedidos!$D$2:$D$7000,Pedidos!$B$2:$B$7000,A194)</f>
        <v>38.68</v>
      </c>
      <c r="I194" s="7" t="n">
        <f aca="false">5-MIN(4,INT(PERCENTRANK($F$2:$F$2401,F194,6)*5))</f>
        <v>2</v>
      </c>
      <c r="J194" s="15" t="n">
        <f aca="false">IF(G194&gt;=Parámetros!$B$8,5,IF(G194&gt;=Parámetros!$B$7,4,IF(G194&gt;=Parámetros!$B$6,3,IF(G194&gt;=Parámetros!$B$5,2,1))))</f>
        <v>1</v>
      </c>
      <c r="K194" s="7" t="n">
        <f aca="false">1+MIN(4,INT(PERCENTRANK($H$2:$H$2401,H194,6)*5))</f>
        <v>3</v>
      </c>
      <c r="L194" s="7" t="str">
        <f aca="false">I194&amp;J194&amp;K194</f>
        <v>213</v>
      </c>
      <c r="M194" s="15" t="str">
        <f aca="false">INDEX('Mapa RF'!$B$4:$F$8,6-I194,J194)</f>
        <v>Hibernando</v>
      </c>
    </row>
    <row r="195" customFormat="false" ht="15" hidden="false" customHeight="false" outlineLevel="0" collapsed="false">
      <c r="A195" s="10" t="s">
        <v>8765</v>
      </c>
      <c r="B195" s="10" t="s">
        <v>8982</v>
      </c>
      <c r="C195" s="11" t="n">
        <v>46280</v>
      </c>
      <c r="D195" s="13" t="b">
        <f aca="false">TRUE()</f>
        <v>1</v>
      </c>
      <c r="E195" s="14" t="n">
        <f aca="false">_xlfn.MAXIFS(Pedidos!$C$2:$C$7000,Pedidos!$B$2:$B$7000,A195)</f>
        <v>46280</v>
      </c>
      <c r="F195" s="15" t="n">
        <f aca="false">Parámetros!$B$4-E195</f>
        <v>16</v>
      </c>
      <c r="G195" s="7" t="n">
        <f aca="false">COUNTIF(Pedidos!$B$2:$B$7000,A195)</f>
        <v>1</v>
      </c>
      <c r="H195" s="16" t="n">
        <f aca="false">SUMIFS(Pedidos!$D$2:$D$7000,Pedidos!$B$2:$B$7000,A195)</f>
        <v>22.09</v>
      </c>
      <c r="I195" s="7" t="n">
        <f aca="false">5-MIN(4,INT(PERCENTRANK($F$2:$F$2401,F195,6)*5))</f>
        <v>5</v>
      </c>
      <c r="J195" s="15" t="n">
        <f aca="false">IF(G195&gt;=Parámetros!$B$8,5,IF(G195&gt;=Parámetros!$B$7,4,IF(G195&gt;=Parámetros!$B$6,3,IF(G195&gt;=Parámetros!$B$5,2,1))))</f>
        <v>1</v>
      </c>
      <c r="K195" s="7" t="n">
        <f aca="false">1+MIN(4,INT(PERCENTRANK($H$2:$H$2401,H195,6)*5))</f>
        <v>1</v>
      </c>
      <c r="L195" s="7" t="str">
        <f aca="false">I195&amp;J195&amp;K195</f>
        <v>511</v>
      </c>
      <c r="M195" s="15" t="str">
        <f aca="false">INDEX('Mapa RF'!$B$4:$F$8,6-I195,J195)</f>
        <v>Nuevos</v>
      </c>
    </row>
    <row r="196" customFormat="false" ht="15" hidden="false" customHeight="false" outlineLevel="0" collapsed="false">
      <c r="A196" s="10" t="s">
        <v>7686</v>
      </c>
      <c r="B196" s="10" t="s">
        <v>8970</v>
      </c>
      <c r="C196" s="11" t="n">
        <v>46194</v>
      </c>
      <c r="D196" s="13" t="b">
        <f aca="false">TRUE()</f>
        <v>1</v>
      </c>
      <c r="E196" s="14" t="n">
        <f aca="false">_xlfn.MAXIFS(Pedidos!$C$2:$C$7000,Pedidos!$B$2:$B$7000,A196)</f>
        <v>46278</v>
      </c>
      <c r="F196" s="15" t="n">
        <f aca="false">Parámetros!$B$4-E196</f>
        <v>18</v>
      </c>
      <c r="G196" s="7" t="n">
        <f aca="false">COUNTIF(Pedidos!$B$2:$B$7000,A196)</f>
        <v>2</v>
      </c>
      <c r="H196" s="16" t="n">
        <f aca="false">SUMIFS(Pedidos!$D$2:$D$7000,Pedidos!$B$2:$B$7000,A196)</f>
        <v>90.17</v>
      </c>
      <c r="I196" s="7" t="n">
        <f aca="false">5-MIN(4,INT(PERCENTRANK($F$2:$F$2401,F196,6)*5))</f>
        <v>5</v>
      </c>
      <c r="J196" s="15" t="n">
        <f aca="false">IF(G196&gt;=Parámetros!$B$8,5,IF(G196&gt;=Parámetros!$B$7,4,IF(G196&gt;=Parámetros!$B$6,3,IF(G196&gt;=Parámetros!$B$5,2,1))))</f>
        <v>2</v>
      </c>
      <c r="K196" s="7" t="n">
        <f aca="false">1+MIN(4,INT(PERCENTRANK($H$2:$H$2401,H196,6)*5))</f>
        <v>4</v>
      </c>
      <c r="L196" s="7" t="str">
        <f aca="false">I196&amp;J196&amp;K196</f>
        <v>524</v>
      </c>
      <c r="M196" s="15" t="str">
        <f aca="false">INDEX('Mapa RF'!$B$4:$F$8,6-I196,J196)</f>
        <v>Potencialmente leales</v>
      </c>
    </row>
    <row r="197" customFormat="false" ht="15" hidden="false" customHeight="false" outlineLevel="0" collapsed="false">
      <c r="A197" s="10" t="s">
        <v>71</v>
      </c>
      <c r="B197" s="10" t="s">
        <v>8975</v>
      </c>
      <c r="C197" s="11" t="n">
        <v>45572</v>
      </c>
      <c r="D197" s="13" t="b">
        <f aca="false">TRUE()</f>
        <v>1</v>
      </c>
      <c r="E197" s="14" t="n">
        <f aca="false">_xlfn.MAXIFS(Pedidos!$C$2:$C$7000,Pedidos!$B$2:$B$7000,A197)</f>
        <v>45572</v>
      </c>
      <c r="F197" s="15" t="n">
        <f aca="false">Parámetros!$B$4-E197</f>
        <v>724</v>
      </c>
      <c r="G197" s="7" t="n">
        <f aca="false">COUNTIF(Pedidos!$B$2:$B$7000,A197)</f>
        <v>1</v>
      </c>
      <c r="H197" s="16" t="n">
        <f aca="false">SUMIFS(Pedidos!$D$2:$D$7000,Pedidos!$B$2:$B$7000,A197)</f>
        <v>27.79</v>
      </c>
      <c r="I197" s="7" t="n">
        <f aca="false">5-MIN(4,INT(PERCENTRANK($F$2:$F$2401,F197,6)*5))</f>
        <v>1</v>
      </c>
      <c r="J197" s="15" t="n">
        <f aca="false">IF(G197&gt;=Parámetros!$B$8,5,IF(G197&gt;=Parámetros!$B$7,4,IF(G197&gt;=Parámetros!$B$6,3,IF(G197&gt;=Parámetros!$B$5,2,1))))</f>
        <v>1</v>
      </c>
      <c r="K197" s="7" t="n">
        <f aca="false">1+MIN(4,INT(PERCENTRANK($H$2:$H$2401,H197,6)*5))</f>
        <v>2</v>
      </c>
      <c r="L197" s="7" t="str">
        <f aca="false">I197&amp;J197&amp;K197</f>
        <v>112</v>
      </c>
      <c r="M197" s="15" t="str">
        <f aca="false">INDEX('Mapa RF'!$B$4:$F$8,6-I197,J197)</f>
        <v>Hibernando</v>
      </c>
    </row>
    <row r="198" customFormat="false" ht="15" hidden="false" customHeight="false" outlineLevel="0" collapsed="false">
      <c r="A198" s="10" t="s">
        <v>826</v>
      </c>
      <c r="B198" s="10" t="s">
        <v>8975</v>
      </c>
      <c r="C198" s="11" t="n">
        <v>45659</v>
      </c>
      <c r="D198" s="13" t="b">
        <f aca="false">TRUE()</f>
        <v>1</v>
      </c>
      <c r="E198" s="14" t="n">
        <f aca="false">_xlfn.MAXIFS(Pedidos!$C$2:$C$7000,Pedidos!$B$2:$B$7000,A198)</f>
        <v>46275</v>
      </c>
      <c r="F198" s="15" t="n">
        <f aca="false">Parámetros!$B$4-E198</f>
        <v>21</v>
      </c>
      <c r="G198" s="7" t="n">
        <f aca="false">COUNTIF(Pedidos!$B$2:$B$7000,A198)</f>
        <v>14</v>
      </c>
      <c r="H198" s="16" t="n">
        <f aca="false">SUMIFS(Pedidos!$D$2:$D$7000,Pedidos!$B$2:$B$7000,A198)</f>
        <v>579.74</v>
      </c>
      <c r="I198" s="7" t="n">
        <f aca="false">5-MIN(4,INT(PERCENTRANK($F$2:$F$2401,F198,6)*5))</f>
        <v>5</v>
      </c>
      <c r="J198" s="15" t="n">
        <f aca="false">IF(G198&gt;=Parámetros!$B$8,5,IF(G198&gt;=Parámetros!$B$7,4,IF(G198&gt;=Parámetros!$B$6,3,IF(G198&gt;=Parámetros!$B$5,2,1))))</f>
        <v>5</v>
      </c>
      <c r="K198" s="7" t="n">
        <f aca="false">1+MIN(4,INT(PERCENTRANK($H$2:$H$2401,H198,6)*5))</f>
        <v>5</v>
      </c>
      <c r="L198" s="7" t="str">
        <f aca="false">I198&amp;J198&amp;K198</f>
        <v>555</v>
      </c>
      <c r="M198" s="15" t="str">
        <f aca="false">INDEX('Mapa RF'!$B$4:$F$8,6-I198,J198)</f>
        <v>Campeones</v>
      </c>
    </row>
    <row r="199" customFormat="false" ht="15" hidden="false" customHeight="false" outlineLevel="0" collapsed="false">
      <c r="A199" s="10" t="s">
        <v>6495</v>
      </c>
      <c r="B199" s="10" t="s">
        <v>8971</v>
      </c>
      <c r="C199" s="11" t="n">
        <v>46095</v>
      </c>
      <c r="D199" s="13" t="b">
        <f aca="false">TRUE()</f>
        <v>1</v>
      </c>
      <c r="E199" s="14" t="n">
        <f aca="false">_xlfn.MAXIFS(Pedidos!$C$2:$C$7000,Pedidos!$B$2:$B$7000,A199)</f>
        <v>46095</v>
      </c>
      <c r="F199" s="15" t="n">
        <f aca="false">Parámetros!$B$4-E199</f>
        <v>201</v>
      </c>
      <c r="G199" s="7" t="n">
        <f aca="false">COUNTIF(Pedidos!$B$2:$B$7000,A199)</f>
        <v>1</v>
      </c>
      <c r="H199" s="16" t="n">
        <f aca="false">SUMIFS(Pedidos!$D$2:$D$7000,Pedidos!$B$2:$B$7000,A199)</f>
        <v>32.71</v>
      </c>
      <c r="I199" s="7" t="n">
        <f aca="false">5-MIN(4,INT(PERCENTRANK($F$2:$F$2401,F199,6)*5))</f>
        <v>4</v>
      </c>
      <c r="J199" s="15" t="n">
        <f aca="false">IF(G199&gt;=Parámetros!$B$8,5,IF(G199&gt;=Parámetros!$B$7,4,IF(G199&gt;=Parámetros!$B$6,3,IF(G199&gt;=Parámetros!$B$5,2,1))))</f>
        <v>1</v>
      </c>
      <c r="K199" s="7" t="n">
        <f aca="false">1+MIN(4,INT(PERCENTRANK($H$2:$H$2401,H199,6)*5))</f>
        <v>2</v>
      </c>
      <c r="L199" s="7" t="str">
        <f aca="false">I199&amp;J199&amp;K199</f>
        <v>412</v>
      </c>
      <c r="M199" s="15" t="str">
        <f aca="false">INDEX('Mapa RF'!$B$4:$F$8,6-I199,J199)</f>
        <v>Prometedores</v>
      </c>
    </row>
    <row r="200" customFormat="false" ht="15" hidden="false" customHeight="false" outlineLevel="0" collapsed="false">
      <c r="A200" s="10" t="s">
        <v>2389</v>
      </c>
      <c r="B200" s="10" t="s">
        <v>8968</v>
      </c>
      <c r="C200" s="11" t="n">
        <v>45785</v>
      </c>
      <c r="D200" s="13" t="b">
        <f aca="false">TRUE()</f>
        <v>1</v>
      </c>
      <c r="E200" s="14" t="n">
        <f aca="false">_xlfn.MAXIFS(Pedidos!$C$2:$C$7000,Pedidos!$B$2:$B$7000,A200)</f>
        <v>45785</v>
      </c>
      <c r="F200" s="15" t="n">
        <f aca="false">Parámetros!$B$4-E200</f>
        <v>511</v>
      </c>
      <c r="G200" s="7" t="n">
        <f aca="false">COUNTIF(Pedidos!$B$2:$B$7000,A200)</f>
        <v>1</v>
      </c>
      <c r="H200" s="16" t="n">
        <f aca="false">SUMIFS(Pedidos!$D$2:$D$7000,Pedidos!$B$2:$B$7000,A200)</f>
        <v>10.43</v>
      </c>
      <c r="I200" s="7" t="n">
        <f aca="false">5-MIN(4,INT(PERCENTRANK($F$2:$F$2401,F200,6)*5))</f>
        <v>1</v>
      </c>
      <c r="J200" s="15" t="n">
        <f aca="false">IF(G200&gt;=Parámetros!$B$8,5,IF(G200&gt;=Parámetros!$B$7,4,IF(G200&gt;=Parámetros!$B$6,3,IF(G200&gt;=Parámetros!$B$5,2,1))))</f>
        <v>1</v>
      </c>
      <c r="K200" s="7" t="n">
        <f aca="false">1+MIN(4,INT(PERCENTRANK($H$2:$H$2401,H200,6)*5))</f>
        <v>1</v>
      </c>
      <c r="L200" s="7" t="str">
        <f aca="false">I200&amp;J200&amp;K200</f>
        <v>111</v>
      </c>
      <c r="M200" s="15" t="str">
        <f aca="false">INDEX('Mapa RF'!$B$4:$F$8,6-I200,J200)</f>
        <v>Hibernando</v>
      </c>
    </row>
    <row r="201" customFormat="false" ht="15" hidden="false" customHeight="false" outlineLevel="0" collapsed="false">
      <c r="A201" s="10" t="s">
        <v>6080</v>
      </c>
      <c r="B201" s="10" t="s">
        <v>8973</v>
      </c>
      <c r="C201" s="11" t="n">
        <v>46063</v>
      </c>
      <c r="D201" s="13" t="b">
        <f aca="false">TRUE()</f>
        <v>1</v>
      </c>
      <c r="E201" s="14" t="n">
        <f aca="false">_xlfn.MAXIFS(Pedidos!$C$2:$C$7000,Pedidos!$B$2:$B$7000,A201)</f>
        <v>46063</v>
      </c>
      <c r="F201" s="15" t="n">
        <f aca="false">Parámetros!$B$4-E201</f>
        <v>233</v>
      </c>
      <c r="G201" s="7" t="n">
        <f aca="false">COUNTIF(Pedidos!$B$2:$B$7000,A201)</f>
        <v>1</v>
      </c>
      <c r="H201" s="16" t="n">
        <f aca="false">SUMIFS(Pedidos!$D$2:$D$7000,Pedidos!$B$2:$B$7000,A201)</f>
        <v>33.56</v>
      </c>
      <c r="I201" s="7" t="n">
        <f aca="false">5-MIN(4,INT(PERCENTRANK($F$2:$F$2401,F201,6)*5))</f>
        <v>3</v>
      </c>
      <c r="J201" s="15" t="n">
        <f aca="false">IF(G201&gt;=Parámetros!$B$8,5,IF(G201&gt;=Parámetros!$B$7,4,IF(G201&gt;=Parámetros!$B$6,3,IF(G201&gt;=Parámetros!$B$5,2,1))))</f>
        <v>1</v>
      </c>
      <c r="K201" s="7" t="n">
        <f aca="false">1+MIN(4,INT(PERCENTRANK($H$2:$H$2401,H201,6)*5))</f>
        <v>2</v>
      </c>
      <c r="L201" s="7" t="str">
        <f aca="false">I201&amp;J201&amp;K201</f>
        <v>312</v>
      </c>
      <c r="M201" s="15" t="str">
        <f aca="false">INDEX('Mapa RF'!$B$4:$F$8,6-I201,J201)</f>
        <v>A punto de dormirse</v>
      </c>
    </row>
    <row r="202" customFormat="false" ht="15" hidden="false" customHeight="false" outlineLevel="0" collapsed="false">
      <c r="A202" s="10" t="s">
        <v>1314</v>
      </c>
      <c r="B202" s="10" t="s">
        <v>8972</v>
      </c>
      <c r="C202" s="11" t="n">
        <v>45703</v>
      </c>
      <c r="D202" s="13" t="b">
        <f aca="false">TRUE()</f>
        <v>1</v>
      </c>
      <c r="E202" s="14" t="n">
        <f aca="false">_xlfn.MAXIFS(Pedidos!$C$2:$C$7000,Pedidos!$B$2:$B$7000,A202)</f>
        <v>45851</v>
      </c>
      <c r="F202" s="15" t="n">
        <f aca="false">Parámetros!$B$4-E202</f>
        <v>445</v>
      </c>
      <c r="G202" s="7" t="n">
        <f aca="false">COUNTIF(Pedidos!$B$2:$B$7000,A202)</f>
        <v>2</v>
      </c>
      <c r="H202" s="16" t="n">
        <f aca="false">SUMIFS(Pedidos!$D$2:$D$7000,Pedidos!$B$2:$B$7000,A202)</f>
        <v>74.84</v>
      </c>
      <c r="I202" s="7" t="n">
        <f aca="false">5-MIN(4,INT(PERCENTRANK($F$2:$F$2401,F202,6)*5))</f>
        <v>2</v>
      </c>
      <c r="J202" s="15" t="n">
        <f aca="false">IF(G202&gt;=Parámetros!$B$8,5,IF(G202&gt;=Parámetros!$B$7,4,IF(G202&gt;=Parámetros!$B$6,3,IF(G202&gt;=Parámetros!$B$5,2,1))))</f>
        <v>2</v>
      </c>
      <c r="K202" s="7" t="n">
        <f aca="false">1+MIN(4,INT(PERCENTRANK($H$2:$H$2401,H202,6)*5))</f>
        <v>4</v>
      </c>
      <c r="L202" s="7" t="str">
        <f aca="false">I202&amp;J202&amp;K202</f>
        <v>224</v>
      </c>
      <c r="M202" s="15" t="str">
        <f aca="false">INDEX('Mapa RF'!$B$4:$F$8,6-I202,J202)</f>
        <v>Hibernando</v>
      </c>
    </row>
    <row r="203" customFormat="false" ht="15" hidden="false" customHeight="false" outlineLevel="0" collapsed="false">
      <c r="A203" s="10" t="s">
        <v>589</v>
      </c>
      <c r="B203" s="10" t="s">
        <v>8976</v>
      </c>
      <c r="C203" s="11" t="n">
        <v>45636</v>
      </c>
      <c r="D203" s="13" t="b">
        <f aca="false">TRUE()</f>
        <v>1</v>
      </c>
      <c r="E203" s="14" t="n">
        <f aca="false">_xlfn.MAXIFS(Pedidos!$C$2:$C$7000,Pedidos!$B$2:$B$7000,A203)</f>
        <v>45885</v>
      </c>
      <c r="F203" s="15" t="n">
        <f aca="false">Parámetros!$B$4-E203</f>
        <v>411</v>
      </c>
      <c r="G203" s="7" t="n">
        <f aca="false">COUNTIF(Pedidos!$B$2:$B$7000,A203)</f>
        <v>3</v>
      </c>
      <c r="H203" s="16" t="n">
        <f aca="false">SUMIFS(Pedidos!$D$2:$D$7000,Pedidos!$B$2:$B$7000,A203)</f>
        <v>131.05</v>
      </c>
      <c r="I203" s="7" t="n">
        <f aca="false">5-MIN(4,INT(PERCENTRANK($F$2:$F$2401,F203,6)*5))</f>
        <v>2</v>
      </c>
      <c r="J203" s="15" t="n">
        <f aca="false">IF(G203&gt;=Parámetros!$B$8,5,IF(G203&gt;=Parámetros!$B$7,4,IF(G203&gt;=Parámetros!$B$6,3,IF(G203&gt;=Parámetros!$B$5,2,1))))</f>
        <v>3</v>
      </c>
      <c r="K203" s="7" t="n">
        <f aca="false">1+MIN(4,INT(PERCENTRANK($H$2:$H$2401,H203,6)*5))</f>
        <v>4</v>
      </c>
      <c r="L203" s="7" t="str">
        <f aca="false">I203&amp;J203&amp;K203</f>
        <v>234</v>
      </c>
      <c r="M203" s="15" t="str">
        <f aca="false">INDEX('Mapa RF'!$B$4:$F$8,6-I203,J203)</f>
        <v>En riesgo</v>
      </c>
    </row>
    <row r="204" customFormat="false" ht="15" hidden="false" customHeight="false" outlineLevel="0" collapsed="false">
      <c r="A204" s="10" t="s">
        <v>696</v>
      </c>
      <c r="B204" s="10" t="s">
        <v>8972</v>
      </c>
      <c r="C204" s="11" t="n">
        <v>45646</v>
      </c>
      <c r="D204" s="13" t="b">
        <f aca="false">TRUE()</f>
        <v>1</v>
      </c>
      <c r="E204" s="14" t="n">
        <f aca="false">_xlfn.MAXIFS(Pedidos!$C$2:$C$7000,Pedidos!$B$2:$B$7000,A204)</f>
        <v>45646</v>
      </c>
      <c r="F204" s="15" t="n">
        <f aca="false">Parámetros!$B$4-E204</f>
        <v>650</v>
      </c>
      <c r="G204" s="7" t="n">
        <f aca="false">COUNTIF(Pedidos!$B$2:$B$7000,A204)</f>
        <v>1</v>
      </c>
      <c r="H204" s="16" t="n">
        <f aca="false">SUMIFS(Pedidos!$D$2:$D$7000,Pedidos!$B$2:$B$7000,A204)</f>
        <v>43.65</v>
      </c>
      <c r="I204" s="7" t="n">
        <f aca="false">5-MIN(4,INT(PERCENTRANK($F$2:$F$2401,F204,6)*5))</f>
        <v>1</v>
      </c>
      <c r="J204" s="15" t="n">
        <f aca="false">IF(G204&gt;=Parámetros!$B$8,5,IF(G204&gt;=Parámetros!$B$7,4,IF(G204&gt;=Parámetros!$B$6,3,IF(G204&gt;=Parámetros!$B$5,2,1))))</f>
        <v>1</v>
      </c>
      <c r="K204" s="7" t="n">
        <f aca="false">1+MIN(4,INT(PERCENTRANK($H$2:$H$2401,H204,6)*5))</f>
        <v>3</v>
      </c>
      <c r="L204" s="7" t="str">
        <f aca="false">I204&amp;J204&amp;K204</f>
        <v>113</v>
      </c>
      <c r="M204" s="15" t="str">
        <f aca="false">INDEX('Mapa RF'!$B$4:$F$8,6-I204,J204)</f>
        <v>Hibernando</v>
      </c>
    </row>
    <row r="205" customFormat="false" ht="15" hidden="false" customHeight="false" outlineLevel="0" collapsed="false">
      <c r="A205" s="10" t="s">
        <v>8489</v>
      </c>
      <c r="B205" s="10" t="s">
        <v>8978</v>
      </c>
      <c r="C205" s="11" t="n">
        <v>46257</v>
      </c>
      <c r="D205" s="13" t="b">
        <f aca="false">FALSE()</f>
        <v>0</v>
      </c>
      <c r="E205" s="14" t="n">
        <f aca="false">_xlfn.MAXIFS(Pedidos!$C$2:$C$7000,Pedidos!$B$2:$B$7000,A205)</f>
        <v>46257</v>
      </c>
      <c r="F205" s="15" t="n">
        <f aca="false">Parámetros!$B$4-E205</f>
        <v>39</v>
      </c>
      <c r="G205" s="7" t="n">
        <f aca="false">COUNTIF(Pedidos!$B$2:$B$7000,A205)</f>
        <v>1</v>
      </c>
      <c r="H205" s="16" t="n">
        <f aca="false">SUMIFS(Pedidos!$D$2:$D$7000,Pedidos!$B$2:$B$7000,A205)</f>
        <v>21.21</v>
      </c>
      <c r="I205" s="7" t="n">
        <f aca="false">5-MIN(4,INT(PERCENTRANK($F$2:$F$2401,F205,6)*5))</f>
        <v>5</v>
      </c>
      <c r="J205" s="15" t="n">
        <f aca="false">IF(G205&gt;=Parámetros!$B$8,5,IF(G205&gt;=Parámetros!$B$7,4,IF(G205&gt;=Parámetros!$B$6,3,IF(G205&gt;=Parámetros!$B$5,2,1))))</f>
        <v>1</v>
      </c>
      <c r="K205" s="7" t="n">
        <f aca="false">1+MIN(4,INT(PERCENTRANK($H$2:$H$2401,H205,6)*5))</f>
        <v>1</v>
      </c>
      <c r="L205" s="7" t="str">
        <f aca="false">I205&amp;J205&amp;K205</f>
        <v>511</v>
      </c>
      <c r="M205" s="15" t="str">
        <f aca="false">INDEX('Mapa RF'!$B$4:$F$8,6-I205,J205)</f>
        <v>Nuevos</v>
      </c>
    </row>
    <row r="206" customFormat="false" ht="15" hidden="false" customHeight="false" outlineLevel="0" collapsed="false">
      <c r="A206" s="10" t="s">
        <v>8805</v>
      </c>
      <c r="B206" s="10" t="s">
        <v>8980</v>
      </c>
      <c r="C206" s="11" t="n">
        <v>46284</v>
      </c>
      <c r="D206" s="13" t="b">
        <f aca="false">TRUE()</f>
        <v>1</v>
      </c>
      <c r="E206" s="14" t="n">
        <f aca="false">_xlfn.MAXIFS(Pedidos!$C$2:$C$7000,Pedidos!$B$2:$B$7000,A206)</f>
        <v>46284</v>
      </c>
      <c r="F206" s="15" t="n">
        <f aca="false">Parámetros!$B$4-E206</f>
        <v>12</v>
      </c>
      <c r="G206" s="7" t="n">
        <f aca="false">COUNTIF(Pedidos!$B$2:$B$7000,A206)</f>
        <v>1</v>
      </c>
      <c r="H206" s="16" t="n">
        <f aca="false">SUMIFS(Pedidos!$D$2:$D$7000,Pedidos!$B$2:$B$7000,A206)</f>
        <v>28.22</v>
      </c>
      <c r="I206" s="7" t="n">
        <f aca="false">5-MIN(4,INT(PERCENTRANK($F$2:$F$2401,F206,6)*5))</f>
        <v>5</v>
      </c>
      <c r="J206" s="15" t="n">
        <f aca="false">IF(G206&gt;=Parámetros!$B$8,5,IF(G206&gt;=Parámetros!$B$7,4,IF(G206&gt;=Parámetros!$B$6,3,IF(G206&gt;=Parámetros!$B$5,2,1))))</f>
        <v>1</v>
      </c>
      <c r="K206" s="7" t="n">
        <f aca="false">1+MIN(4,INT(PERCENTRANK($H$2:$H$2401,H206,6)*5))</f>
        <v>2</v>
      </c>
      <c r="L206" s="7" t="str">
        <f aca="false">I206&amp;J206&amp;K206</f>
        <v>512</v>
      </c>
      <c r="M206" s="15" t="str">
        <f aca="false">INDEX('Mapa RF'!$B$4:$F$8,6-I206,J206)</f>
        <v>Nuevos</v>
      </c>
    </row>
    <row r="207" customFormat="false" ht="15" hidden="false" customHeight="false" outlineLevel="0" collapsed="false">
      <c r="A207" s="10" t="s">
        <v>8424</v>
      </c>
      <c r="B207" s="10" t="s">
        <v>8975</v>
      </c>
      <c r="C207" s="11" t="n">
        <v>46250</v>
      </c>
      <c r="D207" s="13" t="b">
        <f aca="false">TRUE()</f>
        <v>1</v>
      </c>
      <c r="E207" s="14" t="n">
        <f aca="false">_xlfn.MAXIFS(Pedidos!$C$2:$C$7000,Pedidos!$B$2:$B$7000,A207)</f>
        <v>46250</v>
      </c>
      <c r="F207" s="15" t="n">
        <f aca="false">Parámetros!$B$4-E207</f>
        <v>46</v>
      </c>
      <c r="G207" s="7" t="n">
        <f aca="false">COUNTIF(Pedidos!$B$2:$B$7000,A207)</f>
        <v>1</v>
      </c>
      <c r="H207" s="16" t="n">
        <f aca="false">SUMIFS(Pedidos!$D$2:$D$7000,Pedidos!$B$2:$B$7000,A207)</f>
        <v>52.92</v>
      </c>
      <c r="I207" s="7" t="n">
        <f aca="false">5-MIN(4,INT(PERCENTRANK($F$2:$F$2401,F207,6)*5))</f>
        <v>5</v>
      </c>
      <c r="J207" s="15" t="n">
        <f aca="false">IF(G207&gt;=Parámetros!$B$8,5,IF(G207&gt;=Parámetros!$B$7,4,IF(G207&gt;=Parámetros!$B$6,3,IF(G207&gt;=Parámetros!$B$5,2,1))))</f>
        <v>1</v>
      </c>
      <c r="K207" s="7" t="n">
        <f aca="false">1+MIN(4,INT(PERCENTRANK($H$2:$H$2401,H207,6)*5))</f>
        <v>3</v>
      </c>
      <c r="L207" s="7" t="str">
        <f aca="false">I207&amp;J207&amp;K207</f>
        <v>513</v>
      </c>
      <c r="M207" s="15" t="str">
        <f aca="false">INDEX('Mapa RF'!$B$4:$F$8,6-I207,J207)</f>
        <v>Nuevos</v>
      </c>
    </row>
    <row r="208" customFormat="false" ht="15" hidden="false" customHeight="false" outlineLevel="0" collapsed="false">
      <c r="A208" s="10" t="s">
        <v>5511</v>
      </c>
      <c r="B208" s="10" t="s">
        <v>8976</v>
      </c>
      <c r="C208" s="11" t="n">
        <v>46019</v>
      </c>
      <c r="D208" s="13" t="b">
        <f aca="false">TRUE()</f>
        <v>1</v>
      </c>
      <c r="E208" s="14" t="n">
        <f aca="false">_xlfn.MAXIFS(Pedidos!$C$2:$C$7000,Pedidos!$B$2:$B$7000,A208)</f>
        <v>46019</v>
      </c>
      <c r="F208" s="15" t="n">
        <f aca="false">Parámetros!$B$4-E208</f>
        <v>277</v>
      </c>
      <c r="G208" s="7" t="n">
        <f aca="false">COUNTIF(Pedidos!$B$2:$B$7000,A208)</f>
        <v>1</v>
      </c>
      <c r="H208" s="16" t="n">
        <f aca="false">SUMIFS(Pedidos!$D$2:$D$7000,Pedidos!$B$2:$B$7000,A208)</f>
        <v>32.25</v>
      </c>
      <c r="I208" s="7" t="n">
        <f aca="false">5-MIN(4,INT(PERCENTRANK($F$2:$F$2401,F208,6)*5))</f>
        <v>3</v>
      </c>
      <c r="J208" s="15" t="n">
        <f aca="false">IF(G208&gt;=Parámetros!$B$8,5,IF(G208&gt;=Parámetros!$B$7,4,IF(G208&gt;=Parámetros!$B$6,3,IF(G208&gt;=Parámetros!$B$5,2,1))))</f>
        <v>1</v>
      </c>
      <c r="K208" s="7" t="n">
        <f aca="false">1+MIN(4,INT(PERCENTRANK($H$2:$H$2401,H208,6)*5))</f>
        <v>2</v>
      </c>
      <c r="L208" s="7" t="str">
        <f aca="false">I208&amp;J208&amp;K208</f>
        <v>312</v>
      </c>
      <c r="M208" s="15" t="str">
        <f aca="false">INDEX('Mapa RF'!$B$4:$F$8,6-I208,J208)</f>
        <v>A punto de dormirse</v>
      </c>
    </row>
    <row r="209" customFormat="false" ht="15" hidden="false" customHeight="false" outlineLevel="0" collapsed="false">
      <c r="A209" s="10" t="s">
        <v>4278</v>
      </c>
      <c r="B209" s="10" t="s">
        <v>8974</v>
      </c>
      <c r="C209" s="11" t="n">
        <v>45927</v>
      </c>
      <c r="D209" s="13" t="b">
        <f aca="false">TRUE()</f>
        <v>1</v>
      </c>
      <c r="E209" s="14" t="n">
        <f aca="false">_xlfn.MAXIFS(Pedidos!$C$2:$C$7000,Pedidos!$B$2:$B$7000,A209)</f>
        <v>45927</v>
      </c>
      <c r="F209" s="15" t="n">
        <f aca="false">Parámetros!$B$4-E209</f>
        <v>369</v>
      </c>
      <c r="G209" s="7" t="n">
        <f aca="false">COUNTIF(Pedidos!$B$2:$B$7000,A209)</f>
        <v>1</v>
      </c>
      <c r="H209" s="16" t="n">
        <f aca="false">SUMIFS(Pedidos!$D$2:$D$7000,Pedidos!$B$2:$B$7000,A209)</f>
        <v>60.02</v>
      </c>
      <c r="I209" s="7" t="n">
        <f aca="false">5-MIN(4,INT(PERCENTRANK($F$2:$F$2401,F209,6)*5))</f>
        <v>2</v>
      </c>
      <c r="J209" s="15" t="n">
        <f aca="false">IF(G209&gt;=Parámetros!$B$8,5,IF(G209&gt;=Parámetros!$B$7,4,IF(G209&gt;=Parámetros!$B$6,3,IF(G209&gt;=Parámetros!$B$5,2,1))))</f>
        <v>1</v>
      </c>
      <c r="K209" s="7" t="n">
        <f aca="false">1+MIN(4,INT(PERCENTRANK($H$2:$H$2401,H209,6)*5))</f>
        <v>4</v>
      </c>
      <c r="L209" s="7" t="str">
        <f aca="false">I209&amp;J209&amp;K209</f>
        <v>214</v>
      </c>
      <c r="M209" s="15" t="str">
        <f aca="false">INDEX('Mapa RF'!$B$4:$F$8,6-I209,J209)</f>
        <v>Hibernando</v>
      </c>
    </row>
    <row r="210" customFormat="false" ht="15" hidden="false" customHeight="false" outlineLevel="0" collapsed="false">
      <c r="A210" s="10" t="s">
        <v>141</v>
      </c>
      <c r="B210" s="10" t="s">
        <v>8981</v>
      </c>
      <c r="C210" s="11" t="n">
        <v>45581</v>
      </c>
      <c r="D210" s="13" t="b">
        <f aca="false">TRUE()</f>
        <v>1</v>
      </c>
      <c r="E210" s="14" t="n">
        <f aca="false">_xlfn.MAXIFS(Pedidos!$C$2:$C$7000,Pedidos!$B$2:$B$7000,A210)</f>
        <v>45782</v>
      </c>
      <c r="F210" s="15" t="n">
        <f aca="false">Parámetros!$B$4-E210</f>
        <v>514</v>
      </c>
      <c r="G210" s="7" t="n">
        <f aca="false">COUNTIF(Pedidos!$B$2:$B$7000,A210)</f>
        <v>4</v>
      </c>
      <c r="H210" s="16" t="n">
        <f aca="false">SUMIFS(Pedidos!$D$2:$D$7000,Pedidos!$B$2:$B$7000,A210)</f>
        <v>235.56</v>
      </c>
      <c r="I210" s="7" t="n">
        <f aca="false">5-MIN(4,INT(PERCENTRANK($F$2:$F$2401,F210,6)*5))</f>
        <v>1</v>
      </c>
      <c r="J210" s="15" t="n">
        <f aca="false">IF(G210&gt;=Parámetros!$B$8,5,IF(G210&gt;=Parámetros!$B$7,4,IF(G210&gt;=Parámetros!$B$6,3,IF(G210&gt;=Parámetros!$B$5,2,1))))</f>
        <v>4</v>
      </c>
      <c r="K210" s="7" t="n">
        <f aca="false">1+MIN(4,INT(PERCENTRANK($H$2:$H$2401,H210,6)*5))</f>
        <v>5</v>
      </c>
      <c r="L210" s="7" t="str">
        <f aca="false">I210&amp;J210&amp;K210</f>
        <v>145</v>
      </c>
      <c r="M210" s="15" t="str">
        <f aca="false">INDEX('Mapa RF'!$B$4:$F$8,6-I210,J210)</f>
        <v>En riesgo</v>
      </c>
    </row>
    <row r="211" customFormat="false" ht="15" hidden="false" customHeight="false" outlineLevel="0" collapsed="false">
      <c r="A211" s="10" t="s">
        <v>1247</v>
      </c>
      <c r="B211" s="10" t="s">
        <v>8968</v>
      </c>
      <c r="C211" s="11" t="n">
        <v>45698</v>
      </c>
      <c r="D211" s="13" t="b">
        <f aca="false">FALSE()</f>
        <v>0</v>
      </c>
      <c r="E211" s="14" t="n">
        <f aca="false">_xlfn.MAXIFS(Pedidos!$C$2:$C$7000,Pedidos!$B$2:$B$7000,A211)</f>
        <v>45914</v>
      </c>
      <c r="F211" s="15" t="n">
        <f aca="false">Parámetros!$B$4-E211</f>
        <v>382</v>
      </c>
      <c r="G211" s="7" t="n">
        <f aca="false">COUNTIF(Pedidos!$B$2:$B$7000,A211)</f>
        <v>4</v>
      </c>
      <c r="H211" s="16" t="n">
        <f aca="false">SUMIFS(Pedidos!$D$2:$D$7000,Pedidos!$B$2:$B$7000,A211)</f>
        <v>146.18</v>
      </c>
      <c r="I211" s="7" t="n">
        <f aca="false">5-MIN(4,INT(PERCENTRANK($F$2:$F$2401,F211,6)*5))</f>
        <v>2</v>
      </c>
      <c r="J211" s="15" t="n">
        <f aca="false">IF(G211&gt;=Parámetros!$B$8,5,IF(G211&gt;=Parámetros!$B$7,4,IF(G211&gt;=Parámetros!$B$6,3,IF(G211&gt;=Parámetros!$B$5,2,1))))</f>
        <v>4</v>
      </c>
      <c r="K211" s="7" t="n">
        <f aca="false">1+MIN(4,INT(PERCENTRANK($H$2:$H$2401,H211,6)*5))</f>
        <v>5</v>
      </c>
      <c r="L211" s="7" t="str">
        <f aca="false">I211&amp;J211&amp;K211</f>
        <v>245</v>
      </c>
      <c r="M211" s="15" t="str">
        <f aca="false">INDEX('Mapa RF'!$B$4:$F$8,6-I211,J211)</f>
        <v>En riesgo</v>
      </c>
    </row>
    <row r="212" customFormat="false" ht="15" hidden="false" customHeight="false" outlineLevel="0" collapsed="false">
      <c r="A212" s="10" t="s">
        <v>4144</v>
      </c>
      <c r="B212" s="10" t="s">
        <v>8968</v>
      </c>
      <c r="C212" s="11" t="n">
        <v>45917</v>
      </c>
      <c r="D212" s="13" t="b">
        <f aca="false">FALSE()</f>
        <v>0</v>
      </c>
      <c r="E212" s="14" t="n">
        <f aca="false">_xlfn.MAXIFS(Pedidos!$C$2:$C$7000,Pedidos!$B$2:$B$7000,A212)</f>
        <v>45917</v>
      </c>
      <c r="F212" s="15" t="n">
        <f aca="false">Parámetros!$B$4-E212</f>
        <v>379</v>
      </c>
      <c r="G212" s="7" t="n">
        <f aca="false">COUNTIF(Pedidos!$B$2:$B$7000,A212)</f>
        <v>1</v>
      </c>
      <c r="H212" s="16" t="n">
        <f aca="false">SUMIFS(Pedidos!$D$2:$D$7000,Pedidos!$B$2:$B$7000,A212)</f>
        <v>36.67</v>
      </c>
      <c r="I212" s="7" t="n">
        <f aca="false">5-MIN(4,INT(PERCENTRANK($F$2:$F$2401,F212,6)*5))</f>
        <v>2</v>
      </c>
      <c r="J212" s="15" t="n">
        <f aca="false">IF(G212&gt;=Parámetros!$B$8,5,IF(G212&gt;=Parámetros!$B$7,4,IF(G212&gt;=Parámetros!$B$6,3,IF(G212&gt;=Parámetros!$B$5,2,1))))</f>
        <v>1</v>
      </c>
      <c r="K212" s="7" t="n">
        <f aca="false">1+MIN(4,INT(PERCENTRANK($H$2:$H$2401,H212,6)*5))</f>
        <v>3</v>
      </c>
      <c r="L212" s="7" t="str">
        <f aca="false">I212&amp;J212&amp;K212</f>
        <v>213</v>
      </c>
      <c r="M212" s="15" t="str">
        <f aca="false">INDEX('Mapa RF'!$B$4:$F$8,6-I212,J212)</f>
        <v>Hibernando</v>
      </c>
    </row>
    <row r="213" customFormat="false" ht="15" hidden="false" customHeight="false" outlineLevel="0" collapsed="false">
      <c r="A213" s="10" t="s">
        <v>8829</v>
      </c>
      <c r="B213" s="10" t="s">
        <v>8972</v>
      </c>
      <c r="C213" s="11" t="n">
        <v>46286</v>
      </c>
      <c r="D213" s="13" t="b">
        <f aca="false">TRUE()</f>
        <v>1</v>
      </c>
      <c r="E213" s="14" t="n">
        <f aca="false">_xlfn.MAXIFS(Pedidos!$C$2:$C$7000,Pedidos!$B$2:$B$7000,A213)</f>
        <v>46286</v>
      </c>
      <c r="F213" s="15" t="n">
        <f aca="false">Parámetros!$B$4-E213</f>
        <v>10</v>
      </c>
      <c r="G213" s="7" t="n">
        <f aca="false">COUNTIF(Pedidos!$B$2:$B$7000,A213)</f>
        <v>1</v>
      </c>
      <c r="H213" s="16" t="n">
        <f aca="false">SUMIFS(Pedidos!$D$2:$D$7000,Pedidos!$B$2:$B$7000,A213)</f>
        <v>27.12</v>
      </c>
      <c r="I213" s="7" t="n">
        <f aca="false">5-MIN(4,INT(PERCENTRANK($F$2:$F$2401,F213,6)*5))</f>
        <v>5</v>
      </c>
      <c r="J213" s="15" t="n">
        <f aca="false">IF(G213&gt;=Parámetros!$B$8,5,IF(G213&gt;=Parámetros!$B$7,4,IF(G213&gt;=Parámetros!$B$6,3,IF(G213&gt;=Parámetros!$B$5,2,1))))</f>
        <v>1</v>
      </c>
      <c r="K213" s="7" t="n">
        <f aca="false">1+MIN(4,INT(PERCENTRANK($H$2:$H$2401,H213,6)*5))</f>
        <v>2</v>
      </c>
      <c r="L213" s="7" t="str">
        <f aca="false">I213&amp;J213&amp;K213</f>
        <v>512</v>
      </c>
      <c r="M213" s="15" t="str">
        <f aca="false">INDEX('Mapa RF'!$B$4:$F$8,6-I213,J213)</f>
        <v>Nuevos</v>
      </c>
    </row>
    <row r="214" customFormat="false" ht="15" hidden="false" customHeight="false" outlineLevel="0" collapsed="false">
      <c r="A214" s="10" t="s">
        <v>604</v>
      </c>
      <c r="B214" s="10" t="s">
        <v>8971</v>
      </c>
      <c r="C214" s="11" t="n">
        <v>45637</v>
      </c>
      <c r="D214" s="13" t="b">
        <f aca="false">TRUE()</f>
        <v>1</v>
      </c>
      <c r="E214" s="14" t="n">
        <f aca="false">_xlfn.MAXIFS(Pedidos!$C$2:$C$7000,Pedidos!$B$2:$B$7000,A214)</f>
        <v>45637</v>
      </c>
      <c r="F214" s="15" t="n">
        <f aca="false">Parámetros!$B$4-E214</f>
        <v>659</v>
      </c>
      <c r="G214" s="7" t="n">
        <f aca="false">COUNTIF(Pedidos!$B$2:$B$7000,A214)</f>
        <v>1</v>
      </c>
      <c r="H214" s="16" t="n">
        <f aca="false">SUMIFS(Pedidos!$D$2:$D$7000,Pedidos!$B$2:$B$7000,A214)</f>
        <v>24.11</v>
      </c>
      <c r="I214" s="7" t="n">
        <f aca="false">5-MIN(4,INT(PERCENTRANK($F$2:$F$2401,F214,6)*5))</f>
        <v>1</v>
      </c>
      <c r="J214" s="15" t="n">
        <f aca="false">IF(G214&gt;=Parámetros!$B$8,5,IF(G214&gt;=Parámetros!$B$7,4,IF(G214&gt;=Parámetros!$B$6,3,IF(G214&gt;=Parámetros!$B$5,2,1))))</f>
        <v>1</v>
      </c>
      <c r="K214" s="7" t="n">
        <f aca="false">1+MIN(4,INT(PERCENTRANK($H$2:$H$2401,H214,6)*5))</f>
        <v>1</v>
      </c>
      <c r="L214" s="7" t="str">
        <f aca="false">I214&amp;J214&amp;K214</f>
        <v>111</v>
      </c>
      <c r="M214" s="15" t="str">
        <f aca="false">INDEX('Mapa RF'!$B$4:$F$8,6-I214,J214)</f>
        <v>Hibernando</v>
      </c>
    </row>
    <row r="215" customFormat="false" ht="15" hidden="false" customHeight="false" outlineLevel="0" collapsed="false">
      <c r="A215" s="10" t="s">
        <v>8102</v>
      </c>
      <c r="B215" s="10" t="s">
        <v>8974</v>
      </c>
      <c r="C215" s="11" t="n">
        <v>46225</v>
      </c>
      <c r="D215" s="13" t="b">
        <f aca="false">TRUE()</f>
        <v>1</v>
      </c>
      <c r="E215" s="14" t="n">
        <f aca="false">_xlfn.MAXIFS(Pedidos!$C$2:$C$7000,Pedidos!$B$2:$B$7000,A215)</f>
        <v>46225</v>
      </c>
      <c r="F215" s="15" t="n">
        <f aca="false">Parámetros!$B$4-E215</f>
        <v>71</v>
      </c>
      <c r="G215" s="7" t="n">
        <f aca="false">COUNTIF(Pedidos!$B$2:$B$7000,A215)</f>
        <v>1</v>
      </c>
      <c r="H215" s="16" t="n">
        <f aca="false">SUMIFS(Pedidos!$D$2:$D$7000,Pedidos!$B$2:$B$7000,A215)</f>
        <v>27.61</v>
      </c>
      <c r="I215" s="7" t="n">
        <f aca="false">5-MIN(4,INT(PERCENTRANK($F$2:$F$2401,F215,6)*5))</f>
        <v>4</v>
      </c>
      <c r="J215" s="15" t="n">
        <f aca="false">IF(G215&gt;=Parámetros!$B$8,5,IF(G215&gt;=Parámetros!$B$7,4,IF(G215&gt;=Parámetros!$B$6,3,IF(G215&gt;=Parámetros!$B$5,2,1))))</f>
        <v>1</v>
      </c>
      <c r="K215" s="7" t="n">
        <f aca="false">1+MIN(4,INT(PERCENTRANK($H$2:$H$2401,H215,6)*5))</f>
        <v>2</v>
      </c>
      <c r="L215" s="7" t="str">
        <f aca="false">I215&amp;J215&amp;K215</f>
        <v>412</v>
      </c>
      <c r="M215" s="15" t="str">
        <f aca="false">INDEX('Mapa RF'!$B$4:$F$8,6-I215,J215)</f>
        <v>Prometedores</v>
      </c>
    </row>
    <row r="216" customFormat="false" ht="15" hidden="false" customHeight="false" outlineLevel="0" collapsed="false">
      <c r="A216" s="10" t="s">
        <v>855</v>
      </c>
      <c r="B216" s="10" t="s">
        <v>8972</v>
      </c>
      <c r="C216" s="11" t="n">
        <v>45662</v>
      </c>
      <c r="D216" s="13" t="b">
        <f aca="false">TRUE()</f>
        <v>1</v>
      </c>
      <c r="E216" s="14" t="n">
        <f aca="false">_xlfn.MAXIFS(Pedidos!$C$2:$C$7000,Pedidos!$B$2:$B$7000,A216)</f>
        <v>45662</v>
      </c>
      <c r="F216" s="15" t="n">
        <f aca="false">Parámetros!$B$4-E216</f>
        <v>634</v>
      </c>
      <c r="G216" s="7" t="n">
        <f aca="false">COUNTIF(Pedidos!$B$2:$B$7000,A216)</f>
        <v>1</v>
      </c>
      <c r="H216" s="16" t="n">
        <f aca="false">SUMIFS(Pedidos!$D$2:$D$7000,Pedidos!$B$2:$B$7000,A216)</f>
        <v>30.11</v>
      </c>
      <c r="I216" s="7" t="n">
        <f aca="false">5-MIN(4,INT(PERCENTRANK($F$2:$F$2401,F216,6)*5))</f>
        <v>1</v>
      </c>
      <c r="J216" s="15" t="n">
        <f aca="false">IF(G216&gt;=Parámetros!$B$8,5,IF(G216&gt;=Parámetros!$B$7,4,IF(G216&gt;=Parámetros!$B$6,3,IF(G216&gt;=Parámetros!$B$5,2,1))))</f>
        <v>1</v>
      </c>
      <c r="K216" s="7" t="n">
        <f aca="false">1+MIN(4,INT(PERCENTRANK($H$2:$H$2401,H216,6)*5))</f>
        <v>2</v>
      </c>
      <c r="L216" s="7" t="str">
        <f aca="false">I216&amp;J216&amp;K216</f>
        <v>112</v>
      </c>
      <c r="M216" s="15" t="str">
        <f aca="false">INDEX('Mapa RF'!$B$4:$F$8,6-I216,J216)</f>
        <v>Hibernando</v>
      </c>
    </row>
    <row r="217" customFormat="false" ht="15" hidden="false" customHeight="false" outlineLevel="0" collapsed="false">
      <c r="A217" s="10" t="s">
        <v>1994</v>
      </c>
      <c r="B217" s="10" t="s">
        <v>8974</v>
      </c>
      <c r="C217" s="11" t="n">
        <v>45756</v>
      </c>
      <c r="D217" s="13" t="b">
        <f aca="false">TRUE()</f>
        <v>1</v>
      </c>
      <c r="E217" s="14" t="n">
        <f aca="false">_xlfn.MAXIFS(Pedidos!$C$2:$C$7000,Pedidos!$B$2:$B$7000,A217)</f>
        <v>45756</v>
      </c>
      <c r="F217" s="15" t="n">
        <f aca="false">Parámetros!$B$4-E217</f>
        <v>540</v>
      </c>
      <c r="G217" s="7" t="n">
        <f aca="false">COUNTIF(Pedidos!$B$2:$B$7000,A217)</f>
        <v>1</v>
      </c>
      <c r="H217" s="16" t="n">
        <f aca="false">SUMIFS(Pedidos!$D$2:$D$7000,Pedidos!$B$2:$B$7000,A217)</f>
        <v>17.79</v>
      </c>
      <c r="I217" s="7" t="n">
        <f aca="false">5-MIN(4,INT(PERCENTRANK($F$2:$F$2401,F217,6)*5))</f>
        <v>1</v>
      </c>
      <c r="J217" s="15" t="n">
        <f aca="false">IF(G217&gt;=Parámetros!$B$8,5,IF(G217&gt;=Parámetros!$B$7,4,IF(G217&gt;=Parámetros!$B$6,3,IF(G217&gt;=Parámetros!$B$5,2,1))))</f>
        <v>1</v>
      </c>
      <c r="K217" s="7" t="n">
        <f aca="false">1+MIN(4,INT(PERCENTRANK($H$2:$H$2401,H217,6)*5))</f>
        <v>1</v>
      </c>
      <c r="L217" s="7" t="str">
        <f aca="false">I217&amp;J217&amp;K217</f>
        <v>111</v>
      </c>
      <c r="M217" s="15" t="str">
        <f aca="false">INDEX('Mapa RF'!$B$4:$F$8,6-I217,J217)</f>
        <v>Hibernando</v>
      </c>
    </row>
    <row r="218" customFormat="false" ht="15" hidden="false" customHeight="false" outlineLevel="0" collapsed="false">
      <c r="A218" s="10" t="s">
        <v>4068</v>
      </c>
      <c r="B218" s="10" t="s">
        <v>8972</v>
      </c>
      <c r="C218" s="11" t="n">
        <v>45911</v>
      </c>
      <c r="D218" s="13" t="b">
        <f aca="false">TRUE()</f>
        <v>1</v>
      </c>
      <c r="E218" s="14" t="n">
        <f aca="false">_xlfn.MAXIFS(Pedidos!$C$2:$C$7000,Pedidos!$B$2:$B$7000,A218)</f>
        <v>45911</v>
      </c>
      <c r="F218" s="15" t="n">
        <f aca="false">Parámetros!$B$4-E218</f>
        <v>385</v>
      </c>
      <c r="G218" s="7" t="n">
        <f aca="false">COUNTIF(Pedidos!$B$2:$B$7000,A218)</f>
        <v>1</v>
      </c>
      <c r="H218" s="16" t="n">
        <f aca="false">SUMIFS(Pedidos!$D$2:$D$7000,Pedidos!$B$2:$B$7000,A218)</f>
        <v>25.19</v>
      </c>
      <c r="I218" s="7" t="n">
        <f aca="false">5-MIN(4,INT(PERCENTRANK($F$2:$F$2401,F218,6)*5))</f>
        <v>2</v>
      </c>
      <c r="J218" s="15" t="n">
        <f aca="false">IF(G218&gt;=Parámetros!$B$8,5,IF(G218&gt;=Parámetros!$B$7,4,IF(G218&gt;=Parámetros!$B$6,3,IF(G218&gt;=Parámetros!$B$5,2,1))))</f>
        <v>1</v>
      </c>
      <c r="K218" s="7" t="n">
        <f aca="false">1+MIN(4,INT(PERCENTRANK($H$2:$H$2401,H218,6)*5))</f>
        <v>1</v>
      </c>
      <c r="L218" s="7" t="str">
        <f aca="false">I218&amp;J218&amp;K218</f>
        <v>211</v>
      </c>
      <c r="M218" s="15" t="str">
        <f aca="false">INDEX('Mapa RF'!$B$4:$F$8,6-I218,J218)</f>
        <v>Hibernando</v>
      </c>
    </row>
    <row r="219" customFormat="false" ht="15" hidden="false" customHeight="false" outlineLevel="0" collapsed="false">
      <c r="A219" s="10" t="s">
        <v>5563</v>
      </c>
      <c r="B219" s="10" t="s">
        <v>8968</v>
      </c>
      <c r="C219" s="11" t="n">
        <v>46023</v>
      </c>
      <c r="D219" s="13" t="b">
        <f aca="false">TRUE()</f>
        <v>1</v>
      </c>
      <c r="E219" s="14" t="n">
        <f aca="false">_xlfn.MAXIFS(Pedidos!$C$2:$C$7000,Pedidos!$B$2:$B$7000,A219)</f>
        <v>46175</v>
      </c>
      <c r="F219" s="15" t="n">
        <f aca="false">Parámetros!$B$4-E219</f>
        <v>121</v>
      </c>
      <c r="G219" s="7" t="n">
        <f aca="false">COUNTIF(Pedidos!$B$2:$B$7000,A219)</f>
        <v>5</v>
      </c>
      <c r="H219" s="16" t="n">
        <f aca="false">SUMIFS(Pedidos!$D$2:$D$7000,Pedidos!$B$2:$B$7000,A219)</f>
        <v>176.14</v>
      </c>
      <c r="I219" s="7" t="n">
        <f aca="false">5-MIN(4,INT(PERCENTRANK($F$2:$F$2401,F219,6)*5))</f>
        <v>4</v>
      </c>
      <c r="J219" s="15" t="n">
        <f aca="false">IF(G219&gt;=Parámetros!$B$8,5,IF(G219&gt;=Parámetros!$B$7,4,IF(G219&gt;=Parámetros!$B$6,3,IF(G219&gt;=Parámetros!$B$5,2,1))))</f>
        <v>4</v>
      </c>
      <c r="K219" s="7" t="n">
        <f aca="false">1+MIN(4,INT(PERCENTRANK($H$2:$H$2401,H219,6)*5))</f>
        <v>5</v>
      </c>
      <c r="L219" s="7" t="str">
        <f aca="false">I219&amp;J219&amp;K219</f>
        <v>445</v>
      </c>
      <c r="M219" s="15" t="str">
        <f aca="false">INDEX('Mapa RF'!$B$4:$F$8,6-I219,J219)</f>
        <v>Leales</v>
      </c>
    </row>
    <row r="220" customFormat="false" ht="15" hidden="false" customHeight="false" outlineLevel="0" collapsed="false">
      <c r="A220" s="10" t="s">
        <v>3409</v>
      </c>
      <c r="B220" s="10" t="s">
        <v>8973</v>
      </c>
      <c r="C220" s="11" t="n">
        <v>45863</v>
      </c>
      <c r="D220" s="13" t="b">
        <f aca="false">TRUE()</f>
        <v>1</v>
      </c>
      <c r="E220" s="14" t="n">
        <f aca="false">_xlfn.MAXIFS(Pedidos!$C$2:$C$7000,Pedidos!$B$2:$B$7000,A220)</f>
        <v>46085</v>
      </c>
      <c r="F220" s="15" t="n">
        <f aca="false">Parámetros!$B$4-E220</f>
        <v>211</v>
      </c>
      <c r="G220" s="7" t="n">
        <f aca="false">COUNTIF(Pedidos!$B$2:$B$7000,A220)</f>
        <v>3</v>
      </c>
      <c r="H220" s="16" t="n">
        <f aca="false">SUMIFS(Pedidos!$D$2:$D$7000,Pedidos!$B$2:$B$7000,A220)</f>
        <v>88.17</v>
      </c>
      <c r="I220" s="7" t="n">
        <f aca="false">5-MIN(4,INT(PERCENTRANK($F$2:$F$2401,F220,6)*5))</f>
        <v>3</v>
      </c>
      <c r="J220" s="15" t="n">
        <f aca="false">IF(G220&gt;=Parámetros!$B$8,5,IF(G220&gt;=Parámetros!$B$7,4,IF(G220&gt;=Parámetros!$B$6,3,IF(G220&gt;=Parámetros!$B$5,2,1))))</f>
        <v>3</v>
      </c>
      <c r="K220" s="7" t="n">
        <f aca="false">1+MIN(4,INT(PERCENTRANK($H$2:$H$2401,H220,6)*5))</f>
        <v>4</v>
      </c>
      <c r="L220" s="7" t="str">
        <f aca="false">I220&amp;J220&amp;K220</f>
        <v>334</v>
      </c>
      <c r="M220" s="15" t="str">
        <f aca="false">INDEX('Mapa RF'!$B$4:$F$8,6-I220,J220)</f>
        <v>Necesitan atención</v>
      </c>
    </row>
    <row r="221" customFormat="false" ht="15" hidden="false" customHeight="false" outlineLevel="0" collapsed="false">
      <c r="A221" s="10" t="s">
        <v>491</v>
      </c>
      <c r="B221" s="10" t="s">
        <v>8968</v>
      </c>
      <c r="C221" s="11" t="n">
        <v>45625</v>
      </c>
      <c r="D221" s="13" t="b">
        <f aca="false">TRUE()</f>
        <v>1</v>
      </c>
      <c r="E221" s="14" t="n">
        <f aca="false">_xlfn.MAXIFS(Pedidos!$C$2:$C$7000,Pedidos!$B$2:$B$7000,A221)</f>
        <v>45625</v>
      </c>
      <c r="F221" s="15" t="n">
        <f aca="false">Parámetros!$B$4-E221</f>
        <v>671</v>
      </c>
      <c r="G221" s="7" t="n">
        <f aca="false">COUNTIF(Pedidos!$B$2:$B$7000,A221)</f>
        <v>1</v>
      </c>
      <c r="H221" s="16" t="n">
        <f aca="false">SUMIFS(Pedidos!$D$2:$D$7000,Pedidos!$B$2:$B$7000,A221)</f>
        <v>27.49</v>
      </c>
      <c r="I221" s="7" t="n">
        <f aca="false">5-MIN(4,INT(PERCENTRANK($F$2:$F$2401,F221,6)*5))</f>
        <v>1</v>
      </c>
      <c r="J221" s="15" t="n">
        <f aca="false">IF(G221&gt;=Parámetros!$B$8,5,IF(G221&gt;=Parámetros!$B$7,4,IF(G221&gt;=Parámetros!$B$6,3,IF(G221&gt;=Parámetros!$B$5,2,1))))</f>
        <v>1</v>
      </c>
      <c r="K221" s="7" t="n">
        <f aca="false">1+MIN(4,INT(PERCENTRANK($H$2:$H$2401,H221,6)*5))</f>
        <v>2</v>
      </c>
      <c r="L221" s="7" t="str">
        <f aca="false">I221&amp;J221&amp;K221</f>
        <v>112</v>
      </c>
      <c r="M221" s="15" t="str">
        <f aca="false">INDEX('Mapa RF'!$B$4:$F$8,6-I221,J221)</f>
        <v>Hibernando</v>
      </c>
    </row>
    <row r="222" customFormat="false" ht="15" hidden="false" customHeight="false" outlineLevel="0" collapsed="false">
      <c r="A222" s="10" t="s">
        <v>7121</v>
      </c>
      <c r="B222" s="10" t="s">
        <v>8974</v>
      </c>
      <c r="C222" s="11" t="n">
        <v>46145</v>
      </c>
      <c r="D222" s="13" t="b">
        <f aca="false">TRUE()</f>
        <v>1</v>
      </c>
      <c r="E222" s="14" t="n">
        <f aca="false">_xlfn.MAXIFS(Pedidos!$C$2:$C$7000,Pedidos!$B$2:$B$7000,A222)</f>
        <v>46145</v>
      </c>
      <c r="F222" s="15" t="n">
        <f aca="false">Parámetros!$B$4-E222</f>
        <v>151</v>
      </c>
      <c r="G222" s="7" t="n">
        <f aca="false">COUNTIF(Pedidos!$B$2:$B$7000,A222)</f>
        <v>1</v>
      </c>
      <c r="H222" s="16" t="n">
        <f aca="false">SUMIFS(Pedidos!$D$2:$D$7000,Pedidos!$B$2:$B$7000,A222)</f>
        <v>41.86</v>
      </c>
      <c r="I222" s="7" t="n">
        <f aca="false">5-MIN(4,INT(PERCENTRANK($F$2:$F$2401,F222,6)*5))</f>
        <v>4</v>
      </c>
      <c r="J222" s="15" t="n">
        <f aca="false">IF(G222&gt;=Parámetros!$B$8,5,IF(G222&gt;=Parámetros!$B$7,4,IF(G222&gt;=Parámetros!$B$6,3,IF(G222&gt;=Parámetros!$B$5,2,1))))</f>
        <v>1</v>
      </c>
      <c r="K222" s="7" t="n">
        <f aca="false">1+MIN(4,INT(PERCENTRANK($H$2:$H$2401,H222,6)*5))</f>
        <v>3</v>
      </c>
      <c r="L222" s="7" t="str">
        <f aca="false">I222&amp;J222&amp;K222</f>
        <v>413</v>
      </c>
      <c r="M222" s="15" t="str">
        <f aca="false">INDEX('Mapa RF'!$B$4:$F$8,6-I222,J222)</f>
        <v>Prometedores</v>
      </c>
    </row>
    <row r="223" customFormat="false" ht="15" hidden="false" customHeight="false" outlineLevel="0" collapsed="false">
      <c r="A223" s="10" t="s">
        <v>5164</v>
      </c>
      <c r="B223" s="10" t="s">
        <v>8970</v>
      </c>
      <c r="C223" s="11" t="n">
        <v>45992</v>
      </c>
      <c r="D223" s="13" t="b">
        <f aca="false">TRUE()</f>
        <v>1</v>
      </c>
      <c r="E223" s="14" t="n">
        <f aca="false">_xlfn.MAXIFS(Pedidos!$C$2:$C$7000,Pedidos!$B$2:$B$7000,A223)</f>
        <v>45992</v>
      </c>
      <c r="F223" s="15" t="n">
        <f aca="false">Parámetros!$B$4-E223</f>
        <v>304</v>
      </c>
      <c r="G223" s="7" t="n">
        <f aca="false">COUNTIF(Pedidos!$B$2:$B$7000,A223)</f>
        <v>1</v>
      </c>
      <c r="H223" s="16" t="n">
        <f aca="false">SUMIFS(Pedidos!$D$2:$D$7000,Pedidos!$B$2:$B$7000,A223)</f>
        <v>40.97</v>
      </c>
      <c r="I223" s="7" t="n">
        <f aca="false">5-MIN(4,INT(PERCENTRANK($F$2:$F$2401,F223,6)*5))</f>
        <v>3</v>
      </c>
      <c r="J223" s="15" t="n">
        <f aca="false">IF(G223&gt;=Parámetros!$B$8,5,IF(G223&gt;=Parámetros!$B$7,4,IF(G223&gt;=Parámetros!$B$6,3,IF(G223&gt;=Parámetros!$B$5,2,1))))</f>
        <v>1</v>
      </c>
      <c r="K223" s="7" t="n">
        <f aca="false">1+MIN(4,INT(PERCENTRANK($H$2:$H$2401,H223,6)*5))</f>
        <v>3</v>
      </c>
      <c r="L223" s="7" t="str">
        <f aca="false">I223&amp;J223&amp;K223</f>
        <v>313</v>
      </c>
      <c r="M223" s="15" t="str">
        <f aca="false">INDEX('Mapa RF'!$B$4:$F$8,6-I223,J223)</f>
        <v>A punto de dormirse</v>
      </c>
    </row>
    <row r="224" customFormat="false" ht="15" hidden="false" customHeight="false" outlineLevel="0" collapsed="false">
      <c r="A224" s="10" t="s">
        <v>7674</v>
      </c>
      <c r="B224" s="10" t="s">
        <v>8972</v>
      </c>
      <c r="C224" s="11" t="n">
        <v>46193</v>
      </c>
      <c r="D224" s="13" t="b">
        <f aca="false">TRUE()</f>
        <v>1</v>
      </c>
      <c r="E224" s="14" t="n">
        <f aca="false">_xlfn.MAXIFS(Pedidos!$C$2:$C$7000,Pedidos!$B$2:$B$7000,A224)</f>
        <v>46193</v>
      </c>
      <c r="F224" s="15" t="n">
        <f aca="false">Parámetros!$B$4-E224</f>
        <v>103</v>
      </c>
      <c r="G224" s="7" t="n">
        <f aca="false">COUNTIF(Pedidos!$B$2:$B$7000,A224)</f>
        <v>1</v>
      </c>
      <c r="H224" s="16" t="n">
        <f aca="false">SUMIFS(Pedidos!$D$2:$D$7000,Pedidos!$B$2:$B$7000,A224)</f>
        <v>38.89</v>
      </c>
      <c r="I224" s="7" t="n">
        <f aca="false">5-MIN(4,INT(PERCENTRANK($F$2:$F$2401,F224,6)*5))</f>
        <v>4</v>
      </c>
      <c r="J224" s="15" t="n">
        <f aca="false">IF(G224&gt;=Parámetros!$B$8,5,IF(G224&gt;=Parámetros!$B$7,4,IF(G224&gt;=Parámetros!$B$6,3,IF(G224&gt;=Parámetros!$B$5,2,1))))</f>
        <v>1</v>
      </c>
      <c r="K224" s="7" t="n">
        <f aca="false">1+MIN(4,INT(PERCENTRANK($H$2:$H$2401,H224,6)*5))</f>
        <v>3</v>
      </c>
      <c r="L224" s="7" t="str">
        <f aca="false">I224&amp;J224&amp;K224</f>
        <v>413</v>
      </c>
      <c r="M224" s="15" t="str">
        <f aca="false">INDEX('Mapa RF'!$B$4:$F$8,6-I224,J224)</f>
        <v>Prometedores</v>
      </c>
    </row>
    <row r="225" customFormat="false" ht="15" hidden="false" customHeight="false" outlineLevel="0" collapsed="false">
      <c r="A225" s="10" t="s">
        <v>6519</v>
      </c>
      <c r="B225" s="10" t="s">
        <v>8977</v>
      </c>
      <c r="C225" s="11" t="n">
        <v>46097</v>
      </c>
      <c r="D225" s="13" t="b">
        <f aca="false">TRUE()</f>
        <v>1</v>
      </c>
      <c r="E225" s="14" t="n">
        <f aca="false">_xlfn.MAXIFS(Pedidos!$C$2:$C$7000,Pedidos!$B$2:$B$7000,A225)</f>
        <v>46097</v>
      </c>
      <c r="F225" s="15" t="n">
        <f aca="false">Parámetros!$B$4-E225</f>
        <v>199</v>
      </c>
      <c r="G225" s="7" t="n">
        <f aca="false">COUNTIF(Pedidos!$B$2:$B$7000,A225)</f>
        <v>1</v>
      </c>
      <c r="H225" s="16" t="n">
        <f aca="false">SUMIFS(Pedidos!$D$2:$D$7000,Pedidos!$B$2:$B$7000,A225)</f>
        <v>45.73</v>
      </c>
      <c r="I225" s="7" t="n">
        <f aca="false">5-MIN(4,INT(PERCENTRANK($F$2:$F$2401,F225,6)*5))</f>
        <v>4</v>
      </c>
      <c r="J225" s="15" t="n">
        <f aca="false">IF(G225&gt;=Parámetros!$B$8,5,IF(G225&gt;=Parámetros!$B$7,4,IF(G225&gt;=Parámetros!$B$6,3,IF(G225&gt;=Parámetros!$B$5,2,1))))</f>
        <v>1</v>
      </c>
      <c r="K225" s="7" t="n">
        <f aca="false">1+MIN(4,INT(PERCENTRANK($H$2:$H$2401,H225,6)*5))</f>
        <v>3</v>
      </c>
      <c r="L225" s="7" t="str">
        <f aca="false">I225&amp;J225&amp;K225</f>
        <v>413</v>
      </c>
      <c r="M225" s="15" t="str">
        <f aca="false">INDEX('Mapa RF'!$B$4:$F$8,6-I225,J225)</f>
        <v>Prometedores</v>
      </c>
    </row>
    <row r="226" customFormat="false" ht="15" hidden="false" customHeight="false" outlineLevel="0" collapsed="false">
      <c r="A226" s="10" t="s">
        <v>3616</v>
      </c>
      <c r="B226" s="10" t="s">
        <v>8970</v>
      </c>
      <c r="C226" s="11" t="n">
        <v>45877</v>
      </c>
      <c r="D226" s="13" t="b">
        <f aca="false">TRUE()</f>
        <v>1</v>
      </c>
      <c r="E226" s="14" t="n">
        <f aca="false">_xlfn.MAXIFS(Pedidos!$C$2:$C$7000,Pedidos!$B$2:$B$7000,A226)</f>
        <v>45877</v>
      </c>
      <c r="F226" s="15" t="n">
        <f aca="false">Parámetros!$B$4-E226</f>
        <v>419</v>
      </c>
      <c r="G226" s="7" t="n">
        <f aca="false">COUNTIF(Pedidos!$B$2:$B$7000,A226)</f>
        <v>1</v>
      </c>
      <c r="H226" s="16" t="n">
        <f aca="false">SUMIFS(Pedidos!$D$2:$D$7000,Pedidos!$B$2:$B$7000,A226)</f>
        <v>32.18</v>
      </c>
      <c r="I226" s="7" t="n">
        <f aca="false">5-MIN(4,INT(PERCENTRANK($F$2:$F$2401,F226,6)*5))</f>
        <v>2</v>
      </c>
      <c r="J226" s="15" t="n">
        <f aca="false">IF(G226&gt;=Parámetros!$B$8,5,IF(G226&gt;=Parámetros!$B$7,4,IF(G226&gt;=Parámetros!$B$6,3,IF(G226&gt;=Parámetros!$B$5,2,1))))</f>
        <v>1</v>
      </c>
      <c r="K226" s="7" t="n">
        <f aca="false">1+MIN(4,INT(PERCENTRANK($H$2:$H$2401,H226,6)*5))</f>
        <v>2</v>
      </c>
      <c r="L226" s="7" t="str">
        <f aca="false">I226&amp;J226&amp;K226</f>
        <v>212</v>
      </c>
      <c r="M226" s="15" t="str">
        <f aca="false">INDEX('Mapa RF'!$B$4:$F$8,6-I226,J226)</f>
        <v>Hibernando</v>
      </c>
    </row>
    <row r="227" customFormat="false" ht="15" hidden="false" customHeight="false" outlineLevel="0" collapsed="false">
      <c r="A227" s="10" t="s">
        <v>5586</v>
      </c>
      <c r="B227" s="10" t="s">
        <v>8969</v>
      </c>
      <c r="C227" s="11" t="n">
        <v>46025</v>
      </c>
      <c r="D227" s="13" t="b">
        <f aca="false">TRUE()</f>
        <v>1</v>
      </c>
      <c r="E227" s="14" t="n">
        <f aca="false">_xlfn.MAXIFS(Pedidos!$C$2:$C$7000,Pedidos!$B$2:$B$7000,A227)</f>
        <v>46025</v>
      </c>
      <c r="F227" s="15" t="n">
        <f aca="false">Parámetros!$B$4-E227</f>
        <v>271</v>
      </c>
      <c r="G227" s="7" t="n">
        <f aca="false">COUNTIF(Pedidos!$B$2:$B$7000,A227)</f>
        <v>1</v>
      </c>
      <c r="H227" s="16" t="n">
        <f aca="false">SUMIFS(Pedidos!$D$2:$D$7000,Pedidos!$B$2:$B$7000,A227)</f>
        <v>24.75</v>
      </c>
      <c r="I227" s="7" t="n">
        <f aca="false">5-MIN(4,INT(PERCENTRANK($F$2:$F$2401,F227,6)*5))</f>
        <v>3</v>
      </c>
      <c r="J227" s="15" t="n">
        <f aca="false">IF(G227&gt;=Parámetros!$B$8,5,IF(G227&gt;=Parámetros!$B$7,4,IF(G227&gt;=Parámetros!$B$6,3,IF(G227&gt;=Parámetros!$B$5,2,1))))</f>
        <v>1</v>
      </c>
      <c r="K227" s="7" t="n">
        <f aca="false">1+MIN(4,INT(PERCENTRANK($H$2:$H$2401,H227,6)*5))</f>
        <v>1</v>
      </c>
      <c r="L227" s="7" t="str">
        <f aca="false">I227&amp;J227&amp;K227</f>
        <v>311</v>
      </c>
      <c r="M227" s="15" t="str">
        <f aca="false">INDEX('Mapa RF'!$B$4:$F$8,6-I227,J227)</f>
        <v>A punto de dormirse</v>
      </c>
    </row>
    <row r="228" customFormat="false" ht="15" hidden="false" customHeight="false" outlineLevel="0" collapsed="false">
      <c r="A228" s="10" t="s">
        <v>5470</v>
      </c>
      <c r="B228" s="10" t="s">
        <v>8972</v>
      </c>
      <c r="C228" s="11" t="n">
        <v>46015</v>
      </c>
      <c r="D228" s="13" t="b">
        <f aca="false">TRUE()</f>
        <v>1</v>
      </c>
      <c r="E228" s="14" t="n">
        <f aca="false">_xlfn.MAXIFS(Pedidos!$C$2:$C$7000,Pedidos!$B$2:$B$7000,A228)</f>
        <v>46118</v>
      </c>
      <c r="F228" s="15" t="n">
        <f aca="false">Parámetros!$B$4-E228</f>
        <v>178</v>
      </c>
      <c r="G228" s="7" t="n">
        <f aca="false">COUNTIF(Pedidos!$B$2:$B$7000,A228)</f>
        <v>2</v>
      </c>
      <c r="H228" s="16" t="n">
        <f aca="false">SUMIFS(Pedidos!$D$2:$D$7000,Pedidos!$B$2:$B$7000,A228)</f>
        <v>51.46</v>
      </c>
      <c r="I228" s="7" t="n">
        <f aca="false">5-MIN(4,INT(PERCENTRANK($F$2:$F$2401,F228,6)*5))</f>
        <v>4</v>
      </c>
      <c r="J228" s="15" t="n">
        <f aca="false">IF(G228&gt;=Parámetros!$B$8,5,IF(G228&gt;=Parámetros!$B$7,4,IF(G228&gt;=Parámetros!$B$6,3,IF(G228&gt;=Parámetros!$B$5,2,1))))</f>
        <v>2</v>
      </c>
      <c r="K228" s="7" t="n">
        <f aca="false">1+MIN(4,INT(PERCENTRANK($H$2:$H$2401,H228,6)*5))</f>
        <v>3</v>
      </c>
      <c r="L228" s="7" t="str">
        <f aca="false">I228&amp;J228&amp;K228</f>
        <v>423</v>
      </c>
      <c r="M228" s="15" t="str">
        <f aca="false">INDEX('Mapa RF'!$B$4:$F$8,6-I228,J228)</f>
        <v>Potencialmente leales</v>
      </c>
    </row>
    <row r="229" customFormat="false" ht="15" hidden="false" customHeight="false" outlineLevel="0" collapsed="false">
      <c r="A229" s="10" t="s">
        <v>449</v>
      </c>
      <c r="B229" s="10" t="s">
        <v>8977</v>
      </c>
      <c r="C229" s="11" t="n">
        <v>45621</v>
      </c>
      <c r="D229" s="13" t="b">
        <f aca="false">TRUE()</f>
        <v>1</v>
      </c>
      <c r="E229" s="14" t="n">
        <f aca="false">_xlfn.MAXIFS(Pedidos!$C$2:$C$7000,Pedidos!$B$2:$B$7000,A229)</f>
        <v>46270</v>
      </c>
      <c r="F229" s="15" t="n">
        <f aca="false">Parámetros!$B$4-E229</f>
        <v>26</v>
      </c>
      <c r="G229" s="7" t="n">
        <f aca="false">COUNTIF(Pedidos!$B$2:$B$7000,A229)</f>
        <v>20</v>
      </c>
      <c r="H229" s="16" t="n">
        <f aca="false">SUMIFS(Pedidos!$D$2:$D$7000,Pedidos!$B$2:$B$7000,A229)</f>
        <v>986.35</v>
      </c>
      <c r="I229" s="7" t="n">
        <f aca="false">5-MIN(4,INT(PERCENTRANK($F$2:$F$2401,F229,6)*5))</f>
        <v>5</v>
      </c>
      <c r="J229" s="15" t="n">
        <f aca="false">IF(G229&gt;=Parámetros!$B$8,5,IF(G229&gt;=Parámetros!$B$7,4,IF(G229&gt;=Parámetros!$B$6,3,IF(G229&gt;=Parámetros!$B$5,2,1))))</f>
        <v>5</v>
      </c>
      <c r="K229" s="7" t="n">
        <f aca="false">1+MIN(4,INT(PERCENTRANK($H$2:$H$2401,H229,6)*5))</f>
        <v>5</v>
      </c>
      <c r="L229" s="7" t="str">
        <f aca="false">I229&amp;J229&amp;K229</f>
        <v>555</v>
      </c>
      <c r="M229" s="15" t="str">
        <f aca="false">INDEX('Mapa RF'!$B$4:$F$8,6-I229,J229)</f>
        <v>Campeones</v>
      </c>
    </row>
    <row r="230" customFormat="false" ht="15" hidden="false" customHeight="false" outlineLevel="0" collapsed="false">
      <c r="A230" s="10" t="s">
        <v>5898</v>
      </c>
      <c r="B230" s="10" t="s">
        <v>8968</v>
      </c>
      <c r="C230" s="11" t="n">
        <v>46049</v>
      </c>
      <c r="D230" s="13" t="b">
        <f aca="false">TRUE()</f>
        <v>1</v>
      </c>
      <c r="E230" s="14" t="n">
        <f aca="false">_xlfn.MAXIFS(Pedidos!$C$2:$C$7000,Pedidos!$B$2:$B$7000,A230)</f>
        <v>46049</v>
      </c>
      <c r="F230" s="15" t="n">
        <f aca="false">Parámetros!$B$4-E230</f>
        <v>247</v>
      </c>
      <c r="G230" s="7" t="n">
        <f aca="false">COUNTIF(Pedidos!$B$2:$B$7000,A230)</f>
        <v>1</v>
      </c>
      <c r="H230" s="16" t="n">
        <f aca="false">SUMIFS(Pedidos!$D$2:$D$7000,Pedidos!$B$2:$B$7000,A230)</f>
        <v>18.27</v>
      </c>
      <c r="I230" s="7" t="n">
        <f aca="false">5-MIN(4,INT(PERCENTRANK($F$2:$F$2401,F230,6)*5))</f>
        <v>3</v>
      </c>
      <c r="J230" s="15" t="n">
        <f aca="false">IF(G230&gt;=Parámetros!$B$8,5,IF(G230&gt;=Parámetros!$B$7,4,IF(G230&gt;=Parámetros!$B$6,3,IF(G230&gt;=Parámetros!$B$5,2,1))))</f>
        <v>1</v>
      </c>
      <c r="K230" s="7" t="n">
        <f aca="false">1+MIN(4,INT(PERCENTRANK($H$2:$H$2401,H230,6)*5))</f>
        <v>1</v>
      </c>
      <c r="L230" s="7" t="str">
        <f aca="false">I230&amp;J230&amp;K230</f>
        <v>311</v>
      </c>
      <c r="M230" s="15" t="str">
        <f aca="false">INDEX('Mapa RF'!$B$4:$F$8,6-I230,J230)</f>
        <v>A punto de dormirse</v>
      </c>
    </row>
    <row r="231" customFormat="false" ht="15" hidden="false" customHeight="false" outlineLevel="0" collapsed="false">
      <c r="A231" s="10" t="s">
        <v>274</v>
      </c>
      <c r="B231" s="10" t="s">
        <v>8972</v>
      </c>
      <c r="C231" s="11" t="n">
        <v>45598</v>
      </c>
      <c r="D231" s="13" t="b">
        <f aca="false">TRUE()</f>
        <v>1</v>
      </c>
      <c r="E231" s="14" t="n">
        <f aca="false">_xlfn.MAXIFS(Pedidos!$C$2:$C$7000,Pedidos!$B$2:$B$7000,A231)</f>
        <v>45821</v>
      </c>
      <c r="F231" s="15" t="n">
        <f aca="false">Parámetros!$B$4-E231</f>
        <v>475</v>
      </c>
      <c r="G231" s="7" t="n">
        <f aca="false">COUNTIF(Pedidos!$B$2:$B$7000,A231)</f>
        <v>4</v>
      </c>
      <c r="H231" s="16" t="n">
        <f aca="false">SUMIFS(Pedidos!$D$2:$D$7000,Pedidos!$B$2:$B$7000,A231)</f>
        <v>158.42</v>
      </c>
      <c r="I231" s="7" t="n">
        <f aca="false">5-MIN(4,INT(PERCENTRANK($F$2:$F$2401,F231,6)*5))</f>
        <v>2</v>
      </c>
      <c r="J231" s="15" t="n">
        <f aca="false">IF(G231&gt;=Parámetros!$B$8,5,IF(G231&gt;=Parámetros!$B$7,4,IF(G231&gt;=Parámetros!$B$6,3,IF(G231&gt;=Parámetros!$B$5,2,1))))</f>
        <v>4</v>
      </c>
      <c r="K231" s="7" t="n">
        <f aca="false">1+MIN(4,INT(PERCENTRANK($H$2:$H$2401,H231,6)*5))</f>
        <v>5</v>
      </c>
      <c r="L231" s="7" t="str">
        <f aca="false">I231&amp;J231&amp;K231</f>
        <v>245</v>
      </c>
      <c r="M231" s="15" t="str">
        <f aca="false">INDEX('Mapa RF'!$B$4:$F$8,6-I231,J231)</f>
        <v>En riesgo</v>
      </c>
    </row>
    <row r="232" customFormat="false" ht="15" hidden="false" customHeight="false" outlineLevel="0" collapsed="false">
      <c r="A232" s="10" t="s">
        <v>8116</v>
      </c>
      <c r="B232" s="10" t="s">
        <v>8982</v>
      </c>
      <c r="C232" s="11" t="n">
        <v>46226</v>
      </c>
      <c r="D232" s="13" t="b">
        <f aca="false">TRUE()</f>
        <v>1</v>
      </c>
      <c r="E232" s="14" t="n">
        <f aca="false">_xlfn.MAXIFS(Pedidos!$C$2:$C$7000,Pedidos!$B$2:$B$7000,A232)</f>
        <v>46226</v>
      </c>
      <c r="F232" s="15" t="n">
        <f aca="false">Parámetros!$B$4-E232</f>
        <v>70</v>
      </c>
      <c r="G232" s="7" t="n">
        <f aca="false">COUNTIF(Pedidos!$B$2:$B$7000,A232)</f>
        <v>1</v>
      </c>
      <c r="H232" s="16" t="n">
        <f aca="false">SUMIFS(Pedidos!$D$2:$D$7000,Pedidos!$B$2:$B$7000,A232)</f>
        <v>30.57</v>
      </c>
      <c r="I232" s="7" t="n">
        <f aca="false">5-MIN(4,INT(PERCENTRANK($F$2:$F$2401,F232,6)*5))</f>
        <v>4</v>
      </c>
      <c r="J232" s="15" t="n">
        <f aca="false">IF(G232&gt;=Parámetros!$B$8,5,IF(G232&gt;=Parámetros!$B$7,4,IF(G232&gt;=Parámetros!$B$6,3,IF(G232&gt;=Parámetros!$B$5,2,1))))</f>
        <v>1</v>
      </c>
      <c r="K232" s="7" t="n">
        <f aca="false">1+MIN(4,INT(PERCENTRANK($H$2:$H$2401,H232,6)*5))</f>
        <v>2</v>
      </c>
      <c r="L232" s="7" t="str">
        <f aca="false">I232&amp;J232&amp;K232</f>
        <v>412</v>
      </c>
      <c r="M232" s="15" t="str">
        <f aca="false">INDEX('Mapa RF'!$B$4:$F$8,6-I232,J232)</f>
        <v>Prometedores</v>
      </c>
    </row>
    <row r="233" customFormat="false" ht="15" hidden="false" customHeight="false" outlineLevel="0" collapsed="false">
      <c r="A233" s="10" t="s">
        <v>2589</v>
      </c>
      <c r="B233" s="10" t="s">
        <v>8972</v>
      </c>
      <c r="C233" s="11" t="n">
        <v>45801</v>
      </c>
      <c r="D233" s="13" t="b">
        <f aca="false">TRUE()</f>
        <v>1</v>
      </c>
      <c r="E233" s="14" t="n">
        <f aca="false">_xlfn.MAXIFS(Pedidos!$C$2:$C$7000,Pedidos!$B$2:$B$7000,A233)</f>
        <v>45801</v>
      </c>
      <c r="F233" s="15" t="n">
        <f aca="false">Parámetros!$B$4-E233</f>
        <v>495</v>
      </c>
      <c r="G233" s="7" t="n">
        <f aca="false">COUNTIF(Pedidos!$B$2:$B$7000,A233)</f>
        <v>1</v>
      </c>
      <c r="H233" s="16" t="n">
        <f aca="false">SUMIFS(Pedidos!$D$2:$D$7000,Pedidos!$B$2:$B$7000,A233)</f>
        <v>55.86</v>
      </c>
      <c r="I233" s="7" t="n">
        <f aca="false">5-MIN(4,INT(PERCENTRANK($F$2:$F$2401,F233,6)*5))</f>
        <v>2</v>
      </c>
      <c r="J233" s="15" t="n">
        <f aca="false">IF(G233&gt;=Parámetros!$B$8,5,IF(G233&gt;=Parámetros!$B$7,4,IF(G233&gt;=Parámetros!$B$6,3,IF(G233&gt;=Parámetros!$B$5,2,1))))</f>
        <v>1</v>
      </c>
      <c r="K233" s="7" t="n">
        <f aca="false">1+MIN(4,INT(PERCENTRANK($H$2:$H$2401,H233,6)*5))</f>
        <v>3</v>
      </c>
      <c r="L233" s="7" t="str">
        <f aca="false">I233&amp;J233&amp;K233</f>
        <v>213</v>
      </c>
      <c r="M233" s="15" t="str">
        <f aca="false">INDEX('Mapa RF'!$B$4:$F$8,6-I233,J233)</f>
        <v>Hibernando</v>
      </c>
    </row>
    <row r="234" customFormat="false" ht="15" hidden="false" customHeight="false" outlineLevel="0" collapsed="false">
      <c r="A234" s="10" t="s">
        <v>49</v>
      </c>
      <c r="B234" s="10" t="s">
        <v>8968</v>
      </c>
      <c r="C234" s="11" t="n">
        <v>45570</v>
      </c>
      <c r="D234" s="13" t="b">
        <f aca="false">FALSE()</f>
        <v>0</v>
      </c>
      <c r="E234" s="14" t="n">
        <f aca="false">_xlfn.MAXIFS(Pedidos!$C$2:$C$7000,Pedidos!$B$2:$B$7000,A234)</f>
        <v>46257</v>
      </c>
      <c r="F234" s="15" t="n">
        <f aca="false">Parámetros!$B$4-E234</f>
        <v>39</v>
      </c>
      <c r="G234" s="7" t="n">
        <f aca="false">COUNTIF(Pedidos!$B$2:$B$7000,A234)</f>
        <v>12</v>
      </c>
      <c r="H234" s="16" t="n">
        <f aca="false">SUMIFS(Pedidos!$D$2:$D$7000,Pedidos!$B$2:$B$7000,A234)</f>
        <v>442.96</v>
      </c>
      <c r="I234" s="7" t="n">
        <f aca="false">5-MIN(4,INT(PERCENTRANK($F$2:$F$2401,F234,6)*5))</f>
        <v>5</v>
      </c>
      <c r="J234" s="15" t="n">
        <f aca="false">IF(G234&gt;=Parámetros!$B$8,5,IF(G234&gt;=Parámetros!$B$7,4,IF(G234&gt;=Parámetros!$B$6,3,IF(G234&gt;=Parámetros!$B$5,2,1))))</f>
        <v>5</v>
      </c>
      <c r="K234" s="7" t="n">
        <f aca="false">1+MIN(4,INT(PERCENTRANK($H$2:$H$2401,H234,6)*5))</f>
        <v>5</v>
      </c>
      <c r="L234" s="7" t="str">
        <f aca="false">I234&amp;J234&amp;K234</f>
        <v>555</v>
      </c>
      <c r="M234" s="15" t="str">
        <f aca="false">INDEX('Mapa RF'!$B$4:$F$8,6-I234,J234)</f>
        <v>Campeones</v>
      </c>
    </row>
    <row r="235" customFormat="false" ht="15" hidden="false" customHeight="false" outlineLevel="0" collapsed="false">
      <c r="A235" s="10" t="s">
        <v>741</v>
      </c>
      <c r="B235" s="10" t="s">
        <v>8973</v>
      </c>
      <c r="C235" s="11" t="n">
        <v>45650</v>
      </c>
      <c r="D235" s="13" t="b">
        <f aca="false">FALSE()</f>
        <v>0</v>
      </c>
      <c r="E235" s="14" t="n">
        <f aca="false">_xlfn.MAXIFS(Pedidos!$C$2:$C$7000,Pedidos!$B$2:$B$7000,A235)</f>
        <v>45911</v>
      </c>
      <c r="F235" s="15" t="n">
        <f aca="false">Parámetros!$B$4-E235</f>
        <v>385</v>
      </c>
      <c r="G235" s="7" t="n">
        <f aca="false">COUNTIF(Pedidos!$B$2:$B$7000,A235)</f>
        <v>3</v>
      </c>
      <c r="H235" s="16" t="n">
        <f aca="false">SUMIFS(Pedidos!$D$2:$D$7000,Pedidos!$B$2:$B$7000,A235)</f>
        <v>83.92</v>
      </c>
      <c r="I235" s="7" t="n">
        <f aca="false">5-MIN(4,INT(PERCENTRANK($F$2:$F$2401,F235,6)*5))</f>
        <v>2</v>
      </c>
      <c r="J235" s="15" t="n">
        <f aca="false">IF(G235&gt;=Parámetros!$B$8,5,IF(G235&gt;=Parámetros!$B$7,4,IF(G235&gt;=Parámetros!$B$6,3,IF(G235&gt;=Parámetros!$B$5,2,1))))</f>
        <v>3</v>
      </c>
      <c r="K235" s="7" t="n">
        <f aca="false">1+MIN(4,INT(PERCENTRANK($H$2:$H$2401,H235,6)*5))</f>
        <v>4</v>
      </c>
      <c r="L235" s="7" t="str">
        <f aca="false">I235&amp;J235&amp;K235</f>
        <v>234</v>
      </c>
      <c r="M235" s="15" t="str">
        <f aca="false">INDEX('Mapa RF'!$B$4:$F$8,6-I235,J235)</f>
        <v>En riesgo</v>
      </c>
    </row>
    <row r="236" customFormat="false" ht="15" hidden="false" customHeight="false" outlineLevel="0" collapsed="false">
      <c r="A236" s="10" t="s">
        <v>760</v>
      </c>
      <c r="B236" s="10" t="s">
        <v>8978</v>
      </c>
      <c r="C236" s="11" t="n">
        <v>45652</v>
      </c>
      <c r="D236" s="13" t="b">
        <f aca="false">TRUE()</f>
        <v>1</v>
      </c>
      <c r="E236" s="14" t="n">
        <f aca="false">_xlfn.MAXIFS(Pedidos!$C$2:$C$7000,Pedidos!$B$2:$B$7000,A236)</f>
        <v>45652</v>
      </c>
      <c r="F236" s="15" t="n">
        <f aca="false">Parámetros!$B$4-E236</f>
        <v>644</v>
      </c>
      <c r="G236" s="7" t="n">
        <f aca="false">COUNTIF(Pedidos!$B$2:$B$7000,A236)</f>
        <v>1</v>
      </c>
      <c r="H236" s="16" t="n">
        <f aca="false">SUMIFS(Pedidos!$D$2:$D$7000,Pedidos!$B$2:$B$7000,A236)</f>
        <v>47.88</v>
      </c>
      <c r="I236" s="7" t="n">
        <f aca="false">5-MIN(4,INT(PERCENTRANK($F$2:$F$2401,F236,6)*5))</f>
        <v>1</v>
      </c>
      <c r="J236" s="15" t="n">
        <f aca="false">IF(G236&gt;=Parámetros!$B$8,5,IF(G236&gt;=Parámetros!$B$7,4,IF(G236&gt;=Parámetros!$B$6,3,IF(G236&gt;=Parámetros!$B$5,2,1))))</f>
        <v>1</v>
      </c>
      <c r="K236" s="7" t="n">
        <f aca="false">1+MIN(4,INT(PERCENTRANK($H$2:$H$2401,H236,6)*5))</f>
        <v>3</v>
      </c>
      <c r="L236" s="7" t="str">
        <f aca="false">I236&amp;J236&amp;K236</f>
        <v>113</v>
      </c>
      <c r="M236" s="15" t="str">
        <f aca="false">INDEX('Mapa RF'!$B$4:$F$8,6-I236,J236)</f>
        <v>Hibernando</v>
      </c>
    </row>
    <row r="237" customFormat="false" ht="15" hidden="false" customHeight="false" outlineLevel="0" collapsed="false">
      <c r="A237" s="10" t="s">
        <v>1873</v>
      </c>
      <c r="B237" s="10" t="s">
        <v>8968</v>
      </c>
      <c r="C237" s="11" t="n">
        <v>45746</v>
      </c>
      <c r="D237" s="13" t="b">
        <f aca="false">FALSE()</f>
        <v>0</v>
      </c>
      <c r="E237" s="14" t="n">
        <f aca="false">_xlfn.MAXIFS(Pedidos!$C$2:$C$7000,Pedidos!$B$2:$B$7000,A237)</f>
        <v>45746</v>
      </c>
      <c r="F237" s="15" t="n">
        <f aca="false">Parámetros!$B$4-E237</f>
        <v>550</v>
      </c>
      <c r="G237" s="7" t="n">
        <f aca="false">COUNTIF(Pedidos!$B$2:$B$7000,A237)</f>
        <v>1</v>
      </c>
      <c r="H237" s="16" t="n">
        <f aca="false">SUMIFS(Pedidos!$D$2:$D$7000,Pedidos!$B$2:$B$7000,A237)</f>
        <v>27.42</v>
      </c>
      <c r="I237" s="7" t="n">
        <f aca="false">5-MIN(4,INT(PERCENTRANK($F$2:$F$2401,F237,6)*5))</f>
        <v>1</v>
      </c>
      <c r="J237" s="15" t="n">
        <f aca="false">IF(G237&gt;=Parámetros!$B$8,5,IF(G237&gt;=Parámetros!$B$7,4,IF(G237&gt;=Parámetros!$B$6,3,IF(G237&gt;=Parámetros!$B$5,2,1))))</f>
        <v>1</v>
      </c>
      <c r="K237" s="7" t="n">
        <f aca="false">1+MIN(4,INT(PERCENTRANK($H$2:$H$2401,H237,6)*5))</f>
        <v>2</v>
      </c>
      <c r="L237" s="7" t="str">
        <f aca="false">I237&amp;J237&amp;K237</f>
        <v>112</v>
      </c>
      <c r="M237" s="15" t="str">
        <f aca="false">INDEX('Mapa RF'!$B$4:$F$8,6-I237,J237)</f>
        <v>Hibernando</v>
      </c>
    </row>
    <row r="238" customFormat="false" ht="15" hidden="false" customHeight="false" outlineLevel="0" collapsed="false">
      <c r="A238" s="10" t="s">
        <v>4863</v>
      </c>
      <c r="B238" s="10" t="s">
        <v>8980</v>
      </c>
      <c r="C238" s="11" t="n">
        <v>45970</v>
      </c>
      <c r="D238" s="13" t="b">
        <f aca="false">FALSE()</f>
        <v>0</v>
      </c>
      <c r="E238" s="14" t="n">
        <f aca="false">_xlfn.MAXIFS(Pedidos!$C$2:$C$7000,Pedidos!$B$2:$B$7000,A238)</f>
        <v>45970</v>
      </c>
      <c r="F238" s="15" t="n">
        <f aca="false">Parámetros!$B$4-E238</f>
        <v>326</v>
      </c>
      <c r="G238" s="7" t="n">
        <f aca="false">COUNTIF(Pedidos!$B$2:$B$7000,A238)</f>
        <v>1</v>
      </c>
      <c r="H238" s="16" t="n">
        <f aca="false">SUMIFS(Pedidos!$D$2:$D$7000,Pedidos!$B$2:$B$7000,A238)</f>
        <v>26.54</v>
      </c>
      <c r="I238" s="7" t="n">
        <f aca="false">5-MIN(4,INT(PERCENTRANK($F$2:$F$2401,F238,6)*5))</f>
        <v>3</v>
      </c>
      <c r="J238" s="15" t="n">
        <f aca="false">IF(G238&gt;=Parámetros!$B$8,5,IF(G238&gt;=Parámetros!$B$7,4,IF(G238&gt;=Parámetros!$B$6,3,IF(G238&gt;=Parámetros!$B$5,2,1))))</f>
        <v>1</v>
      </c>
      <c r="K238" s="7" t="n">
        <f aca="false">1+MIN(4,INT(PERCENTRANK($H$2:$H$2401,H238,6)*5))</f>
        <v>2</v>
      </c>
      <c r="L238" s="7" t="str">
        <f aca="false">I238&amp;J238&amp;K238</f>
        <v>312</v>
      </c>
      <c r="M238" s="15" t="str">
        <f aca="false">INDEX('Mapa RF'!$B$4:$F$8,6-I238,J238)</f>
        <v>A punto de dormirse</v>
      </c>
    </row>
    <row r="239" customFormat="false" ht="15" hidden="false" customHeight="false" outlineLevel="0" collapsed="false">
      <c r="A239" s="10" t="s">
        <v>7542</v>
      </c>
      <c r="B239" s="10" t="s">
        <v>8978</v>
      </c>
      <c r="C239" s="11" t="n">
        <v>46181</v>
      </c>
      <c r="D239" s="13" t="b">
        <f aca="false">TRUE()</f>
        <v>1</v>
      </c>
      <c r="E239" s="14" t="n">
        <f aca="false">_xlfn.MAXIFS(Pedidos!$C$2:$C$7000,Pedidos!$B$2:$B$7000,A239)</f>
        <v>46181</v>
      </c>
      <c r="F239" s="15" t="n">
        <f aca="false">Parámetros!$B$4-E239</f>
        <v>115</v>
      </c>
      <c r="G239" s="7" t="n">
        <f aca="false">COUNTIF(Pedidos!$B$2:$B$7000,A239)</f>
        <v>1</v>
      </c>
      <c r="H239" s="16" t="n">
        <f aca="false">SUMIFS(Pedidos!$D$2:$D$7000,Pedidos!$B$2:$B$7000,A239)</f>
        <v>43.56</v>
      </c>
      <c r="I239" s="7" t="n">
        <f aca="false">5-MIN(4,INT(PERCENTRANK($F$2:$F$2401,F239,6)*5))</f>
        <v>4</v>
      </c>
      <c r="J239" s="15" t="n">
        <f aca="false">IF(G239&gt;=Parámetros!$B$8,5,IF(G239&gt;=Parámetros!$B$7,4,IF(G239&gt;=Parámetros!$B$6,3,IF(G239&gt;=Parámetros!$B$5,2,1))))</f>
        <v>1</v>
      </c>
      <c r="K239" s="7" t="n">
        <f aca="false">1+MIN(4,INT(PERCENTRANK($H$2:$H$2401,H239,6)*5))</f>
        <v>3</v>
      </c>
      <c r="L239" s="7" t="str">
        <f aca="false">I239&amp;J239&amp;K239</f>
        <v>413</v>
      </c>
      <c r="M239" s="15" t="str">
        <f aca="false">INDEX('Mapa RF'!$B$4:$F$8,6-I239,J239)</f>
        <v>Prometedores</v>
      </c>
    </row>
    <row r="240" customFormat="false" ht="15" hidden="false" customHeight="false" outlineLevel="0" collapsed="false">
      <c r="A240" s="10" t="s">
        <v>4831</v>
      </c>
      <c r="B240" s="10" t="s">
        <v>8971</v>
      </c>
      <c r="C240" s="11" t="n">
        <v>45968</v>
      </c>
      <c r="D240" s="13" t="b">
        <f aca="false">TRUE()</f>
        <v>1</v>
      </c>
      <c r="E240" s="14" t="n">
        <f aca="false">_xlfn.MAXIFS(Pedidos!$C$2:$C$7000,Pedidos!$B$2:$B$7000,A240)</f>
        <v>45968</v>
      </c>
      <c r="F240" s="15" t="n">
        <f aca="false">Parámetros!$B$4-E240</f>
        <v>328</v>
      </c>
      <c r="G240" s="7" t="n">
        <f aca="false">COUNTIF(Pedidos!$B$2:$B$7000,A240)</f>
        <v>1</v>
      </c>
      <c r="H240" s="16" t="n">
        <f aca="false">SUMIFS(Pedidos!$D$2:$D$7000,Pedidos!$B$2:$B$7000,A240)</f>
        <v>31.81</v>
      </c>
      <c r="I240" s="7" t="n">
        <f aca="false">5-MIN(4,INT(PERCENTRANK($F$2:$F$2401,F240,6)*5))</f>
        <v>3</v>
      </c>
      <c r="J240" s="15" t="n">
        <f aca="false">IF(G240&gt;=Parámetros!$B$8,5,IF(G240&gt;=Parámetros!$B$7,4,IF(G240&gt;=Parámetros!$B$6,3,IF(G240&gt;=Parámetros!$B$5,2,1))))</f>
        <v>1</v>
      </c>
      <c r="K240" s="7" t="n">
        <f aca="false">1+MIN(4,INT(PERCENTRANK($H$2:$H$2401,H240,6)*5))</f>
        <v>2</v>
      </c>
      <c r="L240" s="7" t="str">
        <f aca="false">I240&amp;J240&amp;K240</f>
        <v>312</v>
      </c>
      <c r="M240" s="15" t="str">
        <f aca="false">INDEX('Mapa RF'!$B$4:$F$8,6-I240,J240)</f>
        <v>A punto de dormirse</v>
      </c>
    </row>
    <row r="241" customFormat="false" ht="15" hidden="false" customHeight="false" outlineLevel="0" collapsed="false">
      <c r="A241" s="10" t="s">
        <v>8616</v>
      </c>
      <c r="B241" s="10" t="s">
        <v>8973</v>
      </c>
      <c r="C241" s="11" t="n">
        <v>46268</v>
      </c>
      <c r="D241" s="13" t="b">
        <f aca="false">FALSE()</f>
        <v>0</v>
      </c>
      <c r="E241" s="14" t="n">
        <f aca="false">_xlfn.MAXIFS(Pedidos!$C$2:$C$7000,Pedidos!$B$2:$B$7000,A241)</f>
        <v>46268</v>
      </c>
      <c r="F241" s="15" t="n">
        <f aca="false">Parámetros!$B$4-E241</f>
        <v>28</v>
      </c>
      <c r="G241" s="7" t="n">
        <f aca="false">COUNTIF(Pedidos!$B$2:$B$7000,A241)</f>
        <v>1</v>
      </c>
      <c r="H241" s="16" t="n">
        <f aca="false">SUMIFS(Pedidos!$D$2:$D$7000,Pedidos!$B$2:$B$7000,A241)</f>
        <v>30.27</v>
      </c>
      <c r="I241" s="7" t="n">
        <f aca="false">5-MIN(4,INT(PERCENTRANK($F$2:$F$2401,F241,6)*5))</f>
        <v>5</v>
      </c>
      <c r="J241" s="15" t="n">
        <f aca="false">IF(G241&gt;=Parámetros!$B$8,5,IF(G241&gt;=Parámetros!$B$7,4,IF(G241&gt;=Parámetros!$B$6,3,IF(G241&gt;=Parámetros!$B$5,2,1))))</f>
        <v>1</v>
      </c>
      <c r="K241" s="7" t="n">
        <f aca="false">1+MIN(4,INT(PERCENTRANK($H$2:$H$2401,H241,6)*5))</f>
        <v>2</v>
      </c>
      <c r="L241" s="7" t="str">
        <f aca="false">I241&amp;J241&amp;K241</f>
        <v>512</v>
      </c>
      <c r="M241" s="15" t="str">
        <f aca="false">INDEX('Mapa RF'!$B$4:$F$8,6-I241,J241)</f>
        <v>Nuevos</v>
      </c>
    </row>
    <row r="242" customFormat="false" ht="15" hidden="false" customHeight="false" outlineLevel="0" collapsed="false">
      <c r="A242" s="10" t="s">
        <v>1165</v>
      </c>
      <c r="B242" s="10" t="s">
        <v>8972</v>
      </c>
      <c r="C242" s="11" t="n">
        <v>45691</v>
      </c>
      <c r="D242" s="13" t="b">
        <f aca="false">TRUE()</f>
        <v>1</v>
      </c>
      <c r="E242" s="14" t="n">
        <f aca="false">_xlfn.MAXIFS(Pedidos!$C$2:$C$7000,Pedidos!$B$2:$B$7000,A242)</f>
        <v>45731</v>
      </c>
      <c r="F242" s="15" t="n">
        <f aca="false">Parámetros!$B$4-E242</f>
        <v>565</v>
      </c>
      <c r="G242" s="7" t="n">
        <f aca="false">COUNTIF(Pedidos!$B$2:$B$7000,A242)</f>
        <v>2</v>
      </c>
      <c r="H242" s="16" t="n">
        <f aca="false">SUMIFS(Pedidos!$D$2:$D$7000,Pedidos!$B$2:$B$7000,A242)</f>
        <v>56.49</v>
      </c>
      <c r="I242" s="7" t="n">
        <f aca="false">5-MIN(4,INT(PERCENTRANK($F$2:$F$2401,F242,6)*5))</f>
        <v>1</v>
      </c>
      <c r="J242" s="15" t="n">
        <f aca="false">IF(G242&gt;=Parámetros!$B$8,5,IF(G242&gt;=Parámetros!$B$7,4,IF(G242&gt;=Parámetros!$B$6,3,IF(G242&gt;=Parámetros!$B$5,2,1))))</f>
        <v>2</v>
      </c>
      <c r="K242" s="7" t="n">
        <f aca="false">1+MIN(4,INT(PERCENTRANK($H$2:$H$2401,H242,6)*5))</f>
        <v>3</v>
      </c>
      <c r="L242" s="7" t="str">
        <f aca="false">I242&amp;J242&amp;K242</f>
        <v>123</v>
      </c>
      <c r="M242" s="15" t="str">
        <f aca="false">INDEX('Mapa RF'!$B$4:$F$8,6-I242,J242)</f>
        <v>Hibernando</v>
      </c>
    </row>
    <row r="243" customFormat="false" ht="15" hidden="false" customHeight="false" outlineLevel="0" collapsed="false">
      <c r="A243" s="10" t="s">
        <v>1981</v>
      </c>
      <c r="B243" s="10" t="s">
        <v>8979</v>
      </c>
      <c r="C243" s="11" t="n">
        <v>45755</v>
      </c>
      <c r="D243" s="13" t="b">
        <f aca="false">TRUE()</f>
        <v>1</v>
      </c>
      <c r="E243" s="14" t="n">
        <f aca="false">_xlfn.MAXIFS(Pedidos!$C$2:$C$7000,Pedidos!$B$2:$B$7000,A243)</f>
        <v>45982</v>
      </c>
      <c r="F243" s="15" t="n">
        <f aca="false">Parámetros!$B$4-E243</f>
        <v>314</v>
      </c>
      <c r="G243" s="7" t="n">
        <f aca="false">COUNTIF(Pedidos!$B$2:$B$7000,A243)</f>
        <v>7</v>
      </c>
      <c r="H243" s="16" t="n">
        <f aca="false">SUMIFS(Pedidos!$D$2:$D$7000,Pedidos!$B$2:$B$7000,A243)</f>
        <v>386.39</v>
      </c>
      <c r="I243" s="7" t="n">
        <f aca="false">5-MIN(4,INT(PERCENTRANK($F$2:$F$2401,F243,6)*5))</f>
        <v>3</v>
      </c>
      <c r="J243" s="15" t="n">
        <f aca="false">IF(G243&gt;=Parámetros!$B$8,5,IF(G243&gt;=Parámetros!$B$7,4,IF(G243&gt;=Parámetros!$B$6,3,IF(G243&gt;=Parámetros!$B$5,2,1))))</f>
        <v>5</v>
      </c>
      <c r="K243" s="7" t="n">
        <f aca="false">1+MIN(4,INT(PERCENTRANK($H$2:$H$2401,H243,6)*5))</f>
        <v>5</v>
      </c>
      <c r="L243" s="7" t="str">
        <f aca="false">I243&amp;J243&amp;K243</f>
        <v>355</v>
      </c>
      <c r="M243" s="15" t="str">
        <f aca="false">INDEX('Mapa RF'!$B$4:$F$8,6-I243,J243)</f>
        <v>Leales</v>
      </c>
    </row>
    <row r="244" customFormat="false" ht="15" hidden="false" customHeight="false" outlineLevel="0" collapsed="false">
      <c r="A244" s="10" t="s">
        <v>3097</v>
      </c>
      <c r="B244" s="10" t="s">
        <v>8968</v>
      </c>
      <c r="C244" s="11" t="n">
        <v>45839</v>
      </c>
      <c r="D244" s="13" t="b">
        <f aca="false">TRUE()</f>
        <v>1</v>
      </c>
      <c r="E244" s="14" t="n">
        <f aca="false">_xlfn.MAXIFS(Pedidos!$C$2:$C$7000,Pedidos!$B$2:$B$7000,A244)</f>
        <v>46288</v>
      </c>
      <c r="F244" s="15" t="n">
        <f aca="false">Parámetros!$B$4-E244</f>
        <v>8</v>
      </c>
      <c r="G244" s="7" t="n">
        <f aca="false">COUNTIF(Pedidos!$B$2:$B$7000,A244)</f>
        <v>19</v>
      </c>
      <c r="H244" s="16" t="n">
        <f aca="false">SUMIFS(Pedidos!$D$2:$D$7000,Pedidos!$B$2:$B$7000,A244)</f>
        <v>911.82</v>
      </c>
      <c r="I244" s="7" t="n">
        <f aca="false">5-MIN(4,INT(PERCENTRANK($F$2:$F$2401,F244,6)*5))</f>
        <v>5</v>
      </c>
      <c r="J244" s="15" t="n">
        <f aca="false">IF(G244&gt;=Parámetros!$B$8,5,IF(G244&gt;=Parámetros!$B$7,4,IF(G244&gt;=Parámetros!$B$6,3,IF(G244&gt;=Parámetros!$B$5,2,1))))</f>
        <v>5</v>
      </c>
      <c r="K244" s="7" t="n">
        <f aca="false">1+MIN(4,INT(PERCENTRANK($H$2:$H$2401,H244,6)*5))</f>
        <v>5</v>
      </c>
      <c r="L244" s="7" t="str">
        <f aca="false">I244&amp;J244&amp;K244</f>
        <v>555</v>
      </c>
      <c r="M244" s="15" t="str">
        <f aca="false">INDEX('Mapa RF'!$B$4:$F$8,6-I244,J244)</f>
        <v>Campeones</v>
      </c>
    </row>
    <row r="245" customFormat="false" ht="15" hidden="false" customHeight="false" outlineLevel="0" collapsed="false">
      <c r="A245" s="10" t="s">
        <v>524</v>
      </c>
      <c r="B245" s="10" t="s">
        <v>8972</v>
      </c>
      <c r="C245" s="11" t="n">
        <v>45629</v>
      </c>
      <c r="D245" s="13" t="b">
        <f aca="false">TRUE()</f>
        <v>1</v>
      </c>
      <c r="E245" s="14" t="n">
        <f aca="false">_xlfn.MAXIFS(Pedidos!$C$2:$C$7000,Pedidos!$B$2:$B$7000,A245)</f>
        <v>45629</v>
      </c>
      <c r="F245" s="15" t="n">
        <f aca="false">Parámetros!$B$4-E245</f>
        <v>667</v>
      </c>
      <c r="G245" s="7" t="n">
        <f aca="false">COUNTIF(Pedidos!$B$2:$B$7000,A245)</f>
        <v>1</v>
      </c>
      <c r="H245" s="16" t="n">
        <f aca="false">SUMIFS(Pedidos!$D$2:$D$7000,Pedidos!$B$2:$B$7000,A245)</f>
        <v>23.26</v>
      </c>
      <c r="I245" s="7" t="n">
        <f aca="false">5-MIN(4,INT(PERCENTRANK($F$2:$F$2401,F245,6)*5))</f>
        <v>1</v>
      </c>
      <c r="J245" s="15" t="n">
        <f aca="false">IF(G245&gt;=Parámetros!$B$8,5,IF(G245&gt;=Parámetros!$B$7,4,IF(G245&gt;=Parámetros!$B$6,3,IF(G245&gt;=Parámetros!$B$5,2,1))))</f>
        <v>1</v>
      </c>
      <c r="K245" s="7" t="n">
        <f aca="false">1+MIN(4,INT(PERCENTRANK($H$2:$H$2401,H245,6)*5))</f>
        <v>1</v>
      </c>
      <c r="L245" s="7" t="str">
        <f aca="false">I245&amp;J245&amp;K245</f>
        <v>111</v>
      </c>
      <c r="M245" s="15" t="str">
        <f aca="false">INDEX('Mapa RF'!$B$4:$F$8,6-I245,J245)</f>
        <v>Hibernando</v>
      </c>
    </row>
    <row r="246" customFormat="false" ht="15" hidden="false" customHeight="false" outlineLevel="0" collapsed="false">
      <c r="A246" s="10" t="s">
        <v>1424</v>
      </c>
      <c r="B246" s="10" t="s">
        <v>8968</v>
      </c>
      <c r="C246" s="11" t="n">
        <v>45713</v>
      </c>
      <c r="D246" s="13" t="b">
        <f aca="false">TRUE()</f>
        <v>1</v>
      </c>
      <c r="E246" s="14" t="n">
        <f aca="false">_xlfn.MAXIFS(Pedidos!$C$2:$C$7000,Pedidos!$B$2:$B$7000,A246)</f>
        <v>45713</v>
      </c>
      <c r="F246" s="15" t="n">
        <f aca="false">Parámetros!$B$4-E246</f>
        <v>583</v>
      </c>
      <c r="G246" s="7" t="n">
        <f aca="false">COUNTIF(Pedidos!$B$2:$B$7000,A246)</f>
        <v>1</v>
      </c>
      <c r="H246" s="16" t="n">
        <f aca="false">SUMIFS(Pedidos!$D$2:$D$7000,Pedidos!$B$2:$B$7000,A246)</f>
        <v>29.93</v>
      </c>
      <c r="I246" s="7" t="n">
        <f aca="false">5-MIN(4,INT(PERCENTRANK($F$2:$F$2401,F246,6)*5))</f>
        <v>1</v>
      </c>
      <c r="J246" s="15" t="n">
        <f aca="false">IF(G246&gt;=Parámetros!$B$8,5,IF(G246&gt;=Parámetros!$B$7,4,IF(G246&gt;=Parámetros!$B$6,3,IF(G246&gt;=Parámetros!$B$5,2,1))))</f>
        <v>1</v>
      </c>
      <c r="K246" s="7" t="n">
        <f aca="false">1+MIN(4,INT(PERCENTRANK($H$2:$H$2401,H246,6)*5))</f>
        <v>2</v>
      </c>
      <c r="L246" s="7" t="str">
        <f aca="false">I246&amp;J246&amp;K246</f>
        <v>112</v>
      </c>
      <c r="M246" s="15" t="str">
        <f aca="false">INDEX('Mapa RF'!$B$4:$F$8,6-I246,J246)</f>
        <v>Hibernando</v>
      </c>
    </row>
    <row r="247" customFormat="false" ht="15" hidden="false" customHeight="false" outlineLevel="0" collapsed="false">
      <c r="A247" s="10" t="s">
        <v>2254</v>
      </c>
      <c r="B247" s="10" t="s">
        <v>8968</v>
      </c>
      <c r="C247" s="11" t="n">
        <v>45775</v>
      </c>
      <c r="D247" s="13" t="b">
        <f aca="false">TRUE()</f>
        <v>1</v>
      </c>
      <c r="E247" s="14" t="n">
        <f aca="false">_xlfn.MAXIFS(Pedidos!$C$2:$C$7000,Pedidos!$B$2:$B$7000,A247)</f>
        <v>45775</v>
      </c>
      <c r="F247" s="15" t="n">
        <f aca="false">Parámetros!$B$4-E247</f>
        <v>521</v>
      </c>
      <c r="G247" s="7" t="n">
        <f aca="false">COUNTIF(Pedidos!$B$2:$B$7000,A247)</f>
        <v>1</v>
      </c>
      <c r="H247" s="16" t="n">
        <f aca="false">SUMIFS(Pedidos!$D$2:$D$7000,Pedidos!$B$2:$B$7000,A247)</f>
        <v>16.29</v>
      </c>
      <c r="I247" s="7" t="n">
        <f aca="false">5-MIN(4,INT(PERCENTRANK($F$2:$F$2401,F247,6)*5))</f>
        <v>1</v>
      </c>
      <c r="J247" s="15" t="n">
        <f aca="false">IF(G247&gt;=Parámetros!$B$8,5,IF(G247&gt;=Parámetros!$B$7,4,IF(G247&gt;=Parámetros!$B$6,3,IF(G247&gt;=Parámetros!$B$5,2,1))))</f>
        <v>1</v>
      </c>
      <c r="K247" s="7" t="n">
        <f aca="false">1+MIN(4,INT(PERCENTRANK($H$2:$H$2401,H247,6)*5))</f>
        <v>1</v>
      </c>
      <c r="L247" s="7" t="str">
        <f aca="false">I247&amp;J247&amp;K247</f>
        <v>111</v>
      </c>
      <c r="M247" s="15" t="str">
        <f aca="false">INDEX('Mapa RF'!$B$4:$F$8,6-I247,J247)</f>
        <v>Hibernando</v>
      </c>
    </row>
    <row r="248" customFormat="false" ht="15" hidden="false" customHeight="false" outlineLevel="0" collapsed="false">
      <c r="A248" s="10" t="s">
        <v>7305</v>
      </c>
      <c r="B248" s="10" t="s">
        <v>8971</v>
      </c>
      <c r="C248" s="11" t="n">
        <v>46162</v>
      </c>
      <c r="D248" s="13" t="b">
        <f aca="false">TRUE()</f>
        <v>1</v>
      </c>
      <c r="E248" s="14" t="n">
        <f aca="false">_xlfn.MAXIFS(Pedidos!$C$2:$C$7000,Pedidos!$B$2:$B$7000,A248)</f>
        <v>46162</v>
      </c>
      <c r="F248" s="15" t="n">
        <f aca="false">Parámetros!$B$4-E248</f>
        <v>134</v>
      </c>
      <c r="G248" s="7" t="n">
        <f aca="false">COUNTIF(Pedidos!$B$2:$B$7000,A248)</f>
        <v>1</v>
      </c>
      <c r="H248" s="16" t="n">
        <f aca="false">SUMIFS(Pedidos!$D$2:$D$7000,Pedidos!$B$2:$B$7000,A248)</f>
        <v>25.54</v>
      </c>
      <c r="I248" s="7" t="n">
        <f aca="false">5-MIN(4,INT(PERCENTRANK($F$2:$F$2401,F248,6)*5))</f>
        <v>4</v>
      </c>
      <c r="J248" s="15" t="n">
        <f aca="false">IF(G248&gt;=Parámetros!$B$8,5,IF(G248&gt;=Parámetros!$B$7,4,IF(G248&gt;=Parámetros!$B$6,3,IF(G248&gt;=Parámetros!$B$5,2,1))))</f>
        <v>1</v>
      </c>
      <c r="K248" s="7" t="n">
        <f aca="false">1+MIN(4,INT(PERCENTRANK($H$2:$H$2401,H248,6)*5))</f>
        <v>1</v>
      </c>
      <c r="L248" s="7" t="str">
        <f aca="false">I248&amp;J248&amp;K248</f>
        <v>411</v>
      </c>
      <c r="M248" s="15" t="str">
        <f aca="false">INDEX('Mapa RF'!$B$4:$F$8,6-I248,J248)</f>
        <v>Prometedores</v>
      </c>
    </row>
    <row r="249" customFormat="false" ht="15" hidden="false" customHeight="false" outlineLevel="0" collapsed="false">
      <c r="A249" s="10" t="s">
        <v>6033</v>
      </c>
      <c r="B249" s="10" t="s">
        <v>8971</v>
      </c>
      <c r="C249" s="11" t="n">
        <v>46059</v>
      </c>
      <c r="D249" s="13" t="b">
        <f aca="false">TRUE()</f>
        <v>1</v>
      </c>
      <c r="E249" s="14" t="n">
        <f aca="false">_xlfn.MAXIFS(Pedidos!$C$2:$C$7000,Pedidos!$B$2:$B$7000,A249)</f>
        <v>46059</v>
      </c>
      <c r="F249" s="15" t="n">
        <f aca="false">Parámetros!$B$4-E249</f>
        <v>237</v>
      </c>
      <c r="G249" s="7" t="n">
        <f aca="false">COUNTIF(Pedidos!$B$2:$B$7000,A249)</f>
        <v>1</v>
      </c>
      <c r="H249" s="16" t="n">
        <f aca="false">SUMIFS(Pedidos!$D$2:$D$7000,Pedidos!$B$2:$B$7000,A249)</f>
        <v>23.85</v>
      </c>
      <c r="I249" s="7" t="n">
        <f aca="false">5-MIN(4,INT(PERCENTRANK($F$2:$F$2401,F249,6)*5))</f>
        <v>3</v>
      </c>
      <c r="J249" s="15" t="n">
        <f aca="false">IF(G249&gt;=Parámetros!$B$8,5,IF(G249&gt;=Parámetros!$B$7,4,IF(G249&gt;=Parámetros!$B$6,3,IF(G249&gt;=Parámetros!$B$5,2,1))))</f>
        <v>1</v>
      </c>
      <c r="K249" s="7" t="n">
        <f aca="false">1+MIN(4,INT(PERCENTRANK($H$2:$H$2401,H249,6)*5))</f>
        <v>1</v>
      </c>
      <c r="L249" s="7" t="str">
        <f aca="false">I249&amp;J249&amp;K249</f>
        <v>311</v>
      </c>
      <c r="M249" s="15" t="str">
        <f aca="false">INDEX('Mapa RF'!$B$4:$F$8,6-I249,J249)</f>
        <v>A punto de dormirse</v>
      </c>
    </row>
    <row r="250" customFormat="false" ht="15" hidden="false" customHeight="false" outlineLevel="0" collapsed="false">
      <c r="A250" s="10" t="s">
        <v>2992</v>
      </c>
      <c r="B250" s="10" t="s">
        <v>8968</v>
      </c>
      <c r="C250" s="11" t="n">
        <v>45831</v>
      </c>
      <c r="D250" s="13" t="b">
        <f aca="false">TRUE()</f>
        <v>1</v>
      </c>
      <c r="E250" s="14" t="n">
        <f aca="false">_xlfn.MAXIFS(Pedidos!$C$2:$C$7000,Pedidos!$B$2:$B$7000,A250)</f>
        <v>45831</v>
      </c>
      <c r="F250" s="15" t="n">
        <f aca="false">Parámetros!$B$4-E250</f>
        <v>465</v>
      </c>
      <c r="G250" s="7" t="n">
        <f aca="false">COUNTIF(Pedidos!$B$2:$B$7000,A250)</f>
        <v>1</v>
      </c>
      <c r="H250" s="16" t="n">
        <f aca="false">SUMIFS(Pedidos!$D$2:$D$7000,Pedidos!$B$2:$B$7000,A250)</f>
        <v>90.59</v>
      </c>
      <c r="I250" s="7" t="n">
        <f aca="false">5-MIN(4,INT(PERCENTRANK($F$2:$F$2401,F250,6)*5))</f>
        <v>2</v>
      </c>
      <c r="J250" s="15" t="n">
        <f aca="false">IF(G250&gt;=Parámetros!$B$8,5,IF(G250&gt;=Parámetros!$B$7,4,IF(G250&gt;=Parámetros!$B$6,3,IF(G250&gt;=Parámetros!$B$5,2,1))))</f>
        <v>1</v>
      </c>
      <c r="K250" s="7" t="n">
        <f aca="false">1+MIN(4,INT(PERCENTRANK($H$2:$H$2401,H250,6)*5))</f>
        <v>4</v>
      </c>
      <c r="L250" s="7" t="str">
        <f aca="false">I250&amp;J250&amp;K250</f>
        <v>214</v>
      </c>
      <c r="M250" s="15" t="str">
        <f aca="false">INDEX('Mapa RF'!$B$4:$F$8,6-I250,J250)</f>
        <v>Hibernando</v>
      </c>
    </row>
    <row r="251" customFormat="false" ht="15" hidden="false" customHeight="false" outlineLevel="0" collapsed="false">
      <c r="A251" s="10" t="s">
        <v>4503</v>
      </c>
      <c r="B251" s="10" t="s">
        <v>8968</v>
      </c>
      <c r="C251" s="11" t="n">
        <v>45942</v>
      </c>
      <c r="D251" s="13" t="b">
        <f aca="false">TRUE()</f>
        <v>1</v>
      </c>
      <c r="E251" s="14" t="n">
        <f aca="false">_xlfn.MAXIFS(Pedidos!$C$2:$C$7000,Pedidos!$B$2:$B$7000,A251)</f>
        <v>45942</v>
      </c>
      <c r="F251" s="15" t="n">
        <f aca="false">Parámetros!$B$4-E251</f>
        <v>354</v>
      </c>
      <c r="G251" s="7" t="n">
        <f aca="false">COUNTIF(Pedidos!$B$2:$B$7000,A251)</f>
        <v>1</v>
      </c>
      <c r="H251" s="16" t="n">
        <f aca="false">SUMIFS(Pedidos!$D$2:$D$7000,Pedidos!$B$2:$B$7000,A251)</f>
        <v>27.3</v>
      </c>
      <c r="I251" s="7" t="n">
        <f aca="false">5-MIN(4,INT(PERCENTRANK($F$2:$F$2401,F251,6)*5))</f>
        <v>3</v>
      </c>
      <c r="J251" s="15" t="n">
        <f aca="false">IF(G251&gt;=Parámetros!$B$8,5,IF(G251&gt;=Parámetros!$B$7,4,IF(G251&gt;=Parámetros!$B$6,3,IF(G251&gt;=Parámetros!$B$5,2,1))))</f>
        <v>1</v>
      </c>
      <c r="K251" s="7" t="n">
        <f aca="false">1+MIN(4,INT(PERCENTRANK($H$2:$H$2401,H251,6)*5))</f>
        <v>2</v>
      </c>
      <c r="L251" s="7" t="str">
        <f aca="false">I251&amp;J251&amp;K251</f>
        <v>312</v>
      </c>
      <c r="M251" s="15" t="str">
        <f aca="false">INDEX('Mapa RF'!$B$4:$F$8,6-I251,J251)</f>
        <v>A punto de dormirse</v>
      </c>
    </row>
    <row r="252" customFormat="false" ht="15" hidden="false" customHeight="false" outlineLevel="0" collapsed="false">
      <c r="A252" s="10" t="s">
        <v>1014</v>
      </c>
      <c r="B252" s="10" t="s">
        <v>8968</v>
      </c>
      <c r="C252" s="11" t="n">
        <v>45677</v>
      </c>
      <c r="D252" s="13" t="b">
        <f aca="false">TRUE()</f>
        <v>1</v>
      </c>
      <c r="E252" s="14" t="n">
        <f aca="false">_xlfn.MAXIFS(Pedidos!$C$2:$C$7000,Pedidos!$B$2:$B$7000,A252)</f>
        <v>45845</v>
      </c>
      <c r="F252" s="15" t="n">
        <f aca="false">Parámetros!$B$4-E252</f>
        <v>451</v>
      </c>
      <c r="G252" s="7" t="n">
        <f aca="false">COUNTIF(Pedidos!$B$2:$B$7000,A252)</f>
        <v>7</v>
      </c>
      <c r="H252" s="16" t="n">
        <f aca="false">SUMIFS(Pedidos!$D$2:$D$7000,Pedidos!$B$2:$B$7000,A252)</f>
        <v>407.7</v>
      </c>
      <c r="I252" s="7" t="n">
        <f aca="false">5-MIN(4,INT(PERCENTRANK($F$2:$F$2401,F252,6)*5))</f>
        <v>2</v>
      </c>
      <c r="J252" s="15" t="n">
        <f aca="false">IF(G252&gt;=Parámetros!$B$8,5,IF(G252&gt;=Parámetros!$B$7,4,IF(G252&gt;=Parámetros!$B$6,3,IF(G252&gt;=Parámetros!$B$5,2,1))))</f>
        <v>5</v>
      </c>
      <c r="K252" s="7" t="n">
        <f aca="false">1+MIN(4,INT(PERCENTRANK($H$2:$H$2401,H252,6)*5))</f>
        <v>5</v>
      </c>
      <c r="L252" s="7" t="str">
        <f aca="false">I252&amp;J252&amp;K252</f>
        <v>255</v>
      </c>
      <c r="M252" s="15" t="str">
        <f aca="false">INDEX('Mapa RF'!$B$4:$F$8,6-I252,J252)</f>
        <v>No podemos perderlos</v>
      </c>
    </row>
    <row r="253" customFormat="false" ht="15" hidden="false" customHeight="false" outlineLevel="0" collapsed="false">
      <c r="A253" s="10" t="s">
        <v>332</v>
      </c>
      <c r="B253" s="10" t="s">
        <v>8968</v>
      </c>
      <c r="C253" s="11" t="n">
        <v>45605</v>
      </c>
      <c r="D253" s="13" t="b">
        <f aca="false">TRUE()</f>
        <v>1</v>
      </c>
      <c r="E253" s="14" t="n">
        <f aca="false">_xlfn.MAXIFS(Pedidos!$C$2:$C$7000,Pedidos!$B$2:$B$7000,A253)</f>
        <v>45605</v>
      </c>
      <c r="F253" s="15" t="n">
        <f aca="false">Parámetros!$B$4-E253</f>
        <v>691</v>
      </c>
      <c r="G253" s="7" t="n">
        <f aca="false">COUNTIF(Pedidos!$B$2:$B$7000,A253)</f>
        <v>1</v>
      </c>
      <c r="H253" s="16" t="n">
        <f aca="false">SUMIFS(Pedidos!$D$2:$D$7000,Pedidos!$B$2:$B$7000,A253)</f>
        <v>33.81</v>
      </c>
      <c r="I253" s="7" t="n">
        <f aca="false">5-MIN(4,INT(PERCENTRANK($F$2:$F$2401,F253,6)*5))</f>
        <v>1</v>
      </c>
      <c r="J253" s="15" t="n">
        <f aca="false">IF(G253&gt;=Parámetros!$B$8,5,IF(G253&gt;=Parámetros!$B$7,4,IF(G253&gt;=Parámetros!$B$6,3,IF(G253&gt;=Parámetros!$B$5,2,1))))</f>
        <v>1</v>
      </c>
      <c r="K253" s="7" t="n">
        <f aca="false">1+MIN(4,INT(PERCENTRANK($H$2:$H$2401,H253,6)*5))</f>
        <v>2</v>
      </c>
      <c r="L253" s="7" t="str">
        <f aca="false">I253&amp;J253&amp;K253</f>
        <v>112</v>
      </c>
      <c r="M253" s="15" t="str">
        <f aca="false">INDEX('Mapa RF'!$B$4:$F$8,6-I253,J253)</f>
        <v>Hibernando</v>
      </c>
    </row>
    <row r="254" customFormat="false" ht="15" hidden="false" customHeight="false" outlineLevel="0" collapsed="false">
      <c r="A254" s="10" t="s">
        <v>7411</v>
      </c>
      <c r="B254" s="10" t="s">
        <v>8982</v>
      </c>
      <c r="C254" s="11" t="n">
        <v>46170</v>
      </c>
      <c r="D254" s="13" t="b">
        <f aca="false">TRUE()</f>
        <v>1</v>
      </c>
      <c r="E254" s="14" t="n">
        <f aca="false">_xlfn.MAXIFS(Pedidos!$C$2:$C$7000,Pedidos!$B$2:$B$7000,A254)</f>
        <v>46170</v>
      </c>
      <c r="F254" s="15" t="n">
        <f aca="false">Parámetros!$B$4-E254</f>
        <v>126</v>
      </c>
      <c r="G254" s="7" t="n">
        <f aca="false">COUNTIF(Pedidos!$B$2:$B$7000,A254)</f>
        <v>1</v>
      </c>
      <c r="H254" s="16" t="n">
        <f aca="false">SUMIFS(Pedidos!$D$2:$D$7000,Pedidos!$B$2:$B$7000,A254)</f>
        <v>30.03</v>
      </c>
      <c r="I254" s="7" t="n">
        <f aca="false">5-MIN(4,INT(PERCENTRANK($F$2:$F$2401,F254,6)*5))</f>
        <v>4</v>
      </c>
      <c r="J254" s="15" t="n">
        <f aca="false">IF(G254&gt;=Parámetros!$B$8,5,IF(G254&gt;=Parámetros!$B$7,4,IF(G254&gt;=Parámetros!$B$6,3,IF(G254&gt;=Parámetros!$B$5,2,1))))</f>
        <v>1</v>
      </c>
      <c r="K254" s="7" t="n">
        <f aca="false">1+MIN(4,INT(PERCENTRANK($H$2:$H$2401,H254,6)*5))</f>
        <v>2</v>
      </c>
      <c r="L254" s="7" t="str">
        <f aca="false">I254&amp;J254&amp;K254</f>
        <v>412</v>
      </c>
      <c r="M254" s="15" t="str">
        <f aca="false">INDEX('Mapa RF'!$B$4:$F$8,6-I254,J254)</f>
        <v>Prometedores</v>
      </c>
    </row>
    <row r="255" customFormat="false" ht="15" hidden="false" customHeight="false" outlineLevel="0" collapsed="false">
      <c r="A255" s="10" t="s">
        <v>3717</v>
      </c>
      <c r="B255" s="10" t="s">
        <v>8972</v>
      </c>
      <c r="C255" s="11" t="n">
        <v>45884</v>
      </c>
      <c r="D255" s="13" t="b">
        <f aca="false">TRUE()</f>
        <v>1</v>
      </c>
      <c r="E255" s="14" t="n">
        <f aca="false">_xlfn.MAXIFS(Pedidos!$C$2:$C$7000,Pedidos!$B$2:$B$7000,A255)</f>
        <v>46025</v>
      </c>
      <c r="F255" s="15" t="n">
        <f aca="false">Parámetros!$B$4-E255</f>
        <v>271</v>
      </c>
      <c r="G255" s="7" t="n">
        <f aca="false">COUNTIF(Pedidos!$B$2:$B$7000,A255)</f>
        <v>4</v>
      </c>
      <c r="H255" s="16" t="n">
        <f aca="false">SUMIFS(Pedidos!$D$2:$D$7000,Pedidos!$B$2:$B$7000,A255)</f>
        <v>150.71</v>
      </c>
      <c r="I255" s="7" t="n">
        <f aca="false">5-MIN(4,INT(PERCENTRANK($F$2:$F$2401,F255,6)*5))</f>
        <v>3</v>
      </c>
      <c r="J255" s="15" t="n">
        <f aca="false">IF(G255&gt;=Parámetros!$B$8,5,IF(G255&gt;=Parámetros!$B$7,4,IF(G255&gt;=Parámetros!$B$6,3,IF(G255&gt;=Parámetros!$B$5,2,1))))</f>
        <v>4</v>
      </c>
      <c r="K255" s="7" t="n">
        <f aca="false">1+MIN(4,INT(PERCENTRANK($H$2:$H$2401,H255,6)*5))</f>
        <v>5</v>
      </c>
      <c r="L255" s="7" t="str">
        <f aca="false">I255&amp;J255&amp;K255</f>
        <v>345</v>
      </c>
      <c r="M255" s="15" t="str">
        <f aca="false">INDEX('Mapa RF'!$B$4:$F$8,6-I255,J255)</f>
        <v>Leales</v>
      </c>
    </row>
    <row r="256" customFormat="false" ht="15" hidden="false" customHeight="false" outlineLevel="0" collapsed="false">
      <c r="A256" s="10" t="s">
        <v>6131</v>
      </c>
      <c r="B256" s="10" t="s">
        <v>8976</v>
      </c>
      <c r="C256" s="11" t="n">
        <v>46066</v>
      </c>
      <c r="D256" s="13" t="b">
        <f aca="false">FALSE()</f>
        <v>0</v>
      </c>
      <c r="E256" s="14" t="n">
        <f aca="false">_xlfn.MAXIFS(Pedidos!$C$2:$C$7000,Pedidos!$B$2:$B$7000,A256)</f>
        <v>46267</v>
      </c>
      <c r="F256" s="15" t="n">
        <f aca="false">Parámetros!$B$4-E256</f>
        <v>29</v>
      </c>
      <c r="G256" s="7" t="n">
        <f aca="false">COUNTIF(Pedidos!$B$2:$B$7000,A256)</f>
        <v>2</v>
      </c>
      <c r="H256" s="16" t="n">
        <f aca="false">SUMIFS(Pedidos!$D$2:$D$7000,Pedidos!$B$2:$B$7000,A256)</f>
        <v>80.72</v>
      </c>
      <c r="I256" s="7" t="n">
        <f aca="false">5-MIN(4,INT(PERCENTRANK($F$2:$F$2401,F256,6)*5))</f>
        <v>5</v>
      </c>
      <c r="J256" s="15" t="n">
        <f aca="false">IF(G256&gt;=Parámetros!$B$8,5,IF(G256&gt;=Parámetros!$B$7,4,IF(G256&gt;=Parámetros!$B$6,3,IF(G256&gt;=Parámetros!$B$5,2,1))))</f>
        <v>2</v>
      </c>
      <c r="K256" s="7" t="n">
        <f aca="false">1+MIN(4,INT(PERCENTRANK($H$2:$H$2401,H256,6)*5))</f>
        <v>4</v>
      </c>
      <c r="L256" s="7" t="str">
        <f aca="false">I256&amp;J256&amp;K256</f>
        <v>524</v>
      </c>
      <c r="M256" s="15" t="str">
        <f aca="false">INDEX('Mapa RF'!$B$4:$F$8,6-I256,J256)</f>
        <v>Potencialmente leales</v>
      </c>
    </row>
    <row r="257" customFormat="false" ht="15" hidden="false" customHeight="false" outlineLevel="0" collapsed="false">
      <c r="A257" s="10" t="s">
        <v>1198</v>
      </c>
      <c r="B257" s="10" t="s">
        <v>8975</v>
      </c>
      <c r="C257" s="11" t="n">
        <v>45693</v>
      </c>
      <c r="D257" s="13" t="b">
        <f aca="false">TRUE()</f>
        <v>1</v>
      </c>
      <c r="E257" s="14" t="n">
        <f aca="false">_xlfn.MAXIFS(Pedidos!$C$2:$C$7000,Pedidos!$B$2:$B$7000,A257)</f>
        <v>45930</v>
      </c>
      <c r="F257" s="15" t="n">
        <f aca="false">Parámetros!$B$4-E257</f>
        <v>366</v>
      </c>
      <c r="G257" s="7" t="n">
        <f aca="false">COUNTIF(Pedidos!$B$2:$B$7000,A257)</f>
        <v>2</v>
      </c>
      <c r="H257" s="16" t="n">
        <f aca="false">SUMIFS(Pedidos!$D$2:$D$7000,Pedidos!$B$2:$B$7000,A257)</f>
        <v>51</v>
      </c>
      <c r="I257" s="7" t="n">
        <f aca="false">5-MIN(4,INT(PERCENTRANK($F$2:$F$2401,F257,6)*5))</f>
        <v>2</v>
      </c>
      <c r="J257" s="15" t="n">
        <f aca="false">IF(G257&gt;=Parámetros!$B$8,5,IF(G257&gt;=Parámetros!$B$7,4,IF(G257&gt;=Parámetros!$B$6,3,IF(G257&gt;=Parámetros!$B$5,2,1))))</f>
        <v>2</v>
      </c>
      <c r="K257" s="7" t="n">
        <f aca="false">1+MIN(4,INT(PERCENTRANK($H$2:$H$2401,H257,6)*5))</f>
        <v>3</v>
      </c>
      <c r="L257" s="7" t="str">
        <f aca="false">I257&amp;J257&amp;K257</f>
        <v>223</v>
      </c>
      <c r="M257" s="15" t="str">
        <f aca="false">INDEX('Mapa RF'!$B$4:$F$8,6-I257,J257)</f>
        <v>Hibernando</v>
      </c>
    </row>
    <row r="258" customFormat="false" ht="15" hidden="false" customHeight="false" outlineLevel="0" collapsed="false">
      <c r="A258" s="10" t="s">
        <v>4003</v>
      </c>
      <c r="B258" s="10" t="s">
        <v>8977</v>
      </c>
      <c r="C258" s="11" t="n">
        <v>45905</v>
      </c>
      <c r="D258" s="13" t="b">
        <f aca="false">TRUE()</f>
        <v>1</v>
      </c>
      <c r="E258" s="14" t="n">
        <f aca="false">_xlfn.MAXIFS(Pedidos!$C$2:$C$7000,Pedidos!$B$2:$B$7000,A258)</f>
        <v>45905</v>
      </c>
      <c r="F258" s="15" t="n">
        <f aca="false">Parámetros!$B$4-E258</f>
        <v>391</v>
      </c>
      <c r="G258" s="7" t="n">
        <f aca="false">COUNTIF(Pedidos!$B$2:$B$7000,A258)</f>
        <v>1</v>
      </c>
      <c r="H258" s="16" t="n">
        <f aca="false">SUMIFS(Pedidos!$D$2:$D$7000,Pedidos!$B$2:$B$7000,A258)</f>
        <v>33.99</v>
      </c>
      <c r="I258" s="7" t="n">
        <f aca="false">5-MIN(4,INT(PERCENTRANK($F$2:$F$2401,F258,6)*5))</f>
        <v>2</v>
      </c>
      <c r="J258" s="15" t="n">
        <f aca="false">IF(G258&gt;=Parámetros!$B$8,5,IF(G258&gt;=Parámetros!$B$7,4,IF(G258&gt;=Parámetros!$B$6,3,IF(G258&gt;=Parámetros!$B$5,2,1))))</f>
        <v>1</v>
      </c>
      <c r="K258" s="7" t="n">
        <f aca="false">1+MIN(4,INT(PERCENTRANK($H$2:$H$2401,H258,6)*5))</f>
        <v>2</v>
      </c>
      <c r="L258" s="7" t="str">
        <f aca="false">I258&amp;J258&amp;K258</f>
        <v>212</v>
      </c>
      <c r="M258" s="15" t="str">
        <f aca="false">INDEX('Mapa RF'!$B$4:$F$8,6-I258,J258)</f>
        <v>Hibernando</v>
      </c>
    </row>
    <row r="259" customFormat="false" ht="15" hidden="false" customHeight="false" outlineLevel="0" collapsed="false">
      <c r="A259" s="10" t="s">
        <v>4258</v>
      </c>
      <c r="B259" s="10" t="s">
        <v>8973</v>
      </c>
      <c r="C259" s="11" t="n">
        <v>45926</v>
      </c>
      <c r="D259" s="13" t="b">
        <f aca="false">TRUE()</f>
        <v>1</v>
      </c>
      <c r="E259" s="14" t="n">
        <f aca="false">_xlfn.MAXIFS(Pedidos!$C$2:$C$7000,Pedidos!$B$2:$B$7000,A259)</f>
        <v>46285</v>
      </c>
      <c r="F259" s="15" t="n">
        <f aca="false">Parámetros!$B$4-E259</f>
        <v>11</v>
      </c>
      <c r="G259" s="7" t="n">
        <f aca="false">COUNTIF(Pedidos!$B$2:$B$7000,A259)</f>
        <v>17</v>
      </c>
      <c r="H259" s="16" t="n">
        <f aca="false">SUMIFS(Pedidos!$D$2:$D$7000,Pedidos!$B$2:$B$7000,A259)</f>
        <v>805.98</v>
      </c>
      <c r="I259" s="7" t="n">
        <f aca="false">5-MIN(4,INT(PERCENTRANK($F$2:$F$2401,F259,6)*5))</f>
        <v>5</v>
      </c>
      <c r="J259" s="15" t="n">
        <f aca="false">IF(G259&gt;=Parámetros!$B$8,5,IF(G259&gt;=Parámetros!$B$7,4,IF(G259&gt;=Parámetros!$B$6,3,IF(G259&gt;=Parámetros!$B$5,2,1))))</f>
        <v>5</v>
      </c>
      <c r="K259" s="7" t="n">
        <f aca="false">1+MIN(4,INT(PERCENTRANK($H$2:$H$2401,H259,6)*5))</f>
        <v>5</v>
      </c>
      <c r="L259" s="7" t="str">
        <f aca="false">I259&amp;J259&amp;K259</f>
        <v>555</v>
      </c>
      <c r="M259" s="15" t="str">
        <f aca="false">INDEX('Mapa RF'!$B$4:$F$8,6-I259,J259)</f>
        <v>Campeones</v>
      </c>
    </row>
    <row r="260" customFormat="false" ht="15" hidden="false" customHeight="false" outlineLevel="0" collapsed="false">
      <c r="A260" s="10" t="s">
        <v>2492</v>
      </c>
      <c r="B260" s="10" t="s">
        <v>8981</v>
      </c>
      <c r="C260" s="11" t="n">
        <v>45793</v>
      </c>
      <c r="D260" s="13" t="b">
        <f aca="false">TRUE()</f>
        <v>1</v>
      </c>
      <c r="E260" s="14" t="n">
        <f aca="false">_xlfn.MAXIFS(Pedidos!$C$2:$C$7000,Pedidos!$B$2:$B$7000,A260)</f>
        <v>46279</v>
      </c>
      <c r="F260" s="15" t="n">
        <f aca="false">Parámetros!$B$4-E260</f>
        <v>17</v>
      </c>
      <c r="G260" s="7" t="n">
        <f aca="false">COUNTIF(Pedidos!$B$2:$B$7000,A260)</f>
        <v>16</v>
      </c>
      <c r="H260" s="16" t="n">
        <f aca="false">SUMIFS(Pedidos!$D$2:$D$7000,Pedidos!$B$2:$B$7000,A260)</f>
        <v>678.72</v>
      </c>
      <c r="I260" s="7" t="n">
        <f aca="false">5-MIN(4,INT(PERCENTRANK($F$2:$F$2401,F260,6)*5))</f>
        <v>5</v>
      </c>
      <c r="J260" s="15" t="n">
        <f aca="false">IF(G260&gt;=Parámetros!$B$8,5,IF(G260&gt;=Parámetros!$B$7,4,IF(G260&gt;=Parámetros!$B$6,3,IF(G260&gt;=Parámetros!$B$5,2,1))))</f>
        <v>5</v>
      </c>
      <c r="K260" s="7" t="n">
        <f aca="false">1+MIN(4,INT(PERCENTRANK($H$2:$H$2401,H260,6)*5))</f>
        <v>5</v>
      </c>
      <c r="L260" s="7" t="str">
        <f aca="false">I260&amp;J260&amp;K260</f>
        <v>555</v>
      </c>
      <c r="M260" s="15" t="str">
        <f aca="false">INDEX('Mapa RF'!$B$4:$F$8,6-I260,J260)</f>
        <v>Campeones</v>
      </c>
    </row>
    <row r="261" customFormat="false" ht="15" hidden="false" customHeight="false" outlineLevel="0" collapsed="false">
      <c r="A261" s="10" t="s">
        <v>7046</v>
      </c>
      <c r="B261" s="10" t="s">
        <v>8971</v>
      </c>
      <c r="C261" s="11" t="n">
        <v>46139</v>
      </c>
      <c r="D261" s="13" t="b">
        <f aca="false">TRUE()</f>
        <v>1</v>
      </c>
      <c r="E261" s="14" t="n">
        <f aca="false">_xlfn.MAXIFS(Pedidos!$C$2:$C$7000,Pedidos!$B$2:$B$7000,A261)</f>
        <v>46139</v>
      </c>
      <c r="F261" s="15" t="n">
        <f aca="false">Parámetros!$B$4-E261</f>
        <v>157</v>
      </c>
      <c r="G261" s="7" t="n">
        <f aca="false">COUNTIF(Pedidos!$B$2:$B$7000,A261)</f>
        <v>1</v>
      </c>
      <c r="H261" s="16" t="n">
        <f aca="false">SUMIFS(Pedidos!$D$2:$D$7000,Pedidos!$B$2:$B$7000,A261)</f>
        <v>15.69</v>
      </c>
      <c r="I261" s="7" t="n">
        <f aca="false">5-MIN(4,INT(PERCENTRANK($F$2:$F$2401,F261,6)*5))</f>
        <v>4</v>
      </c>
      <c r="J261" s="15" t="n">
        <f aca="false">IF(G261&gt;=Parámetros!$B$8,5,IF(G261&gt;=Parámetros!$B$7,4,IF(G261&gt;=Parámetros!$B$6,3,IF(G261&gt;=Parámetros!$B$5,2,1))))</f>
        <v>1</v>
      </c>
      <c r="K261" s="7" t="n">
        <f aca="false">1+MIN(4,INT(PERCENTRANK($H$2:$H$2401,H261,6)*5))</f>
        <v>1</v>
      </c>
      <c r="L261" s="7" t="str">
        <f aca="false">I261&amp;J261&amp;K261</f>
        <v>411</v>
      </c>
      <c r="M261" s="15" t="str">
        <f aca="false">INDEX('Mapa RF'!$B$4:$F$8,6-I261,J261)</f>
        <v>Prometedores</v>
      </c>
    </row>
    <row r="262" customFormat="false" ht="15" hidden="false" customHeight="false" outlineLevel="0" collapsed="false">
      <c r="A262" s="10" t="s">
        <v>6412</v>
      </c>
      <c r="B262" s="10" t="s">
        <v>8977</v>
      </c>
      <c r="C262" s="11" t="n">
        <v>46087</v>
      </c>
      <c r="D262" s="13" t="b">
        <f aca="false">TRUE()</f>
        <v>1</v>
      </c>
      <c r="E262" s="14" t="n">
        <f aca="false">_xlfn.MAXIFS(Pedidos!$C$2:$C$7000,Pedidos!$B$2:$B$7000,A262)</f>
        <v>46280</v>
      </c>
      <c r="F262" s="15" t="n">
        <f aca="false">Parámetros!$B$4-E262</f>
        <v>16</v>
      </c>
      <c r="G262" s="7" t="n">
        <f aca="false">COUNTIF(Pedidos!$B$2:$B$7000,A262)</f>
        <v>6</v>
      </c>
      <c r="H262" s="16" t="n">
        <f aca="false">SUMIFS(Pedidos!$D$2:$D$7000,Pedidos!$B$2:$B$7000,A262)</f>
        <v>288.08</v>
      </c>
      <c r="I262" s="7" t="n">
        <f aca="false">5-MIN(4,INT(PERCENTRANK($F$2:$F$2401,F262,6)*5))</f>
        <v>5</v>
      </c>
      <c r="J262" s="15" t="n">
        <f aca="false">IF(G262&gt;=Parámetros!$B$8,5,IF(G262&gt;=Parámetros!$B$7,4,IF(G262&gt;=Parámetros!$B$6,3,IF(G262&gt;=Parámetros!$B$5,2,1))))</f>
        <v>5</v>
      </c>
      <c r="K262" s="7" t="n">
        <f aca="false">1+MIN(4,INT(PERCENTRANK($H$2:$H$2401,H262,6)*5))</f>
        <v>5</v>
      </c>
      <c r="L262" s="7" t="str">
        <f aca="false">I262&amp;J262&amp;K262</f>
        <v>555</v>
      </c>
      <c r="M262" s="15" t="str">
        <f aca="false">INDEX('Mapa RF'!$B$4:$F$8,6-I262,J262)</f>
        <v>Campeones</v>
      </c>
    </row>
    <row r="263" customFormat="false" ht="15" hidden="false" customHeight="false" outlineLevel="0" collapsed="false">
      <c r="A263" s="10" t="s">
        <v>425</v>
      </c>
      <c r="B263" s="10" t="s">
        <v>8968</v>
      </c>
      <c r="C263" s="11" t="n">
        <v>45618</v>
      </c>
      <c r="D263" s="13" t="b">
        <f aca="false">TRUE()</f>
        <v>1</v>
      </c>
      <c r="E263" s="14" t="n">
        <f aca="false">_xlfn.MAXIFS(Pedidos!$C$2:$C$7000,Pedidos!$B$2:$B$7000,A263)</f>
        <v>45618</v>
      </c>
      <c r="F263" s="15" t="n">
        <f aca="false">Parámetros!$B$4-E263</f>
        <v>678</v>
      </c>
      <c r="G263" s="7" t="n">
        <f aca="false">COUNTIF(Pedidos!$B$2:$B$7000,A263)</f>
        <v>1</v>
      </c>
      <c r="H263" s="16" t="n">
        <f aca="false">SUMIFS(Pedidos!$D$2:$D$7000,Pedidos!$B$2:$B$7000,A263)</f>
        <v>23.17</v>
      </c>
      <c r="I263" s="7" t="n">
        <f aca="false">5-MIN(4,INT(PERCENTRANK($F$2:$F$2401,F263,6)*5))</f>
        <v>1</v>
      </c>
      <c r="J263" s="15" t="n">
        <f aca="false">IF(G263&gt;=Parámetros!$B$8,5,IF(G263&gt;=Parámetros!$B$7,4,IF(G263&gt;=Parámetros!$B$6,3,IF(G263&gt;=Parámetros!$B$5,2,1))))</f>
        <v>1</v>
      </c>
      <c r="K263" s="7" t="n">
        <f aca="false">1+MIN(4,INT(PERCENTRANK($H$2:$H$2401,H263,6)*5))</f>
        <v>1</v>
      </c>
      <c r="L263" s="7" t="str">
        <f aca="false">I263&amp;J263&amp;K263</f>
        <v>111</v>
      </c>
      <c r="M263" s="15" t="str">
        <f aca="false">INDEX('Mapa RF'!$B$4:$F$8,6-I263,J263)</f>
        <v>Hibernando</v>
      </c>
    </row>
    <row r="264" customFormat="false" ht="15" hidden="false" customHeight="false" outlineLevel="0" collapsed="false">
      <c r="A264" s="10" t="s">
        <v>5394</v>
      </c>
      <c r="B264" s="10" t="s">
        <v>8972</v>
      </c>
      <c r="C264" s="11" t="n">
        <v>46009</v>
      </c>
      <c r="D264" s="13" t="b">
        <f aca="false">FALSE()</f>
        <v>0</v>
      </c>
      <c r="E264" s="14" t="n">
        <f aca="false">_xlfn.MAXIFS(Pedidos!$C$2:$C$7000,Pedidos!$B$2:$B$7000,A264)</f>
        <v>46009</v>
      </c>
      <c r="F264" s="15" t="n">
        <f aca="false">Parámetros!$B$4-E264</f>
        <v>287</v>
      </c>
      <c r="G264" s="7" t="n">
        <f aca="false">COUNTIF(Pedidos!$B$2:$B$7000,A264)</f>
        <v>1</v>
      </c>
      <c r="H264" s="16" t="n">
        <f aca="false">SUMIFS(Pedidos!$D$2:$D$7000,Pedidos!$B$2:$B$7000,A264)</f>
        <v>55.21</v>
      </c>
      <c r="I264" s="7" t="n">
        <f aca="false">5-MIN(4,INT(PERCENTRANK($F$2:$F$2401,F264,6)*5))</f>
        <v>3</v>
      </c>
      <c r="J264" s="15" t="n">
        <f aca="false">IF(G264&gt;=Parámetros!$B$8,5,IF(G264&gt;=Parámetros!$B$7,4,IF(G264&gt;=Parámetros!$B$6,3,IF(G264&gt;=Parámetros!$B$5,2,1))))</f>
        <v>1</v>
      </c>
      <c r="K264" s="7" t="n">
        <f aca="false">1+MIN(4,INT(PERCENTRANK($H$2:$H$2401,H264,6)*5))</f>
        <v>3</v>
      </c>
      <c r="L264" s="7" t="str">
        <f aca="false">I264&amp;J264&amp;K264</f>
        <v>313</v>
      </c>
      <c r="M264" s="15" t="str">
        <f aca="false">INDEX('Mapa RF'!$B$4:$F$8,6-I264,J264)</f>
        <v>A punto de dormirse</v>
      </c>
    </row>
    <row r="265" customFormat="false" ht="15" hidden="false" customHeight="false" outlineLevel="0" collapsed="false">
      <c r="A265" s="10" t="s">
        <v>5762</v>
      </c>
      <c r="B265" s="10" t="s">
        <v>8972</v>
      </c>
      <c r="C265" s="11" t="n">
        <v>46038</v>
      </c>
      <c r="D265" s="13" t="b">
        <f aca="false">TRUE()</f>
        <v>1</v>
      </c>
      <c r="E265" s="14" t="n">
        <f aca="false">_xlfn.MAXIFS(Pedidos!$C$2:$C$7000,Pedidos!$B$2:$B$7000,A265)</f>
        <v>46261</v>
      </c>
      <c r="F265" s="15" t="n">
        <f aca="false">Parámetros!$B$4-E265</f>
        <v>35</v>
      </c>
      <c r="G265" s="7" t="n">
        <f aca="false">COUNTIF(Pedidos!$B$2:$B$7000,A265)</f>
        <v>2</v>
      </c>
      <c r="H265" s="16" t="n">
        <f aca="false">SUMIFS(Pedidos!$D$2:$D$7000,Pedidos!$B$2:$B$7000,A265)</f>
        <v>83.34</v>
      </c>
      <c r="I265" s="7" t="n">
        <f aca="false">5-MIN(4,INT(PERCENTRANK($F$2:$F$2401,F265,6)*5))</f>
        <v>5</v>
      </c>
      <c r="J265" s="15" t="n">
        <f aca="false">IF(G265&gt;=Parámetros!$B$8,5,IF(G265&gt;=Parámetros!$B$7,4,IF(G265&gt;=Parámetros!$B$6,3,IF(G265&gt;=Parámetros!$B$5,2,1))))</f>
        <v>2</v>
      </c>
      <c r="K265" s="7" t="n">
        <f aca="false">1+MIN(4,INT(PERCENTRANK($H$2:$H$2401,H265,6)*5))</f>
        <v>4</v>
      </c>
      <c r="L265" s="7" t="str">
        <f aca="false">I265&amp;J265&amp;K265</f>
        <v>524</v>
      </c>
      <c r="M265" s="15" t="str">
        <f aca="false">INDEX('Mapa RF'!$B$4:$F$8,6-I265,J265)</f>
        <v>Potencialmente leales</v>
      </c>
    </row>
    <row r="266" customFormat="false" ht="15" hidden="false" customHeight="false" outlineLevel="0" collapsed="false">
      <c r="A266" s="10" t="s">
        <v>8019</v>
      </c>
      <c r="B266" s="10" t="s">
        <v>8968</v>
      </c>
      <c r="C266" s="11" t="n">
        <v>46219</v>
      </c>
      <c r="D266" s="13" t="b">
        <f aca="false">FALSE()</f>
        <v>0</v>
      </c>
      <c r="E266" s="14" t="n">
        <f aca="false">_xlfn.MAXIFS(Pedidos!$C$2:$C$7000,Pedidos!$B$2:$B$7000,A266)</f>
        <v>46219</v>
      </c>
      <c r="F266" s="15" t="n">
        <f aca="false">Parámetros!$B$4-E266</f>
        <v>77</v>
      </c>
      <c r="G266" s="7" t="n">
        <f aca="false">COUNTIF(Pedidos!$B$2:$B$7000,A266)</f>
        <v>1</v>
      </c>
      <c r="H266" s="16" t="n">
        <f aca="false">SUMIFS(Pedidos!$D$2:$D$7000,Pedidos!$B$2:$B$7000,A266)</f>
        <v>32.54</v>
      </c>
      <c r="I266" s="7" t="n">
        <f aca="false">5-MIN(4,INT(PERCENTRANK($F$2:$F$2401,F266,6)*5))</f>
        <v>4</v>
      </c>
      <c r="J266" s="15" t="n">
        <f aca="false">IF(G266&gt;=Parámetros!$B$8,5,IF(G266&gt;=Parámetros!$B$7,4,IF(G266&gt;=Parámetros!$B$6,3,IF(G266&gt;=Parámetros!$B$5,2,1))))</f>
        <v>1</v>
      </c>
      <c r="K266" s="7" t="n">
        <f aca="false">1+MIN(4,INT(PERCENTRANK($H$2:$H$2401,H266,6)*5))</f>
        <v>2</v>
      </c>
      <c r="L266" s="7" t="str">
        <f aca="false">I266&amp;J266&amp;K266</f>
        <v>412</v>
      </c>
      <c r="M266" s="15" t="str">
        <f aca="false">INDEX('Mapa RF'!$B$4:$F$8,6-I266,J266)</f>
        <v>Prometedores</v>
      </c>
    </row>
    <row r="267" customFormat="false" ht="15" hidden="false" customHeight="false" outlineLevel="0" collapsed="false">
      <c r="A267" s="10" t="s">
        <v>5303</v>
      </c>
      <c r="B267" s="10" t="s">
        <v>8971</v>
      </c>
      <c r="C267" s="11" t="n">
        <v>46003</v>
      </c>
      <c r="D267" s="13" t="b">
        <f aca="false">TRUE()</f>
        <v>1</v>
      </c>
      <c r="E267" s="14" t="n">
        <f aca="false">_xlfn.MAXIFS(Pedidos!$C$2:$C$7000,Pedidos!$B$2:$B$7000,A267)</f>
        <v>46003</v>
      </c>
      <c r="F267" s="15" t="n">
        <f aca="false">Parámetros!$B$4-E267</f>
        <v>293</v>
      </c>
      <c r="G267" s="7" t="n">
        <f aca="false">COUNTIF(Pedidos!$B$2:$B$7000,A267)</f>
        <v>1</v>
      </c>
      <c r="H267" s="16" t="n">
        <f aca="false">SUMIFS(Pedidos!$D$2:$D$7000,Pedidos!$B$2:$B$7000,A267)</f>
        <v>46.86</v>
      </c>
      <c r="I267" s="7" t="n">
        <f aca="false">5-MIN(4,INT(PERCENTRANK($F$2:$F$2401,F267,6)*5))</f>
        <v>3</v>
      </c>
      <c r="J267" s="15" t="n">
        <f aca="false">IF(G267&gt;=Parámetros!$B$8,5,IF(G267&gt;=Parámetros!$B$7,4,IF(G267&gt;=Parámetros!$B$6,3,IF(G267&gt;=Parámetros!$B$5,2,1))))</f>
        <v>1</v>
      </c>
      <c r="K267" s="7" t="n">
        <f aca="false">1+MIN(4,INT(PERCENTRANK($H$2:$H$2401,H267,6)*5))</f>
        <v>3</v>
      </c>
      <c r="L267" s="7" t="str">
        <f aca="false">I267&amp;J267&amp;K267</f>
        <v>313</v>
      </c>
      <c r="M267" s="15" t="str">
        <f aca="false">INDEX('Mapa RF'!$B$4:$F$8,6-I267,J267)</f>
        <v>A punto de dormirse</v>
      </c>
    </row>
    <row r="268" customFormat="false" ht="15" hidden="false" customHeight="false" outlineLevel="0" collapsed="false">
      <c r="A268" s="10" t="s">
        <v>6082</v>
      </c>
      <c r="B268" s="10" t="s">
        <v>8968</v>
      </c>
      <c r="C268" s="11" t="n">
        <v>46063</v>
      </c>
      <c r="D268" s="13" t="b">
        <f aca="false">TRUE()</f>
        <v>1</v>
      </c>
      <c r="E268" s="14" t="n">
        <f aca="false">_xlfn.MAXIFS(Pedidos!$C$2:$C$7000,Pedidos!$B$2:$B$7000,A268)</f>
        <v>46063</v>
      </c>
      <c r="F268" s="15" t="n">
        <f aca="false">Parámetros!$B$4-E268</f>
        <v>233</v>
      </c>
      <c r="G268" s="7" t="n">
        <f aca="false">COUNTIF(Pedidos!$B$2:$B$7000,A268)</f>
        <v>1</v>
      </c>
      <c r="H268" s="16" t="n">
        <f aca="false">SUMIFS(Pedidos!$D$2:$D$7000,Pedidos!$B$2:$B$7000,A268)</f>
        <v>31.05</v>
      </c>
      <c r="I268" s="7" t="n">
        <f aca="false">5-MIN(4,INT(PERCENTRANK($F$2:$F$2401,F268,6)*5))</f>
        <v>3</v>
      </c>
      <c r="J268" s="15" t="n">
        <f aca="false">IF(G268&gt;=Parámetros!$B$8,5,IF(G268&gt;=Parámetros!$B$7,4,IF(G268&gt;=Parámetros!$B$6,3,IF(G268&gt;=Parámetros!$B$5,2,1))))</f>
        <v>1</v>
      </c>
      <c r="K268" s="7" t="n">
        <f aca="false">1+MIN(4,INT(PERCENTRANK($H$2:$H$2401,H268,6)*5))</f>
        <v>2</v>
      </c>
      <c r="L268" s="7" t="str">
        <f aca="false">I268&amp;J268&amp;K268</f>
        <v>312</v>
      </c>
      <c r="M268" s="15" t="str">
        <f aca="false">INDEX('Mapa RF'!$B$4:$F$8,6-I268,J268)</f>
        <v>A punto de dormirse</v>
      </c>
    </row>
    <row r="269" customFormat="false" ht="15" hidden="false" customHeight="false" outlineLevel="0" collapsed="false">
      <c r="A269" s="10" t="s">
        <v>5737</v>
      </c>
      <c r="B269" s="10" t="s">
        <v>8972</v>
      </c>
      <c r="C269" s="11" t="n">
        <v>46036</v>
      </c>
      <c r="D269" s="13" t="b">
        <f aca="false">TRUE()</f>
        <v>1</v>
      </c>
      <c r="E269" s="14" t="n">
        <f aca="false">_xlfn.MAXIFS(Pedidos!$C$2:$C$7000,Pedidos!$B$2:$B$7000,A269)</f>
        <v>46036</v>
      </c>
      <c r="F269" s="15" t="n">
        <f aca="false">Parámetros!$B$4-E269</f>
        <v>260</v>
      </c>
      <c r="G269" s="7" t="n">
        <f aca="false">COUNTIF(Pedidos!$B$2:$B$7000,A269)</f>
        <v>1</v>
      </c>
      <c r="H269" s="16" t="n">
        <f aca="false">SUMIFS(Pedidos!$D$2:$D$7000,Pedidos!$B$2:$B$7000,A269)</f>
        <v>56.11</v>
      </c>
      <c r="I269" s="7" t="n">
        <f aca="false">5-MIN(4,INT(PERCENTRANK($F$2:$F$2401,F269,6)*5))</f>
        <v>3</v>
      </c>
      <c r="J269" s="15" t="n">
        <f aca="false">IF(G269&gt;=Parámetros!$B$8,5,IF(G269&gt;=Parámetros!$B$7,4,IF(G269&gt;=Parámetros!$B$6,3,IF(G269&gt;=Parámetros!$B$5,2,1))))</f>
        <v>1</v>
      </c>
      <c r="K269" s="7" t="n">
        <f aca="false">1+MIN(4,INT(PERCENTRANK($H$2:$H$2401,H269,6)*5))</f>
        <v>3</v>
      </c>
      <c r="L269" s="7" t="str">
        <f aca="false">I269&amp;J269&amp;K269</f>
        <v>313</v>
      </c>
      <c r="M269" s="15" t="str">
        <f aca="false">INDEX('Mapa RF'!$B$4:$F$8,6-I269,J269)</f>
        <v>A punto de dormirse</v>
      </c>
    </row>
    <row r="270" customFormat="false" ht="15" hidden="false" customHeight="false" outlineLevel="0" collapsed="false">
      <c r="A270" s="10" t="s">
        <v>995</v>
      </c>
      <c r="B270" s="10" t="s">
        <v>8972</v>
      </c>
      <c r="C270" s="11" t="n">
        <v>45675</v>
      </c>
      <c r="D270" s="13" t="b">
        <f aca="false">TRUE()</f>
        <v>1</v>
      </c>
      <c r="E270" s="14" t="n">
        <f aca="false">_xlfn.MAXIFS(Pedidos!$C$2:$C$7000,Pedidos!$B$2:$B$7000,A270)</f>
        <v>45860</v>
      </c>
      <c r="F270" s="15" t="n">
        <f aca="false">Parámetros!$B$4-E270</f>
        <v>436</v>
      </c>
      <c r="G270" s="7" t="n">
        <f aca="false">COUNTIF(Pedidos!$B$2:$B$7000,A270)</f>
        <v>4</v>
      </c>
      <c r="H270" s="16" t="n">
        <f aca="false">SUMIFS(Pedidos!$D$2:$D$7000,Pedidos!$B$2:$B$7000,A270)</f>
        <v>186.48</v>
      </c>
      <c r="I270" s="7" t="n">
        <f aca="false">5-MIN(4,INT(PERCENTRANK($F$2:$F$2401,F270,6)*5))</f>
        <v>2</v>
      </c>
      <c r="J270" s="15" t="n">
        <f aca="false">IF(G270&gt;=Parámetros!$B$8,5,IF(G270&gt;=Parámetros!$B$7,4,IF(G270&gt;=Parámetros!$B$6,3,IF(G270&gt;=Parámetros!$B$5,2,1))))</f>
        <v>4</v>
      </c>
      <c r="K270" s="7" t="n">
        <f aca="false">1+MIN(4,INT(PERCENTRANK($H$2:$H$2401,H270,6)*5))</f>
        <v>5</v>
      </c>
      <c r="L270" s="7" t="str">
        <f aca="false">I270&amp;J270&amp;K270</f>
        <v>245</v>
      </c>
      <c r="M270" s="15" t="str">
        <f aca="false">INDEX('Mapa RF'!$B$4:$F$8,6-I270,J270)</f>
        <v>En riesgo</v>
      </c>
    </row>
    <row r="271" customFormat="false" ht="15" hidden="false" customHeight="false" outlineLevel="0" collapsed="false">
      <c r="A271" s="10" t="s">
        <v>349</v>
      </c>
      <c r="B271" s="10" t="s">
        <v>8973</v>
      </c>
      <c r="C271" s="11" t="n">
        <v>45608</v>
      </c>
      <c r="D271" s="13" t="b">
        <f aca="false">TRUE()</f>
        <v>1</v>
      </c>
      <c r="E271" s="14" t="n">
        <f aca="false">_xlfn.MAXIFS(Pedidos!$C$2:$C$7000,Pedidos!$B$2:$B$7000,A271)</f>
        <v>45608</v>
      </c>
      <c r="F271" s="15" t="n">
        <f aca="false">Parámetros!$B$4-E271</f>
        <v>688</v>
      </c>
      <c r="G271" s="7" t="n">
        <f aca="false">COUNTIF(Pedidos!$B$2:$B$7000,A271)</f>
        <v>1</v>
      </c>
      <c r="H271" s="16" t="n">
        <f aca="false">SUMIFS(Pedidos!$D$2:$D$7000,Pedidos!$B$2:$B$7000,A271)</f>
        <v>23.05</v>
      </c>
      <c r="I271" s="7" t="n">
        <f aca="false">5-MIN(4,INT(PERCENTRANK($F$2:$F$2401,F271,6)*5))</f>
        <v>1</v>
      </c>
      <c r="J271" s="15" t="n">
        <f aca="false">IF(G271&gt;=Parámetros!$B$8,5,IF(G271&gt;=Parámetros!$B$7,4,IF(G271&gt;=Parámetros!$B$6,3,IF(G271&gt;=Parámetros!$B$5,2,1))))</f>
        <v>1</v>
      </c>
      <c r="K271" s="7" t="n">
        <f aca="false">1+MIN(4,INT(PERCENTRANK($H$2:$H$2401,H271,6)*5))</f>
        <v>1</v>
      </c>
      <c r="L271" s="7" t="str">
        <f aca="false">I271&amp;J271&amp;K271</f>
        <v>111</v>
      </c>
      <c r="M271" s="15" t="str">
        <f aca="false">INDEX('Mapa RF'!$B$4:$F$8,6-I271,J271)</f>
        <v>Hibernando</v>
      </c>
    </row>
    <row r="272" customFormat="false" ht="15" hidden="false" customHeight="false" outlineLevel="0" collapsed="false">
      <c r="A272" s="10" t="s">
        <v>2171</v>
      </c>
      <c r="B272" s="10" t="s">
        <v>8981</v>
      </c>
      <c r="C272" s="11" t="n">
        <v>45769</v>
      </c>
      <c r="D272" s="13" t="b">
        <f aca="false">TRUE()</f>
        <v>1</v>
      </c>
      <c r="E272" s="14" t="n">
        <f aca="false">_xlfn.MAXIFS(Pedidos!$C$2:$C$7000,Pedidos!$B$2:$B$7000,A272)</f>
        <v>45769</v>
      </c>
      <c r="F272" s="15" t="n">
        <f aca="false">Parámetros!$B$4-E272</f>
        <v>527</v>
      </c>
      <c r="G272" s="7" t="n">
        <f aca="false">COUNTIF(Pedidos!$B$2:$B$7000,A272)</f>
        <v>1</v>
      </c>
      <c r="H272" s="16" t="n">
        <f aca="false">SUMIFS(Pedidos!$D$2:$D$7000,Pedidos!$B$2:$B$7000,A272)</f>
        <v>32.8</v>
      </c>
      <c r="I272" s="7" t="n">
        <f aca="false">5-MIN(4,INT(PERCENTRANK($F$2:$F$2401,F272,6)*5))</f>
        <v>1</v>
      </c>
      <c r="J272" s="15" t="n">
        <f aca="false">IF(G272&gt;=Parámetros!$B$8,5,IF(G272&gt;=Parámetros!$B$7,4,IF(G272&gt;=Parámetros!$B$6,3,IF(G272&gt;=Parámetros!$B$5,2,1))))</f>
        <v>1</v>
      </c>
      <c r="K272" s="7" t="n">
        <f aca="false">1+MIN(4,INT(PERCENTRANK($H$2:$H$2401,H272,6)*5))</f>
        <v>2</v>
      </c>
      <c r="L272" s="7" t="str">
        <f aca="false">I272&amp;J272&amp;K272</f>
        <v>112</v>
      </c>
      <c r="M272" s="15" t="str">
        <f aca="false">INDEX('Mapa RF'!$B$4:$F$8,6-I272,J272)</f>
        <v>Hibernando</v>
      </c>
    </row>
    <row r="273" customFormat="false" ht="15" hidden="false" customHeight="false" outlineLevel="0" collapsed="false">
      <c r="A273" s="10" t="s">
        <v>3523</v>
      </c>
      <c r="B273" s="10" t="s">
        <v>8971</v>
      </c>
      <c r="C273" s="11" t="n">
        <v>45870</v>
      </c>
      <c r="D273" s="13" t="b">
        <f aca="false">TRUE()</f>
        <v>1</v>
      </c>
      <c r="E273" s="14" t="n">
        <f aca="false">_xlfn.MAXIFS(Pedidos!$C$2:$C$7000,Pedidos!$B$2:$B$7000,A273)</f>
        <v>46238</v>
      </c>
      <c r="F273" s="15" t="n">
        <f aca="false">Parámetros!$B$4-E273</f>
        <v>58</v>
      </c>
      <c r="G273" s="7" t="n">
        <f aca="false">COUNTIF(Pedidos!$B$2:$B$7000,A273)</f>
        <v>13</v>
      </c>
      <c r="H273" s="16" t="n">
        <f aca="false">SUMIFS(Pedidos!$D$2:$D$7000,Pedidos!$B$2:$B$7000,A273)</f>
        <v>585.1</v>
      </c>
      <c r="I273" s="7" t="n">
        <f aca="false">5-MIN(4,INT(PERCENTRANK($F$2:$F$2401,F273,6)*5))</f>
        <v>5</v>
      </c>
      <c r="J273" s="15" t="n">
        <f aca="false">IF(G273&gt;=Parámetros!$B$8,5,IF(G273&gt;=Parámetros!$B$7,4,IF(G273&gt;=Parámetros!$B$6,3,IF(G273&gt;=Parámetros!$B$5,2,1))))</f>
        <v>5</v>
      </c>
      <c r="K273" s="7" t="n">
        <f aca="false">1+MIN(4,INT(PERCENTRANK($H$2:$H$2401,H273,6)*5))</f>
        <v>5</v>
      </c>
      <c r="L273" s="7" t="str">
        <f aca="false">I273&amp;J273&amp;K273</f>
        <v>555</v>
      </c>
      <c r="M273" s="15" t="str">
        <f aca="false">INDEX('Mapa RF'!$B$4:$F$8,6-I273,J273)</f>
        <v>Campeones</v>
      </c>
    </row>
    <row r="274" customFormat="false" ht="15" hidden="false" customHeight="false" outlineLevel="0" collapsed="false">
      <c r="A274" s="10" t="s">
        <v>1684</v>
      </c>
      <c r="B274" s="10" t="s">
        <v>8972</v>
      </c>
      <c r="C274" s="11" t="n">
        <v>45731</v>
      </c>
      <c r="D274" s="13" t="b">
        <f aca="false">TRUE()</f>
        <v>1</v>
      </c>
      <c r="E274" s="14" t="n">
        <f aca="false">_xlfn.MAXIFS(Pedidos!$C$2:$C$7000,Pedidos!$B$2:$B$7000,A274)</f>
        <v>45949</v>
      </c>
      <c r="F274" s="15" t="n">
        <f aca="false">Parámetros!$B$4-E274</f>
        <v>347</v>
      </c>
      <c r="G274" s="7" t="n">
        <f aca="false">COUNTIF(Pedidos!$B$2:$B$7000,A274)</f>
        <v>7</v>
      </c>
      <c r="H274" s="16" t="n">
        <f aca="false">SUMIFS(Pedidos!$D$2:$D$7000,Pedidos!$B$2:$B$7000,A274)</f>
        <v>396.49</v>
      </c>
      <c r="I274" s="7" t="n">
        <f aca="false">5-MIN(4,INT(PERCENTRANK($F$2:$F$2401,F274,6)*5))</f>
        <v>3</v>
      </c>
      <c r="J274" s="15" t="n">
        <f aca="false">IF(G274&gt;=Parámetros!$B$8,5,IF(G274&gt;=Parámetros!$B$7,4,IF(G274&gt;=Parámetros!$B$6,3,IF(G274&gt;=Parámetros!$B$5,2,1))))</f>
        <v>5</v>
      </c>
      <c r="K274" s="7" t="n">
        <f aca="false">1+MIN(4,INT(PERCENTRANK($H$2:$H$2401,H274,6)*5))</f>
        <v>5</v>
      </c>
      <c r="L274" s="7" t="str">
        <f aca="false">I274&amp;J274&amp;K274</f>
        <v>355</v>
      </c>
      <c r="M274" s="15" t="str">
        <f aca="false">INDEX('Mapa RF'!$B$4:$F$8,6-I274,J274)</f>
        <v>Leales</v>
      </c>
    </row>
    <row r="275" customFormat="false" ht="15" hidden="false" customHeight="false" outlineLevel="0" collapsed="false">
      <c r="A275" s="10" t="s">
        <v>2730</v>
      </c>
      <c r="B275" s="10" t="s">
        <v>8979</v>
      </c>
      <c r="C275" s="11" t="n">
        <v>45813</v>
      </c>
      <c r="D275" s="13" t="b">
        <f aca="false">FALSE()</f>
        <v>0</v>
      </c>
      <c r="E275" s="14" t="n">
        <f aca="false">_xlfn.MAXIFS(Pedidos!$C$2:$C$7000,Pedidos!$B$2:$B$7000,A275)</f>
        <v>45980</v>
      </c>
      <c r="F275" s="15" t="n">
        <f aca="false">Parámetros!$B$4-E275</f>
        <v>316</v>
      </c>
      <c r="G275" s="7" t="n">
        <f aca="false">COUNTIF(Pedidos!$B$2:$B$7000,A275)</f>
        <v>2</v>
      </c>
      <c r="H275" s="16" t="n">
        <f aca="false">SUMIFS(Pedidos!$D$2:$D$7000,Pedidos!$B$2:$B$7000,A275)</f>
        <v>56.75</v>
      </c>
      <c r="I275" s="7" t="n">
        <f aca="false">5-MIN(4,INT(PERCENTRANK($F$2:$F$2401,F275,6)*5))</f>
        <v>3</v>
      </c>
      <c r="J275" s="15" t="n">
        <f aca="false">IF(G275&gt;=Parámetros!$B$8,5,IF(G275&gt;=Parámetros!$B$7,4,IF(G275&gt;=Parámetros!$B$6,3,IF(G275&gt;=Parámetros!$B$5,2,1))))</f>
        <v>2</v>
      </c>
      <c r="K275" s="7" t="n">
        <f aca="false">1+MIN(4,INT(PERCENTRANK($H$2:$H$2401,H275,6)*5))</f>
        <v>3</v>
      </c>
      <c r="L275" s="7" t="str">
        <f aca="false">I275&amp;J275&amp;K275</f>
        <v>323</v>
      </c>
      <c r="M275" s="15" t="str">
        <f aca="false">INDEX('Mapa RF'!$B$4:$F$8,6-I275,J275)</f>
        <v>A punto de dormirse</v>
      </c>
    </row>
    <row r="276" customFormat="false" ht="15" hidden="false" customHeight="false" outlineLevel="0" collapsed="false">
      <c r="A276" s="10" t="s">
        <v>3146</v>
      </c>
      <c r="B276" s="10" t="s">
        <v>8973</v>
      </c>
      <c r="C276" s="11" t="n">
        <v>45843</v>
      </c>
      <c r="D276" s="13" t="b">
        <f aca="false">TRUE()</f>
        <v>1</v>
      </c>
      <c r="E276" s="14" t="n">
        <f aca="false">_xlfn.MAXIFS(Pedidos!$C$2:$C$7000,Pedidos!$B$2:$B$7000,A276)</f>
        <v>45843</v>
      </c>
      <c r="F276" s="15" t="n">
        <f aca="false">Parámetros!$B$4-E276</f>
        <v>453</v>
      </c>
      <c r="G276" s="7" t="n">
        <f aca="false">COUNTIF(Pedidos!$B$2:$B$7000,A276)</f>
        <v>1</v>
      </c>
      <c r="H276" s="16" t="n">
        <f aca="false">SUMIFS(Pedidos!$D$2:$D$7000,Pedidos!$B$2:$B$7000,A276)</f>
        <v>38.68</v>
      </c>
      <c r="I276" s="7" t="n">
        <f aca="false">5-MIN(4,INT(PERCENTRANK($F$2:$F$2401,F276,6)*5))</f>
        <v>2</v>
      </c>
      <c r="J276" s="15" t="n">
        <f aca="false">IF(G276&gt;=Parámetros!$B$8,5,IF(G276&gt;=Parámetros!$B$7,4,IF(G276&gt;=Parámetros!$B$6,3,IF(G276&gt;=Parámetros!$B$5,2,1))))</f>
        <v>1</v>
      </c>
      <c r="K276" s="7" t="n">
        <f aca="false">1+MIN(4,INT(PERCENTRANK($H$2:$H$2401,H276,6)*5))</f>
        <v>3</v>
      </c>
      <c r="L276" s="7" t="str">
        <f aca="false">I276&amp;J276&amp;K276</f>
        <v>213</v>
      </c>
      <c r="M276" s="15" t="str">
        <f aca="false">INDEX('Mapa RF'!$B$4:$F$8,6-I276,J276)</f>
        <v>Hibernando</v>
      </c>
    </row>
    <row r="277" customFormat="false" ht="15" hidden="false" customHeight="false" outlineLevel="0" collapsed="false">
      <c r="A277" s="10" t="s">
        <v>6070</v>
      </c>
      <c r="B277" s="10" t="s">
        <v>8971</v>
      </c>
      <c r="C277" s="11" t="n">
        <v>46062</v>
      </c>
      <c r="D277" s="13" t="b">
        <f aca="false">TRUE()</f>
        <v>1</v>
      </c>
      <c r="E277" s="14" t="n">
        <f aca="false">_xlfn.MAXIFS(Pedidos!$C$2:$C$7000,Pedidos!$B$2:$B$7000,A277)</f>
        <v>46221</v>
      </c>
      <c r="F277" s="15" t="n">
        <f aca="false">Parámetros!$B$4-E277</f>
        <v>75</v>
      </c>
      <c r="G277" s="7" t="n">
        <f aca="false">COUNTIF(Pedidos!$B$2:$B$7000,A277)</f>
        <v>2</v>
      </c>
      <c r="H277" s="16" t="n">
        <f aca="false">SUMIFS(Pedidos!$D$2:$D$7000,Pedidos!$B$2:$B$7000,A277)</f>
        <v>77.61</v>
      </c>
      <c r="I277" s="7" t="n">
        <f aca="false">5-MIN(4,INT(PERCENTRANK($F$2:$F$2401,F277,6)*5))</f>
        <v>4</v>
      </c>
      <c r="J277" s="15" t="n">
        <f aca="false">IF(G277&gt;=Parámetros!$B$8,5,IF(G277&gt;=Parámetros!$B$7,4,IF(G277&gt;=Parámetros!$B$6,3,IF(G277&gt;=Parámetros!$B$5,2,1))))</f>
        <v>2</v>
      </c>
      <c r="K277" s="7" t="n">
        <f aca="false">1+MIN(4,INT(PERCENTRANK($H$2:$H$2401,H277,6)*5))</f>
        <v>4</v>
      </c>
      <c r="L277" s="7" t="str">
        <f aca="false">I277&amp;J277&amp;K277</f>
        <v>424</v>
      </c>
      <c r="M277" s="15" t="str">
        <f aca="false">INDEX('Mapa RF'!$B$4:$F$8,6-I277,J277)</f>
        <v>Potencialmente leales</v>
      </c>
    </row>
    <row r="278" customFormat="false" ht="15" hidden="false" customHeight="false" outlineLevel="0" collapsed="false">
      <c r="A278" s="10" t="s">
        <v>2860</v>
      </c>
      <c r="B278" s="10" t="s">
        <v>8968</v>
      </c>
      <c r="C278" s="11" t="n">
        <v>45821</v>
      </c>
      <c r="D278" s="13" t="b">
        <f aca="false">FALSE()</f>
        <v>0</v>
      </c>
      <c r="E278" s="14" t="n">
        <f aca="false">_xlfn.MAXIFS(Pedidos!$C$2:$C$7000,Pedidos!$B$2:$B$7000,A278)</f>
        <v>45821</v>
      </c>
      <c r="F278" s="15" t="n">
        <f aca="false">Parámetros!$B$4-E278</f>
        <v>475</v>
      </c>
      <c r="G278" s="7" t="n">
        <f aca="false">COUNTIF(Pedidos!$B$2:$B$7000,A278)</f>
        <v>1</v>
      </c>
      <c r="H278" s="16" t="n">
        <f aca="false">SUMIFS(Pedidos!$D$2:$D$7000,Pedidos!$B$2:$B$7000,A278)</f>
        <v>34.02</v>
      </c>
      <c r="I278" s="7" t="n">
        <f aca="false">5-MIN(4,INT(PERCENTRANK($F$2:$F$2401,F278,6)*5))</f>
        <v>2</v>
      </c>
      <c r="J278" s="15" t="n">
        <f aca="false">IF(G278&gt;=Parámetros!$B$8,5,IF(G278&gt;=Parámetros!$B$7,4,IF(G278&gt;=Parámetros!$B$6,3,IF(G278&gt;=Parámetros!$B$5,2,1))))</f>
        <v>1</v>
      </c>
      <c r="K278" s="7" t="n">
        <f aca="false">1+MIN(4,INT(PERCENTRANK($H$2:$H$2401,H278,6)*5))</f>
        <v>2</v>
      </c>
      <c r="L278" s="7" t="str">
        <f aca="false">I278&amp;J278&amp;K278</f>
        <v>212</v>
      </c>
      <c r="M278" s="15" t="str">
        <f aca="false">INDEX('Mapa RF'!$B$4:$F$8,6-I278,J278)</f>
        <v>Hibernando</v>
      </c>
    </row>
    <row r="279" customFormat="false" ht="15" hidden="false" customHeight="false" outlineLevel="0" collapsed="false">
      <c r="A279" s="10" t="s">
        <v>7544</v>
      </c>
      <c r="B279" s="10" t="s">
        <v>8973</v>
      </c>
      <c r="C279" s="11" t="n">
        <v>46181</v>
      </c>
      <c r="D279" s="13" t="b">
        <f aca="false">TRUE()</f>
        <v>1</v>
      </c>
      <c r="E279" s="14" t="n">
        <f aca="false">_xlfn.MAXIFS(Pedidos!$C$2:$C$7000,Pedidos!$B$2:$B$7000,A279)</f>
        <v>46181</v>
      </c>
      <c r="F279" s="15" t="n">
        <f aca="false">Parámetros!$B$4-E279</f>
        <v>115</v>
      </c>
      <c r="G279" s="7" t="n">
        <f aca="false">COUNTIF(Pedidos!$B$2:$B$7000,A279)</f>
        <v>1</v>
      </c>
      <c r="H279" s="16" t="n">
        <f aca="false">SUMIFS(Pedidos!$D$2:$D$7000,Pedidos!$B$2:$B$7000,A279)</f>
        <v>34.92</v>
      </c>
      <c r="I279" s="7" t="n">
        <f aca="false">5-MIN(4,INT(PERCENTRANK($F$2:$F$2401,F279,6)*5))</f>
        <v>4</v>
      </c>
      <c r="J279" s="15" t="n">
        <f aca="false">IF(G279&gt;=Parámetros!$B$8,5,IF(G279&gt;=Parámetros!$B$7,4,IF(G279&gt;=Parámetros!$B$6,3,IF(G279&gt;=Parámetros!$B$5,2,1))))</f>
        <v>1</v>
      </c>
      <c r="K279" s="7" t="n">
        <f aca="false">1+MIN(4,INT(PERCENTRANK($H$2:$H$2401,H279,6)*5))</f>
        <v>2</v>
      </c>
      <c r="L279" s="7" t="str">
        <f aca="false">I279&amp;J279&amp;K279</f>
        <v>412</v>
      </c>
      <c r="M279" s="15" t="str">
        <f aca="false">INDEX('Mapa RF'!$B$4:$F$8,6-I279,J279)</f>
        <v>Prometedores</v>
      </c>
    </row>
    <row r="280" customFormat="false" ht="15" hidden="false" customHeight="false" outlineLevel="0" collapsed="false">
      <c r="A280" s="10" t="s">
        <v>7700</v>
      </c>
      <c r="B280" s="10" t="s">
        <v>8972</v>
      </c>
      <c r="C280" s="11" t="n">
        <v>46196</v>
      </c>
      <c r="D280" s="13" t="b">
        <f aca="false">FALSE()</f>
        <v>0</v>
      </c>
      <c r="E280" s="14" t="n">
        <f aca="false">_xlfn.MAXIFS(Pedidos!$C$2:$C$7000,Pedidos!$B$2:$B$7000,A280)</f>
        <v>46196</v>
      </c>
      <c r="F280" s="15" t="n">
        <f aca="false">Parámetros!$B$4-E280</f>
        <v>100</v>
      </c>
      <c r="G280" s="7" t="n">
        <f aca="false">COUNTIF(Pedidos!$B$2:$B$7000,A280)</f>
        <v>1</v>
      </c>
      <c r="H280" s="16" t="n">
        <f aca="false">SUMIFS(Pedidos!$D$2:$D$7000,Pedidos!$B$2:$B$7000,A280)</f>
        <v>34.26</v>
      </c>
      <c r="I280" s="7" t="n">
        <f aca="false">5-MIN(4,INT(PERCENTRANK($F$2:$F$2401,F280,6)*5))</f>
        <v>4</v>
      </c>
      <c r="J280" s="15" t="n">
        <f aca="false">IF(G280&gt;=Parámetros!$B$8,5,IF(G280&gt;=Parámetros!$B$7,4,IF(G280&gt;=Parámetros!$B$6,3,IF(G280&gt;=Parámetros!$B$5,2,1))))</f>
        <v>1</v>
      </c>
      <c r="K280" s="7" t="n">
        <f aca="false">1+MIN(4,INT(PERCENTRANK($H$2:$H$2401,H280,6)*5))</f>
        <v>2</v>
      </c>
      <c r="L280" s="7" t="str">
        <f aca="false">I280&amp;J280&amp;K280</f>
        <v>412</v>
      </c>
      <c r="M280" s="15" t="str">
        <f aca="false">INDEX('Mapa RF'!$B$4:$F$8,6-I280,J280)</f>
        <v>Prometedores</v>
      </c>
    </row>
    <row r="281" customFormat="false" ht="15" hidden="false" customHeight="false" outlineLevel="0" collapsed="false">
      <c r="A281" s="10" t="s">
        <v>8426</v>
      </c>
      <c r="B281" s="10" t="s">
        <v>8972</v>
      </c>
      <c r="C281" s="11" t="n">
        <v>46250</v>
      </c>
      <c r="D281" s="13" t="b">
        <f aca="false">FALSE()</f>
        <v>0</v>
      </c>
      <c r="E281" s="14" t="n">
        <f aca="false">_xlfn.MAXIFS(Pedidos!$C$2:$C$7000,Pedidos!$B$2:$B$7000,A281)</f>
        <v>46250</v>
      </c>
      <c r="F281" s="15" t="n">
        <f aca="false">Parámetros!$B$4-E281</f>
        <v>46</v>
      </c>
      <c r="G281" s="7" t="n">
        <f aca="false">COUNTIF(Pedidos!$B$2:$B$7000,A281)</f>
        <v>1</v>
      </c>
      <c r="H281" s="16" t="n">
        <f aca="false">SUMIFS(Pedidos!$D$2:$D$7000,Pedidos!$B$2:$B$7000,A281)</f>
        <v>23.62</v>
      </c>
      <c r="I281" s="7" t="n">
        <f aca="false">5-MIN(4,INT(PERCENTRANK($F$2:$F$2401,F281,6)*5))</f>
        <v>5</v>
      </c>
      <c r="J281" s="15" t="n">
        <f aca="false">IF(G281&gt;=Parámetros!$B$8,5,IF(G281&gt;=Parámetros!$B$7,4,IF(G281&gt;=Parámetros!$B$6,3,IF(G281&gt;=Parámetros!$B$5,2,1))))</f>
        <v>1</v>
      </c>
      <c r="K281" s="7" t="n">
        <f aca="false">1+MIN(4,INT(PERCENTRANK($H$2:$H$2401,H281,6)*5))</f>
        <v>1</v>
      </c>
      <c r="L281" s="7" t="str">
        <f aca="false">I281&amp;J281&amp;K281</f>
        <v>511</v>
      </c>
      <c r="M281" s="15" t="str">
        <f aca="false">INDEX('Mapa RF'!$B$4:$F$8,6-I281,J281)</f>
        <v>Nuevos</v>
      </c>
    </row>
    <row r="282" customFormat="false" ht="15" hidden="false" customHeight="false" outlineLevel="0" collapsed="false">
      <c r="A282" s="10" t="s">
        <v>3757</v>
      </c>
      <c r="B282" s="10" t="s">
        <v>8979</v>
      </c>
      <c r="C282" s="11" t="n">
        <v>45887</v>
      </c>
      <c r="D282" s="13" t="b">
        <f aca="false">FALSE()</f>
        <v>0</v>
      </c>
      <c r="E282" s="14" t="n">
        <f aca="false">_xlfn.MAXIFS(Pedidos!$C$2:$C$7000,Pedidos!$B$2:$B$7000,A282)</f>
        <v>46107</v>
      </c>
      <c r="F282" s="15" t="n">
        <f aca="false">Parámetros!$B$4-E282</f>
        <v>189</v>
      </c>
      <c r="G282" s="7" t="n">
        <f aca="false">COUNTIF(Pedidos!$B$2:$B$7000,A282)</f>
        <v>3</v>
      </c>
      <c r="H282" s="16" t="n">
        <f aca="false">SUMIFS(Pedidos!$D$2:$D$7000,Pedidos!$B$2:$B$7000,A282)</f>
        <v>107.77</v>
      </c>
      <c r="I282" s="7" t="n">
        <f aca="false">5-MIN(4,INT(PERCENTRANK($F$2:$F$2401,F282,6)*5))</f>
        <v>4</v>
      </c>
      <c r="J282" s="15" t="n">
        <f aca="false">IF(G282&gt;=Parámetros!$B$8,5,IF(G282&gt;=Parámetros!$B$7,4,IF(G282&gt;=Parámetros!$B$6,3,IF(G282&gt;=Parámetros!$B$5,2,1))))</f>
        <v>3</v>
      </c>
      <c r="K282" s="7" t="n">
        <f aca="false">1+MIN(4,INT(PERCENTRANK($H$2:$H$2401,H282,6)*5))</f>
        <v>4</v>
      </c>
      <c r="L282" s="7" t="str">
        <f aca="false">I282&amp;J282&amp;K282</f>
        <v>434</v>
      </c>
      <c r="M282" s="15" t="str">
        <f aca="false">INDEX('Mapa RF'!$B$4:$F$8,6-I282,J282)</f>
        <v>Potencialmente leales</v>
      </c>
    </row>
    <row r="283" customFormat="false" ht="15" hidden="false" customHeight="false" outlineLevel="0" collapsed="false">
      <c r="A283" s="10" t="s">
        <v>220</v>
      </c>
      <c r="B283" s="10" t="s">
        <v>8970</v>
      </c>
      <c r="C283" s="11" t="n">
        <v>45591</v>
      </c>
      <c r="D283" s="13" t="b">
        <f aca="false">TRUE()</f>
        <v>1</v>
      </c>
      <c r="E283" s="14" t="n">
        <f aca="false">_xlfn.MAXIFS(Pedidos!$C$2:$C$7000,Pedidos!$B$2:$B$7000,A283)</f>
        <v>45591</v>
      </c>
      <c r="F283" s="15" t="n">
        <f aca="false">Parámetros!$B$4-E283</f>
        <v>705</v>
      </c>
      <c r="G283" s="7" t="n">
        <f aca="false">COUNTIF(Pedidos!$B$2:$B$7000,A283)</f>
        <v>1</v>
      </c>
      <c r="H283" s="16" t="n">
        <f aca="false">SUMIFS(Pedidos!$D$2:$D$7000,Pedidos!$B$2:$B$7000,A283)</f>
        <v>29.71</v>
      </c>
      <c r="I283" s="7" t="n">
        <f aca="false">5-MIN(4,INT(PERCENTRANK($F$2:$F$2401,F283,6)*5))</f>
        <v>1</v>
      </c>
      <c r="J283" s="15" t="n">
        <f aca="false">IF(G283&gt;=Parámetros!$B$8,5,IF(G283&gt;=Parámetros!$B$7,4,IF(G283&gt;=Parámetros!$B$6,3,IF(G283&gt;=Parámetros!$B$5,2,1))))</f>
        <v>1</v>
      </c>
      <c r="K283" s="7" t="n">
        <f aca="false">1+MIN(4,INT(PERCENTRANK($H$2:$H$2401,H283,6)*5))</f>
        <v>2</v>
      </c>
      <c r="L283" s="7" t="str">
        <f aca="false">I283&amp;J283&amp;K283</f>
        <v>112</v>
      </c>
      <c r="M283" s="15" t="str">
        <f aca="false">INDEX('Mapa RF'!$B$4:$F$8,6-I283,J283)</f>
        <v>Hibernando</v>
      </c>
    </row>
    <row r="284" customFormat="false" ht="15" hidden="false" customHeight="false" outlineLevel="0" collapsed="false">
      <c r="A284" s="10" t="s">
        <v>7073</v>
      </c>
      <c r="B284" s="10" t="s">
        <v>8973</v>
      </c>
      <c r="C284" s="11" t="n">
        <v>46141</v>
      </c>
      <c r="D284" s="13" t="b">
        <f aca="false">TRUE()</f>
        <v>1</v>
      </c>
      <c r="E284" s="14" t="n">
        <f aca="false">_xlfn.MAXIFS(Pedidos!$C$2:$C$7000,Pedidos!$B$2:$B$7000,A284)</f>
        <v>46141</v>
      </c>
      <c r="F284" s="15" t="n">
        <f aca="false">Parámetros!$B$4-E284</f>
        <v>155</v>
      </c>
      <c r="G284" s="7" t="n">
        <f aca="false">COUNTIF(Pedidos!$B$2:$B$7000,A284)</f>
        <v>1</v>
      </c>
      <c r="H284" s="16" t="n">
        <f aca="false">SUMIFS(Pedidos!$D$2:$D$7000,Pedidos!$B$2:$B$7000,A284)</f>
        <v>37.59</v>
      </c>
      <c r="I284" s="7" t="n">
        <f aca="false">5-MIN(4,INT(PERCENTRANK($F$2:$F$2401,F284,6)*5))</f>
        <v>4</v>
      </c>
      <c r="J284" s="15" t="n">
        <f aca="false">IF(G284&gt;=Parámetros!$B$8,5,IF(G284&gt;=Parámetros!$B$7,4,IF(G284&gt;=Parámetros!$B$6,3,IF(G284&gt;=Parámetros!$B$5,2,1))))</f>
        <v>1</v>
      </c>
      <c r="K284" s="7" t="n">
        <f aca="false">1+MIN(4,INT(PERCENTRANK($H$2:$H$2401,H284,6)*5))</f>
        <v>3</v>
      </c>
      <c r="L284" s="7" t="str">
        <f aca="false">I284&amp;J284&amp;K284</f>
        <v>413</v>
      </c>
      <c r="M284" s="15" t="str">
        <f aca="false">INDEX('Mapa RF'!$B$4:$F$8,6-I284,J284)</f>
        <v>Prometedores</v>
      </c>
    </row>
    <row r="285" customFormat="false" ht="15" hidden="false" customHeight="false" outlineLevel="0" collapsed="false">
      <c r="A285" s="10" t="s">
        <v>591</v>
      </c>
      <c r="B285" s="10" t="s">
        <v>8979</v>
      </c>
      <c r="C285" s="11" t="n">
        <v>45636</v>
      </c>
      <c r="D285" s="13" t="b">
        <f aca="false">TRUE()</f>
        <v>1</v>
      </c>
      <c r="E285" s="14" t="n">
        <f aca="false">_xlfn.MAXIFS(Pedidos!$C$2:$C$7000,Pedidos!$B$2:$B$7000,A285)</f>
        <v>45722</v>
      </c>
      <c r="F285" s="15" t="n">
        <f aca="false">Parámetros!$B$4-E285</f>
        <v>574</v>
      </c>
      <c r="G285" s="7" t="n">
        <f aca="false">COUNTIF(Pedidos!$B$2:$B$7000,A285)</f>
        <v>2</v>
      </c>
      <c r="H285" s="16" t="n">
        <f aca="false">SUMIFS(Pedidos!$D$2:$D$7000,Pedidos!$B$2:$B$7000,A285)</f>
        <v>90.34</v>
      </c>
      <c r="I285" s="7" t="n">
        <f aca="false">5-MIN(4,INT(PERCENTRANK($F$2:$F$2401,F285,6)*5))</f>
        <v>1</v>
      </c>
      <c r="J285" s="15" t="n">
        <f aca="false">IF(G285&gt;=Parámetros!$B$8,5,IF(G285&gt;=Parámetros!$B$7,4,IF(G285&gt;=Parámetros!$B$6,3,IF(G285&gt;=Parámetros!$B$5,2,1))))</f>
        <v>2</v>
      </c>
      <c r="K285" s="7" t="n">
        <f aca="false">1+MIN(4,INT(PERCENTRANK($H$2:$H$2401,H285,6)*5))</f>
        <v>4</v>
      </c>
      <c r="L285" s="7" t="str">
        <f aca="false">I285&amp;J285&amp;K285</f>
        <v>124</v>
      </c>
      <c r="M285" s="15" t="str">
        <f aca="false">INDEX('Mapa RF'!$B$4:$F$8,6-I285,J285)</f>
        <v>Hibernando</v>
      </c>
    </row>
    <row r="286" customFormat="false" ht="15" hidden="false" customHeight="false" outlineLevel="0" collapsed="false">
      <c r="A286" s="10" t="s">
        <v>2781</v>
      </c>
      <c r="B286" s="10" t="s">
        <v>8979</v>
      </c>
      <c r="C286" s="11" t="n">
        <v>45816</v>
      </c>
      <c r="D286" s="13" t="b">
        <f aca="false">TRUE()</f>
        <v>1</v>
      </c>
      <c r="E286" s="14" t="n">
        <f aca="false">_xlfn.MAXIFS(Pedidos!$C$2:$C$7000,Pedidos!$B$2:$B$7000,A286)</f>
        <v>45989</v>
      </c>
      <c r="F286" s="15" t="n">
        <f aca="false">Parámetros!$B$4-E286</f>
        <v>307</v>
      </c>
      <c r="G286" s="7" t="n">
        <f aca="false">COUNTIF(Pedidos!$B$2:$B$7000,A286)</f>
        <v>4</v>
      </c>
      <c r="H286" s="16" t="n">
        <f aca="false">SUMIFS(Pedidos!$D$2:$D$7000,Pedidos!$B$2:$B$7000,A286)</f>
        <v>119.67</v>
      </c>
      <c r="I286" s="7" t="n">
        <f aca="false">5-MIN(4,INT(PERCENTRANK($F$2:$F$2401,F286,6)*5))</f>
        <v>3</v>
      </c>
      <c r="J286" s="15" t="n">
        <f aca="false">IF(G286&gt;=Parámetros!$B$8,5,IF(G286&gt;=Parámetros!$B$7,4,IF(G286&gt;=Parámetros!$B$6,3,IF(G286&gt;=Parámetros!$B$5,2,1))))</f>
        <v>4</v>
      </c>
      <c r="K286" s="7" t="n">
        <f aca="false">1+MIN(4,INT(PERCENTRANK($H$2:$H$2401,H286,6)*5))</f>
        <v>4</v>
      </c>
      <c r="L286" s="7" t="str">
        <f aca="false">I286&amp;J286&amp;K286</f>
        <v>344</v>
      </c>
      <c r="M286" s="15" t="str">
        <f aca="false">INDEX('Mapa RF'!$B$4:$F$8,6-I286,J286)</f>
        <v>Leales</v>
      </c>
    </row>
    <row r="287" customFormat="false" ht="15" hidden="false" customHeight="false" outlineLevel="0" collapsed="false">
      <c r="A287" s="10" t="s">
        <v>6818</v>
      </c>
      <c r="B287" s="10" t="s">
        <v>8974</v>
      </c>
      <c r="C287" s="11" t="n">
        <v>46119</v>
      </c>
      <c r="D287" s="13" t="b">
        <f aca="false">FALSE()</f>
        <v>0</v>
      </c>
      <c r="E287" s="14" t="n">
        <f aca="false">_xlfn.MAXIFS(Pedidos!$C$2:$C$7000,Pedidos!$B$2:$B$7000,A287)</f>
        <v>46288</v>
      </c>
      <c r="F287" s="15" t="n">
        <f aca="false">Parámetros!$B$4-E287</f>
        <v>8</v>
      </c>
      <c r="G287" s="7" t="n">
        <f aca="false">COUNTIF(Pedidos!$B$2:$B$7000,A287)</f>
        <v>4</v>
      </c>
      <c r="H287" s="16" t="n">
        <f aca="false">SUMIFS(Pedidos!$D$2:$D$7000,Pedidos!$B$2:$B$7000,A287)</f>
        <v>165.35</v>
      </c>
      <c r="I287" s="7" t="n">
        <f aca="false">5-MIN(4,INT(PERCENTRANK($F$2:$F$2401,F287,6)*5))</f>
        <v>5</v>
      </c>
      <c r="J287" s="15" t="n">
        <f aca="false">IF(G287&gt;=Parámetros!$B$8,5,IF(G287&gt;=Parámetros!$B$7,4,IF(G287&gt;=Parámetros!$B$6,3,IF(G287&gt;=Parámetros!$B$5,2,1))))</f>
        <v>4</v>
      </c>
      <c r="K287" s="7" t="n">
        <f aca="false">1+MIN(4,INT(PERCENTRANK($H$2:$H$2401,H287,6)*5))</f>
        <v>5</v>
      </c>
      <c r="L287" s="7" t="str">
        <f aca="false">I287&amp;J287&amp;K287</f>
        <v>545</v>
      </c>
      <c r="M287" s="15" t="str">
        <f aca="false">INDEX('Mapa RF'!$B$4:$F$8,6-I287,J287)</f>
        <v>Campeones</v>
      </c>
    </row>
    <row r="288" customFormat="false" ht="15" hidden="false" customHeight="false" outlineLevel="0" collapsed="false">
      <c r="A288" s="10" t="s">
        <v>661</v>
      </c>
      <c r="B288" s="10" t="s">
        <v>8971</v>
      </c>
      <c r="C288" s="11" t="n">
        <v>45643</v>
      </c>
      <c r="D288" s="13" t="b">
        <f aca="false">FALSE()</f>
        <v>0</v>
      </c>
      <c r="E288" s="14" t="n">
        <f aca="false">_xlfn.MAXIFS(Pedidos!$C$2:$C$7000,Pedidos!$B$2:$B$7000,A288)</f>
        <v>45892</v>
      </c>
      <c r="F288" s="15" t="n">
        <f aca="false">Parámetros!$B$4-E288</f>
        <v>404</v>
      </c>
      <c r="G288" s="7" t="n">
        <f aca="false">COUNTIF(Pedidos!$B$2:$B$7000,A288)</f>
        <v>3</v>
      </c>
      <c r="H288" s="16" t="n">
        <f aca="false">SUMIFS(Pedidos!$D$2:$D$7000,Pedidos!$B$2:$B$7000,A288)</f>
        <v>101.05</v>
      </c>
      <c r="I288" s="7" t="n">
        <f aca="false">5-MIN(4,INT(PERCENTRANK($F$2:$F$2401,F288,6)*5))</f>
        <v>2</v>
      </c>
      <c r="J288" s="15" t="n">
        <f aca="false">IF(G288&gt;=Parámetros!$B$8,5,IF(G288&gt;=Parámetros!$B$7,4,IF(G288&gt;=Parámetros!$B$6,3,IF(G288&gt;=Parámetros!$B$5,2,1))))</f>
        <v>3</v>
      </c>
      <c r="K288" s="7" t="n">
        <f aca="false">1+MIN(4,INT(PERCENTRANK($H$2:$H$2401,H288,6)*5))</f>
        <v>4</v>
      </c>
      <c r="L288" s="7" t="str">
        <f aca="false">I288&amp;J288&amp;K288</f>
        <v>234</v>
      </c>
      <c r="M288" s="15" t="str">
        <f aca="false">INDEX('Mapa RF'!$B$4:$F$8,6-I288,J288)</f>
        <v>En riesgo</v>
      </c>
    </row>
    <row r="289" customFormat="false" ht="15" hidden="false" customHeight="false" outlineLevel="0" collapsed="false">
      <c r="A289" s="10" t="s">
        <v>2994</v>
      </c>
      <c r="B289" s="10" t="s">
        <v>8968</v>
      </c>
      <c r="C289" s="11" t="n">
        <v>45831</v>
      </c>
      <c r="D289" s="13" t="b">
        <f aca="false">TRUE()</f>
        <v>1</v>
      </c>
      <c r="E289" s="14" t="n">
        <f aca="false">_xlfn.MAXIFS(Pedidos!$C$2:$C$7000,Pedidos!$B$2:$B$7000,A289)</f>
        <v>46295</v>
      </c>
      <c r="F289" s="15" t="n">
        <f aca="false">Parámetros!$B$4-E289</f>
        <v>1</v>
      </c>
      <c r="G289" s="7" t="n">
        <f aca="false">COUNTIF(Pedidos!$B$2:$B$7000,A289)</f>
        <v>16</v>
      </c>
      <c r="H289" s="16" t="n">
        <f aca="false">SUMIFS(Pedidos!$D$2:$D$7000,Pedidos!$B$2:$B$7000,A289)</f>
        <v>851.51</v>
      </c>
      <c r="I289" s="7" t="n">
        <f aca="false">5-MIN(4,INT(PERCENTRANK($F$2:$F$2401,F289,6)*5))</f>
        <v>5</v>
      </c>
      <c r="J289" s="15" t="n">
        <f aca="false">IF(G289&gt;=Parámetros!$B$8,5,IF(G289&gt;=Parámetros!$B$7,4,IF(G289&gt;=Parámetros!$B$6,3,IF(G289&gt;=Parámetros!$B$5,2,1))))</f>
        <v>5</v>
      </c>
      <c r="K289" s="7" t="n">
        <f aca="false">1+MIN(4,INT(PERCENTRANK($H$2:$H$2401,H289,6)*5))</f>
        <v>5</v>
      </c>
      <c r="L289" s="7" t="str">
        <f aca="false">I289&amp;J289&amp;K289</f>
        <v>555</v>
      </c>
      <c r="M289" s="15" t="str">
        <f aca="false">INDEX('Mapa RF'!$B$4:$F$8,6-I289,J289)</f>
        <v>Campeones</v>
      </c>
    </row>
    <row r="290" customFormat="false" ht="15" hidden="false" customHeight="false" outlineLevel="0" collapsed="false">
      <c r="A290" s="10" t="s">
        <v>8286</v>
      </c>
      <c r="B290" s="10" t="s">
        <v>8979</v>
      </c>
      <c r="C290" s="11" t="n">
        <v>46241</v>
      </c>
      <c r="D290" s="13" t="b">
        <f aca="false">TRUE()</f>
        <v>1</v>
      </c>
      <c r="E290" s="14" t="n">
        <f aca="false">_xlfn.MAXIFS(Pedidos!$C$2:$C$7000,Pedidos!$B$2:$B$7000,A290)</f>
        <v>46241</v>
      </c>
      <c r="F290" s="15" t="n">
        <f aca="false">Parámetros!$B$4-E290</f>
        <v>55</v>
      </c>
      <c r="G290" s="7" t="n">
        <f aca="false">COUNTIF(Pedidos!$B$2:$B$7000,A290)</f>
        <v>1</v>
      </c>
      <c r="H290" s="16" t="n">
        <f aca="false">SUMIFS(Pedidos!$D$2:$D$7000,Pedidos!$B$2:$B$7000,A290)</f>
        <v>31.95</v>
      </c>
      <c r="I290" s="7" t="n">
        <f aca="false">5-MIN(4,INT(PERCENTRANK($F$2:$F$2401,F290,6)*5))</f>
        <v>5</v>
      </c>
      <c r="J290" s="15" t="n">
        <f aca="false">IF(G290&gt;=Parámetros!$B$8,5,IF(G290&gt;=Parámetros!$B$7,4,IF(G290&gt;=Parámetros!$B$6,3,IF(G290&gt;=Parámetros!$B$5,2,1))))</f>
        <v>1</v>
      </c>
      <c r="K290" s="7" t="n">
        <f aca="false">1+MIN(4,INT(PERCENTRANK($H$2:$H$2401,H290,6)*5))</f>
        <v>2</v>
      </c>
      <c r="L290" s="7" t="str">
        <f aca="false">I290&amp;J290&amp;K290</f>
        <v>512</v>
      </c>
      <c r="M290" s="15" t="str">
        <f aca="false">INDEX('Mapa RF'!$B$4:$F$8,6-I290,J290)</f>
        <v>Nuevos</v>
      </c>
    </row>
    <row r="291" customFormat="false" ht="15" hidden="false" customHeight="false" outlineLevel="0" collapsed="false">
      <c r="A291" s="10" t="s">
        <v>6288</v>
      </c>
      <c r="B291" s="10" t="s">
        <v>8976</v>
      </c>
      <c r="C291" s="11" t="n">
        <v>46079</v>
      </c>
      <c r="D291" s="13" t="b">
        <f aca="false">TRUE()</f>
        <v>1</v>
      </c>
      <c r="E291" s="14" t="n">
        <f aca="false">_xlfn.MAXIFS(Pedidos!$C$2:$C$7000,Pedidos!$B$2:$B$7000,A291)</f>
        <v>46167</v>
      </c>
      <c r="F291" s="15" t="n">
        <f aca="false">Parámetros!$B$4-E291</f>
        <v>129</v>
      </c>
      <c r="G291" s="7" t="n">
        <f aca="false">COUNTIF(Pedidos!$B$2:$B$7000,A291)</f>
        <v>2</v>
      </c>
      <c r="H291" s="16" t="n">
        <f aca="false">SUMIFS(Pedidos!$D$2:$D$7000,Pedidos!$B$2:$B$7000,A291)</f>
        <v>96.54</v>
      </c>
      <c r="I291" s="7" t="n">
        <f aca="false">5-MIN(4,INT(PERCENTRANK($F$2:$F$2401,F291,6)*5))</f>
        <v>4</v>
      </c>
      <c r="J291" s="15" t="n">
        <f aca="false">IF(G291&gt;=Parámetros!$B$8,5,IF(G291&gt;=Parámetros!$B$7,4,IF(G291&gt;=Parámetros!$B$6,3,IF(G291&gt;=Parámetros!$B$5,2,1))))</f>
        <v>2</v>
      </c>
      <c r="K291" s="7" t="n">
        <f aca="false">1+MIN(4,INT(PERCENTRANK($H$2:$H$2401,H291,6)*5))</f>
        <v>4</v>
      </c>
      <c r="L291" s="7" t="str">
        <f aca="false">I291&amp;J291&amp;K291</f>
        <v>424</v>
      </c>
      <c r="M291" s="15" t="str">
        <f aca="false">INDEX('Mapa RF'!$B$4:$F$8,6-I291,J291)</f>
        <v>Potencialmente leales</v>
      </c>
    </row>
    <row r="292" customFormat="false" ht="15" hidden="false" customHeight="false" outlineLevel="0" collapsed="false">
      <c r="A292" s="10" t="s">
        <v>3691</v>
      </c>
      <c r="B292" s="10" t="s">
        <v>8982</v>
      </c>
      <c r="C292" s="11" t="n">
        <v>45882</v>
      </c>
      <c r="D292" s="13" t="b">
        <f aca="false">TRUE()</f>
        <v>1</v>
      </c>
      <c r="E292" s="14" t="n">
        <f aca="false">_xlfn.MAXIFS(Pedidos!$C$2:$C$7000,Pedidos!$B$2:$B$7000,A292)</f>
        <v>45882</v>
      </c>
      <c r="F292" s="15" t="n">
        <f aca="false">Parámetros!$B$4-E292</f>
        <v>414</v>
      </c>
      <c r="G292" s="7" t="n">
        <f aca="false">COUNTIF(Pedidos!$B$2:$B$7000,A292)</f>
        <v>1</v>
      </c>
      <c r="H292" s="16" t="n">
        <f aca="false">SUMIFS(Pedidos!$D$2:$D$7000,Pedidos!$B$2:$B$7000,A292)</f>
        <v>31.52</v>
      </c>
      <c r="I292" s="7" t="n">
        <f aca="false">5-MIN(4,INT(PERCENTRANK($F$2:$F$2401,F292,6)*5))</f>
        <v>2</v>
      </c>
      <c r="J292" s="15" t="n">
        <f aca="false">IF(G292&gt;=Parámetros!$B$8,5,IF(G292&gt;=Parámetros!$B$7,4,IF(G292&gt;=Parámetros!$B$6,3,IF(G292&gt;=Parámetros!$B$5,2,1))))</f>
        <v>1</v>
      </c>
      <c r="K292" s="7" t="n">
        <f aca="false">1+MIN(4,INT(PERCENTRANK($H$2:$H$2401,H292,6)*5))</f>
        <v>2</v>
      </c>
      <c r="L292" s="7" t="str">
        <f aca="false">I292&amp;J292&amp;K292</f>
        <v>212</v>
      </c>
      <c r="M292" s="15" t="str">
        <f aca="false">INDEX('Mapa RF'!$B$4:$F$8,6-I292,J292)</f>
        <v>Hibernando</v>
      </c>
    </row>
    <row r="293" customFormat="false" ht="15" hidden="false" customHeight="false" outlineLevel="0" collapsed="false">
      <c r="A293" s="10" t="s">
        <v>8605</v>
      </c>
      <c r="B293" s="10" t="s">
        <v>8974</v>
      </c>
      <c r="C293" s="11" t="n">
        <v>46267</v>
      </c>
      <c r="D293" s="13" t="b">
        <f aca="false">FALSE()</f>
        <v>0</v>
      </c>
      <c r="E293" s="14" t="n">
        <f aca="false">_xlfn.MAXIFS(Pedidos!$C$2:$C$7000,Pedidos!$B$2:$B$7000,A293)</f>
        <v>46267</v>
      </c>
      <c r="F293" s="15" t="n">
        <f aca="false">Parámetros!$B$4-E293</f>
        <v>29</v>
      </c>
      <c r="G293" s="7" t="n">
        <f aca="false">COUNTIF(Pedidos!$B$2:$B$7000,A293)</f>
        <v>1</v>
      </c>
      <c r="H293" s="16" t="n">
        <f aca="false">SUMIFS(Pedidos!$D$2:$D$7000,Pedidos!$B$2:$B$7000,A293)</f>
        <v>21.36</v>
      </c>
      <c r="I293" s="7" t="n">
        <f aca="false">5-MIN(4,INT(PERCENTRANK($F$2:$F$2401,F293,6)*5))</f>
        <v>5</v>
      </c>
      <c r="J293" s="15" t="n">
        <f aca="false">IF(G293&gt;=Parámetros!$B$8,5,IF(G293&gt;=Parámetros!$B$7,4,IF(G293&gt;=Parámetros!$B$6,3,IF(G293&gt;=Parámetros!$B$5,2,1))))</f>
        <v>1</v>
      </c>
      <c r="K293" s="7" t="n">
        <f aca="false">1+MIN(4,INT(PERCENTRANK($H$2:$H$2401,H293,6)*5))</f>
        <v>1</v>
      </c>
      <c r="L293" s="7" t="str">
        <f aca="false">I293&amp;J293&amp;K293</f>
        <v>511</v>
      </c>
      <c r="M293" s="15" t="str">
        <f aca="false">INDEX('Mapa RF'!$B$4:$F$8,6-I293,J293)</f>
        <v>Nuevos</v>
      </c>
    </row>
    <row r="294" customFormat="false" ht="15" hidden="false" customHeight="false" outlineLevel="0" collapsed="false">
      <c r="A294" s="10" t="s">
        <v>4549</v>
      </c>
      <c r="B294" s="10" t="s">
        <v>8968</v>
      </c>
      <c r="C294" s="11" t="n">
        <v>45946</v>
      </c>
      <c r="D294" s="13" t="b">
        <f aca="false">TRUE()</f>
        <v>1</v>
      </c>
      <c r="E294" s="14" t="n">
        <f aca="false">_xlfn.MAXIFS(Pedidos!$C$2:$C$7000,Pedidos!$B$2:$B$7000,A294)</f>
        <v>46240</v>
      </c>
      <c r="F294" s="15" t="n">
        <f aca="false">Parámetros!$B$4-E294</f>
        <v>56</v>
      </c>
      <c r="G294" s="7" t="n">
        <f aca="false">COUNTIF(Pedidos!$B$2:$B$7000,A294)</f>
        <v>7</v>
      </c>
      <c r="H294" s="16" t="n">
        <f aca="false">SUMIFS(Pedidos!$D$2:$D$7000,Pedidos!$B$2:$B$7000,A294)</f>
        <v>214.67</v>
      </c>
      <c r="I294" s="7" t="n">
        <f aca="false">5-MIN(4,INT(PERCENTRANK($F$2:$F$2401,F294,6)*5))</f>
        <v>5</v>
      </c>
      <c r="J294" s="15" t="n">
        <f aca="false">IF(G294&gt;=Parámetros!$B$8,5,IF(G294&gt;=Parámetros!$B$7,4,IF(G294&gt;=Parámetros!$B$6,3,IF(G294&gt;=Parámetros!$B$5,2,1))))</f>
        <v>5</v>
      </c>
      <c r="K294" s="7" t="n">
        <f aca="false">1+MIN(4,INT(PERCENTRANK($H$2:$H$2401,H294,6)*5))</f>
        <v>5</v>
      </c>
      <c r="L294" s="7" t="str">
        <f aca="false">I294&amp;J294&amp;K294</f>
        <v>555</v>
      </c>
      <c r="M294" s="15" t="str">
        <f aca="false">INDEX('Mapa RF'!$B$4:$F$8,6-I294,J294)</f>
        <v>Campeones</v>
      </c>
    </row>
    <row r="295" customFormat="false" ht="15" hidden="false" customHeight="false" outlineLevel="0" collapsed="false">
      <c r="A295" s="10" t="s">
        <v>3099</v>
      </c>
      <c r="B295" s="10" t="s">
        <v>8976</v>
      </c>
      <c r="C295" s="11" t="n">
        <v>45839</v>
      </c>
      <c r="D295" s="13" t="b">
        <f aca="false">TRUE()</f>
        <v>1</v>
      </c>
      <c r="E295" s="14" t="n">
        <f aca="false">_xlfn.MAXIFS(Pedidos!$C$2:$C$7000,Pedidos!$B$2:$B$7000,A295)</f>
        <v>45839</v>
      </c>
      <c r="F295" s="15" t="n">
        <f aca="false">Parámetros!$B$4-E295</f>
        <v>457</v>
      </c>
      <c r="G295" s="7" t="n">
        <f aca="false">COUNTIF(Pedidos!$B$2:$B$7000,A295)</f>
        <v>1</v>
      </c>
      <c r="H295" s="16" t="n">
        <f aca="false">SUMIFS(Pedidos!$D$2:$D$7000,Pedidos!$B$2:$B$7000,A295)</f>
        <v>40.95</v>
      </c>
      <c r="I295" s="7" t="n">
        <f aca="false">5-MIN(4,INT(PERCENTRANK($F$2:$F$2401,F295,6)*5))</f>
        <v>2</v>
      </c>
      <c r="J295" s="15" t="n">
        <f aca="false">IF(G295&gt;=Parámetros!$B$8,5,IF(G295&gt;=Parámetros!$B$7,4,IF(G295&gt;=Parámetros!$B$6,3,IF(G295&gt;=Parámetros!$B$5,2,1))))</f>
        <v>1</v>
      </c>
      <c r="K295" s="7" t="n">
        <f aca="false">1+MIN(4,INT(PERCENTRANK($H$2:$H$2401,H295,6)*5))</f>
        <v>3</v>
      </c>
      <c r="L295" s="7" t="str">
        <f aca="false">I295&amp;J295&amp;K295</f>
        <v>213</v>
      </c>
      <c r="M295" s="15" t="str">
        <f aca="false">INDEX('Mapa RF'!$B$4:$F$8,6-I295,J295)</f>
        <v>Hibernando</v>
      </c>
    </row>
    <row r="296" customFormat="false" ht="15" hidden="false" customHeight="false" outlineLevel="0" collapsed="false">
      <c r="A296" s="10" t="s">
        <v>3459</v>
      </c>
      <c r="B296" s="10" t="s">
        <v>8976</v>
      </c>
      <c r="C296" s="11" t="n">
        <v>45866</v>
      </c>
      <c r="D296" s="13" t="b">
        <f aca="false">TRUE()</f>
        <v>1</v>
      </c>
      <c r="E296" s="14" t="n">
        <f aca="false">_xlfn.MAXIFS(Pedidos!$C$2:$C$7000,Pedidos!$B$2:$B$7000,A296)</f>
        <v>46027</v>
      </c>
      <c r="F296" s="15" t="n">
        <f aca="false">Parámetros!$B$4-E296</f>
        <v>269</v>
      </c>
      <c r="G296" s="7" t="n">
        <f aca="false">COUNTIF(Pedidos!$B$2:$B$7000,A296)</f>
        <v>3</v>
      </c>
      <c r="H296" s="16" t="n">
        <f aca="false">SUMIFS(Pedidos!$D$2:$D$7000,Pedidos!$B$2:$B$7000,A296)</f>
        <v>82.25</v>
      </c>
      <c r="I296" s="7" t="n">
        <f aca="false">5-MIN(4,INT(PERCENTRANK($F$2:$F$2401,F296,6)*5))</f>
        <v>3</v>
      </c>
      <c r="J296" s="15" t="n">
        <f aca="false">IF(G296&gt;=Parámetros!$B$8,5,IF(G296&gt;=Parámetros!$B$7,4,IF(G296&gt;=Parámetros!$B$6,3,IF(G296&gt;=Parámetros!$B$5,2,1))))</f>
        <v>3</v>
      </c>
      <c r="K296" s="7" t="n">
        <f aca="false">1+MIN(4,INT(PERCENTRANK($H$2:$H$2401,H296,6)*5))</f>
        <v>4</v>
      </c>
      <c r="L296" s="7" t="str">
        <f aca="false">I296&amp;J296&amp;K296</f>
        <v>334</v>
      </c>
      <c r="M296" s="15" t="str">
        <f aca="false">INDEX('Mapa RF'!$B$4:$F$8,6-I296,J296)</f>
        <v>Necesitan atención</v>
      </c>
    </row>
    <row r="297" customFormat="false" ht="15" hidden="false" customHeight="false" outlineLevel="0" collapsed="false">
      <c r="A297" s="10" t="s">
        <v>857</v>
      </c>
      <c r="B297" s="10" t="s">
        <v>8971</v>
      </c>
      <c r="C297" s="11" t="n">
        <v>45662</v>
      </c>
      <c r="D297" s="13" t="b">
        <f aca="false">TRUE()</f>
        <v>1</v>
      </c>
      <c r="E297" s="14" t="n">
        <f aca="false">_xlfn.MAXIFS(Pedidos!$C$2:$C$7000,Pedidos!$B$2:$B$7000,A297)</f>
        <v>45662</v>
      </c>
      <c r="F297" s="15" t="n">
        <f aca="false">Parámetros!$B$4-E297</f>
        <v>634</v>
      </c>
      <c r="G297" s="7" t="n">
        <f aca="false">COUNTIF(Pedidos!$B$2:$B$7000,A297)</f>
        <v>1</v>
      </c>
      <c r="H297" s="16" t="n">
        <f aca="false">SUMIFS(Pedidos!$D$2:$D$7000,Pedidos!$B$2:$B$7000,A297)</f>
        <v>46.46</v>
      </c>
      <c r="I297" s="7" t="n">
        <f aca="false">5-MIN(4,INT(PERCENTRANK($F$2:$F$2401,F297,6)*5))</f>
        <v>1</v>
      </c>
      <c r="J297" s="15" t="n">
        <f aca="false">IF(G297&gt;=Parámetros!$B$8,5,IF(G297&gt;=Parámetros!$B$7,4,IF(G297&gt;=Parámetros!$B$6,3,IF(G297&gt;=Parámetros!$B$5,2,1))))</f>
        <v>1</v>
      </c>
      <c r="K297" s="7" t="n">
        <f aca="false">1+MIN(4,INT(PERCENTRANK($H$2:$H$2401,H297,6)*5))</f>
        <v>3</v>
      </c>
      <c r="L297" s="7" t="str">
        <f aca="false">I297&amp;J297&amp;K297</f>
        <v>113</v>
      </c>
      <c r="M297" s="15" t="str">
        <f aca="false">INDEX('Mapa RF'!$B$4:$F$8,6-I297,J297)</f>
        <v>Hibernando</v>
      </c>
    </row>
    <row r="298" customFormat="false" ht="15" hidden="false" customHeight="false" outlineLevel="0" collapsed="false">
      <c r="A298" s="10" t="s">
        <v>7461</v>
      </c>
      <c r="B298" s="10" t="s">
        <v>8980</v>
      </c>
      <c r="C298" s="11" t="n">
        <v>46174</v>
      </c>
      <c r="D298" s="13" t="b">
        <f aca="false">TRUE()</f>
        <v>1</v>
      </c>
      <c r="E298" s="14" t="n">
        <f aca="false">_xlfn.MAXIFS(Pedidos!$C$2:$C$7000,Pedidos!$B$2:$B$7000,A298)</f>
        <v>46174</v>
      </c>
      <c r="F298" s="15" t="n">
        <f aca="false">Parámetros!$B$4-E298</f>
        <v>122</v>
      </c>
      <c r="G298" s="7" t="n">
        <f aca="false">COUNTIF(Pedidos!$B$2:$B$7000,A298)</f>
        <v>1</v>
      </c>
      <c r="H298" s="16" t="n">
        <f aca="false">SUMIFS(Pedidos!$D$2:$D$7000,Pedidos!$B$2:$B$7000,A298)</f>
        <v>25.2</v>
      </c>
      <c r="I298" s="7" t="n">
        <f aca="false">5-MIN(4,INT(PERCENTRANK($F$2:$F$2401,F298,6)*5))</f>
        <v>4</v>
      </c>
      <c r="J298" s="15" t="n">
        <f aca="false">IF(G298&gt;=Parámetros!$B$8,5,IF(G298&gt;=Parámetros!$B$7,4,IF(G298&gt;=Parámetros!$B$6,3,IF(G298&gt;=Parámetros!$B$5,2,1))))</f>
        <v>1</v>
      </c>
      <c r="K298" s="7" t="n">
        <f aca="false">1+MIN(4,INT(PERCENTRANK($H$2:$H$2401,H298,6)*5))</f>
        <v>1</v>
      </c>
      <c r="L298" s="7" t="str">
        <f aca="false">I298&amp;J298&amp;K298</f>
        <v>411</v>
      </c>
      <c r="M298" s="15" t="str">
        <f aca="false">INDEX('Mapa RF'!$B$4:$F$8,6-I298,J298)</f>
        <v>Prometedores</v>
      </c>
    </row>
    <row r="299" customFormat="false" ht="15" hidden="false" customHeight="false" outlineLevel="0" collapsed="false">
      <c r="A299" s="10" t="s">
        <v>2237</v>
      </c>
      <c r="B299" s="10" t="s">
        <v>8968</v>
      </c>
      <c r="C299" s="11" t="n">
        <v>45774</v>
      </c>
      <c r="D299" s="13" t="b">
        <f aca="false">TRUE()</f>
        <v>1</v>
      </c>
      <c r="E299" s="14" t="n">
        <f aca="false">_xlfn.MAXIFS(Pedidos!$C$2:$C$7000,Pedidos!$B$2:$B$7000,A299)</f>
        <v>45774</v>
      </c>
      <c r="F299" s="15" t="n">
        <f aca="false">Parámetros!$B$4-E299</f>
        <v>522</v>
      </c>
      <c r="G299" s="7" t="n">
        <f aca="false">COUNTIF(Pedidos!$B$2:$B$7000,A299)</f>
        <v>1</v>
      </c>
      <c r="H299" s="16" t="n">
        <f aca="false">SUMIFS(Pedidos!$D$2:$D$7000,Pedidos!$B$2:$B$7000,A299)</f>
        <v>41.95</v>
      </c>
      <c r="I299" s="7" t="n">
        <f aca="false">5-MIN(4,INT(PERCENTRANK($F$2:$F$2401,F299,6)*5))</f>
        <v>1</v>
      </c>
      <c r="J299" s="15" t="n">
        <f aca="false">IF(G299&gt;=Parámetros!$B$8,5,IF(G299&gt;=Parámetros!$B$7,4,IF(G299&gt;=Parámetros!$B$6,3,IF(G299&gt;=Parámetros!$B$5,2,1))))</f>
        <v>1</v>
      </c>
      <c r="K299" s="7" t="n">
        <f aca="false">1+MIN(4,INT(PERCENTRANK($H$2:$H$2401,H299,6)*5))</f>
        <v>3</v>
      </c>
      <c r="L299" s="7" t="str">
        <f aca="false">I299&amp;J299&amp;K299</f>
        <v>113</v>
      </c>
      <c r="M299" s="15" t="str">
        <f aca="false">INDEX('Mapa RF'!$B$4:$F$8,6-I299,J299)</f>
        <v>Hibernando</v>
      </c>
    </row>
    <row r="300" customFormat="false" ht="15" hidden="false" customHeight="false" outlineLevel="0" collapsed="false">
      <c r="A300" s="10" t="s">
        <v>4462</v>
      </c>
      <c r="B300" s="10" t="s">
        <v>8974</v>
      </c>
      <c r="C300" s="11" t="n">
        <v>45940</v>
      </c>
      <c r="D300" s="13" t="b">
        <f aca="false">TRUE()</f>
        <v>1</v>
      </c>
      <c r="E300" s="14" t="n">
        <f aca="false">_xlfn.MAXIFS(Pedidos!$C$2:$C$7000,Pedidos!$B$2:$B$7000,A300)</f>
        <v>45940</v>
      </c>
      <c r="F300" s="15" t="n">
        <f aca="false">Parámetros!$B$4-E300</f>
        <v>356</v>
      </c>
      <c r="G300" s="7" t="n">
        <f aca="false">COUNTIF(Pedidos!$B$2:$B$7000,A300)</f>
        <v>1</v>
      </c>
      <c r="H300" s="16" t="n">
        <f aca="false">SUMIFS(Pedidos!$D$2:$D$7000,Pedidos!$B$2:$B$7000,A300)</f>
        <v>27.74</v>
      </c>
      <c r="I300" s="7" t="n">
        <f aca="false">5-MIN(4,INT(PERCENTRANK($F$2:$F$2401,F300,6)*5))</f>
        <v>3</v>
      </c>
      <c r="J300" s="15" t="n">
        <f aca="false">IF(G300&gt;=Parámetros!$B$8,5,IF(G300&gt;=Parámetros!$B$7,4,IF(G300&gt;=Parámetros!$B$6,3,IF(G300&gt;=Parámetros!$B$5,2,1))))</f>
        <v>1</v>
      </c>
      <c r="K300" s="7" t="n">
        <f aca="false">1+MIN(4,INT(PERCENTRANK($H$2:$H$2401,H300,6)*5))</f>
        <v>2</v>
      </c>
      <c r="L300" s="7" t="str">
        <f aca="false">I300&amp;J300&amp;K300</f>
        <v>312</v>
      </c>
      <c r="M300" s="15" t="str">
        <f aca="false">INDEX('Mapa RF'!$B$4:$F$8,6-I300,J300)</f>
        <v>A punto de dormirse</v>
      </c>
    </row>
    <row r="301" customFormat="false" ht="15" hidden="false" customHeight="false" outlineLevel="0" collapsed="false">
      <c r="A301" s="10" t="s">
        <v>5237</v>
      </c>
      <c r="B301" s="10" t="s">
        <v>8968</v>
      </c>
      <c r="C301" s="11" t="n">
        <v>45998</v>
      </c>
      <c r="D301" s="13" t="b">
        <f aca="false">TRUE()</f>
        <v>1</v>
      </c>
      <c r="E301" s="14" t="n">
        <f aca="false">_xlfn.MAXIFS(Pedidos!$C$2:$C$7000,Pedidos!$B$2:$B$7000,A301)</f>
        <v>46196</v>
      </c>
      <c r="F301" s="15" t="n">
        <f aca="false">Parámetros!$B$4-E301</f>
        <v>100</v>
      </c>
      <c r="G301" s="7" t="n">
        <f aca="false">COUNTIF(Pedidos!$B$2:$B$7000,A301)</f>
        <v>2</v>
      </c>
      <c r="H301" s="16" t="n">
        <f aca="false">SUMIFS(Pedidos!$D$2:$D$7000,Pedidos!$B$2:$B$7000,A301)</f>
        <v>85.26</v>
      </c>
      <c r="I301" s="7" t="n">
        <f aca="false">5-MIN(4,INT(PERCENTRANK($F$2:$F$2401,F301,6)*5))</f>
        <v>4</v>
      </c>
      <c r="J301" s="15" t="n">
        <f aca="false">IF(G301&gt;=Parámetros!$B$8,5,IF(G301&gt;=Parámetros!$B$7,4,IF(G301&gt;=Parámetros!$B$6,3,IF(G301&gt;=Parámetros!$B$5,2,1))))</f>
        <v>2</v>
      </c>
      <c r="K301" s="7" t="n">
        <f aca="false">1+MIN(4,INT(PERCENTRANK($H$2:$H$2401,H301,6)*5))</f>
        <v>4</v>
      </c>
      <c r="L301" s="7" t="str">
        <f aca="false">I301&amp;J301&amp;K301</f>
        <v>424</v>
      </c>
      <c r="M301" s="15" t="str">
        <f aca="false">INDEX('Mapa RF'!$B$4:$F$8,6-I301,J301)</f>
        <v>Potencialmente leales</v>
      </c>
    </row>
    <row r="302" customFormat="false" ht="15" hidden="false" customHeight="false" outlineLevel="0" collapsed="false">
      <c r="A302" s="10" t="s">
        <v>947</v>
      </c>
      <c r="B302" s="10" t="s">
        <v>8968</v>
      </c>
      <c r="C302" s="11" t="n">
        <v>45671</v>
      </c>
      <c r="D302" s="13" t="b">
        <f aca="false">TRUE()</f>
        <v>1</v>
      </c>
      <c r="E302" s="14" t="n">
        <f aca="false">_xlfn.MAXIFS(Pedidos!$C$2:$C$7000,Pedidos!$B$2:$B$7000,A302)</f>
        <v>45911</v>
      </c>
      <c r="F302" s="15" t="n">
        <f aca="false">Parámetros!$B$4-E302</f>
        <v>385</v>
      </c>
      <c r="G302" s="7" t="n">
        <f aca="false">COUNTIF(Pedidos!$B$2:$B$7000,A302)</f>
        <v>3</v>
      </c>
      <c r="H302" s="16" t="n">
        <f aca="false">SUMIFS(Pedidos!$D$2:$D$7000,Pedidos!$B$2:$B$7000,A302)</f>
        <v>134.91</v>
      </c>
      <c r="I302" s="7" t="n">
        <f aca="false">5-MIN(4,INT(PERCENTRANK($F$2:$F$2401,F302,6)*5))</f>
        <v>2</v>
      </c>
      <c r="J302" s="15" t="n">
        <f aca="false">IF(G302&gt;=Parámetros!$B$8,5,IF(G302&gt;=Parámetros!$B$7,4,IF(G302&gt;=Parámetros!$B$6,3,IF(G302&gt;=Parámetros!$B$5,2,1))))</f>
        <v>3</v>
      </c>
      <c r="K302" s="7" t="n">
        <f aca="false">1+MIN(4,INT(PERCENTRANK($H$2:$H$2401,H302,6)*5))</f>
        <v>4</v>
      </c>
      <c r="L302" s="7" t="str">
        <f aca="false">I302&amp;J302&amp;K302</f>
        <v>234</v>
      </c>
      <c r="M302" s="15" t="str">
        <f aca="false">INDEX('Mapa RF'!$B$4:$F$8,6-I302,J302)</f>
        <v>En riesgo</v>
      </c>
    </row>
    <row r="303" customFormat="false" ht="15" hidden="false" customHeight="false" outlineLevel="0" collapsed="false">
      <c r="A303" s="10" t="s">
        <v>551</v>
      </c>
      <c r="B303" s="10" t="s">
        <v>8972</v>
      </c>
      <c r="C303" s="11" t="n">
        <v>45632</v>
      </c>
      <c r="D303" s="13" t="b">
        <f aca="false">TRUE()</f>
        <v>1</v>
      </c>
      <c r="E303" s="14" t="n">
        <f aca="false">_xlfn.MAXIFS(Pedidos!$C$2:$C$7000,Pedidos!$B$2:$B$7000,A303)</f>
        <v>45632</v>
      </c>
      <c r="F303" s="15" t="n">
        <f aca="false">Parámetros!$B$4-E303</f>
        <v>664</v>
      </c>
      <c r="G303" s="7" t="n">
        <f aca="false">COUNTIF(Pedidos!$B$2:$B$7000,A303)</f>
        <v>1</v>
      </c>
      <c r="H303" s="16" t="n">
        <f aca="false">SUMIFS(Pedidos!$D$2:$D$7000,Pedidos!$B$2:$B$7000,A303)</f>
        <v>23.75</v>
      </c>
      <c r="I303" s="7" t="n">
        <f aca="false">5-MIN(4,INT(PERCENTRANK($F$2:$F$2401,F303,6)*5))</f>
        <v>1</v>
      </c>
      <c r="J303" s="15" t="n">
        <f aca="false">IF(G303&gt;=Parámetros!$B$8,5,IF(G303&gt;=Parámetros!$B$7,4,IF(G303&gt;=Parámetros!$B$6,3,IF(G303&gt;=Parámetros!$B$5,2,1))))</f>
        <v>1</v>
      </c>
      <c r="K303" s="7" t="n">
        <f aca="false">1+MIN(4,INT(PERCENTRANK($H$2:$H$2401,H303,6)*5))</f>
        <v>1</v>
      </c>
      <c r="L303" s="7" t="str">
        <f aca="false">I303&amp;J303&amp;K303</f>
        <v>111</v>
      </c>
      <c r="M303" s="15" t="str">
        <f aca="false">INDEX('Mapa RF'!$B$4:$F$8,6-I303,J303)</f>
        <v>Hibernando</v>
      </c>
    </row>
    <row r="304" customFormat="false" ht="15" hidden="false" customHeight="false" outlineLevel="0" collapsed="false">
      <c r="A304" s="10" t="s">
        <v>334</v>
      </c>
      <c r="B304" s="10" t="s">
        <v>8973</v>
      </c>
      <c r="C304" s="11" t="n">
        <v>45605</v>
      </c>
      <c r="D304" s="13" t="b">
        <f aca="false">TRUE()</f>
        <v>1</v>
      </c>
      <c r="E304" s="14" t="n">
        <f aca="false">_xlfn.MAXIFS(Pedidos!$C$2:$C$7000,Pedidos!$B$2:$B$7000,A304)</f>
        <v>45605</v>
      </c>
      <c r="F304" s="15" t="n">
        <f aca="false">Parámetros!$B$4-E304</f>
        <v>691</v>
      </c>
      <c r="G304" s="7" t="n">
        <f aca="false">COUNTIF(Pedidos!$B$2:$B$7000,A304)</f>
        <v>1</v>
      </c>
      <c r="H304" s="16" t="n">
        <f aca="false">SUMIFS(Pedidos!$D$2:$D$7000,Pedidos!$B$2:$B$7000,A304)</f>
        <v>33.29</v>
      </c>
      <c r="I304" s="7" t="n">
        <f aca="false">5-MIN(4,INT(PERCENTRANK($F$2:$F$2401,F304,6)*5))</f>
        <v>1</v>
      </c>
      <c r="J304" s="15" t="n">
        <f aca="false">IF(G304&gt;=Parámetros!$B$8,5,IF(G304&gt;=Parámetros!$B$7,4,IF(G304&gt;=Parámetros!$B$6,3,IF(G304&gt;=Parámetros!$B$5,2,1))))</f>
        <v>1</v>
      </c>
      <c r="K304" s="7" t="n">
        <f aca="false">1+MIN(4,INT(PERCENTRANK($H$2:$H$2401,H304,6)*5))</f>
        <v>2</v>
      </c>
      <c r="L304" s="7" t="str">
        <f aca="false">I304&amp;J304&amp;K304</f>
        <v>112</v>
      </c>
      <c r="M304" s="15" t="str">
        <f aca="false">INDEX('Mapa RF'!$B$4:$F$8,6-I304,J304)</f>
        <v>Hibernando</v>
      </c>
    </row>
    <row r="305" customFormat="false" ht="15" hidden="false" customHeight="false" outlineLevel="0" collapsed="false">
      <c r="A305" s="10" t="s">
        <v>6278</v>
      </c>
      <c r="B305" s="10" t="s">
        <v>8971</v>
      </c>
      <c r="C305" s="11" t="n">
        <v>46078</v>
      </c>
      <c r="D305" s="13" t="b">
        <f aca="false">TRUE()</f>
        <v>1</v>
      </c>
      <c r="E305" s="14" t="n">
        <f aca="false">_xlfn.MAXIFS(Pedidos!$C$2:$C$7000,Pedidos!$B$2:$B$7000,A305)</f>
        <v>46078</v>
      </c>
      <c r="F305" s="15" t="n">
        <f aca="false">Parámetros!$B$4-E305</f>
        <v>218</v>
      </c>
      <c r="G305" s="7" t="n">
        <f aca="false">COUNTIF(Pedidos!$B$2:$B$7000,A305)</f>
        <v>1</v>
      </c>
      <c r="H305" s="16" t="n">
        <f aca="false">SUMIFS(Pedidos!$D$2:$D$7000,Pedidos!$B$2:$B$7000,A305)</f>
        <v>35.6</v>
      </c>
      <c r="I305" s="7" t="n">
        <f aca="false">5-MIN(4,INT(PERCENTRANK($F$2:$F$2401,F305,6)*5))</f>
        <v>3</v>
      </c>
      <c r="J305" s="15" t="n">
        <f aca="false">IF(G305&gt;=Parámetros!$B$8,5,IF(G305&gt;=Parámetros!$B$7,4,IF(G305&gt;=Parámetros!$B$6,3,IF(G305&gt;=Parámetros!$B$5,2,1))))</f>
        <v>1</v>
      </c>
      <c r="K305" s="7" t="n">
        <f aca="false">1+MIN(4,INT(PERCENTRANK($H$2:$H$2401,H305,6)*5))</f>
        <v>2</v>
      </c>
      <c r="L305" s="7" t="str">
        <f aca="false">I305&amp;J305&amp;K305</f>
        <v>312</v>
      </c>
      <c r="M305" s="15" t="str">
        <f aca="false">INDEX('Mapa RF'!$B$4:$F$8,6-I305,J305)</f>
        <v>A punto de dormirse</v>
      </c>
    </row>
    <row r="306" customFormat="false" ht="15" hidden="false" customHeight="false" outlineLevel="0" collapsed="false">
      <c r="A306" s="10" t="s">
        <v>1649</v>
      </c>
      <c r="B306" s="10" t="s">
        <v>8972</v>
      </c>
      <c r="C306" s="11" t="n">
        <v>45729</v>
      </c>
      <c r="D306" s="13" t="b">
        <f aca="false">TRUE()</f>
        <v>1</v>
      </c>
      <c r="E306" s="14" t="n">
        <f aca="false">_xlfn.MAXIFS(Pedidos!$C$2:$C$7000,Pedidos!$B$2:$B$7000,A306)</f>
        <v>45729</v>
      </c>
      <c r="F306" s="15" t="n">
        <f aca="false">Parámetros!$B$4-E306</f>
        <v>567</v>
      </c>
      <c r="G306" s="7" t="n">
        <f aca="false">COUNTIF(Pedidos!$B$2:$B$7000,A306)</f>
        <v>1</v>
      </c>
      <c r="H306" s="16" t="n">
        <f aca="false">SUMIFS(Pedidos!$D$2:$D$7000,Pedidos!$B$2:$B$7000,A306)</f>
        <v>65.83</v>
      </c>
      <c r="I306" s="7" t="n">
        <f aca="false">5-MIN(4,INT(PERCENTRANK($F$2:$F$2401,F306,6)*5))</f>
        <v>1</v>
      </c>
      <c r="J306" s="15" t="n">
        <f aca="false">IF(G306&gt;=Parámetros!$B$8,5,IF(G306&gt;=Parámetros!$B$7,4,IF(G306&gt;=Parámetros!$B$6,3,IF(G306&gt;=Parámetros!$B$5,2,1))))</f>
        <v>1</v>
      </c>
      <c r="K306" s="7" t="n">
        <f aca="false">1+MIN(4,INT(PERCENTRANK($H$2:$H$2401,H306,6)*5))</f>
        <v>4</v>
      </c>
      <c r="L306" s="7" t="str">
        <f aca="false">I306&amp;J306&amp;K306</f>
        <v>114</v>
      </c>
      <c r="M306" s="15" t="str">
        <f aca="false">INDEX('Mapa RF'!$B$4:$F$8,6-I306,J306)</f>
        <v>Hibernando</v>
      </c>
    </row>
    <row r="307" customFormat="false" ht="15" hidden="false" customHeight="false" outlineLevel="0" collapsed="false">
      <c r="A307" s="10" t="s">
        <v>5669</v>
      </c>
      <c r="B307" s="10" t="s">
        <v>8980</v>
      </c>
      <c r="C307" s="11" t="n">
        <v>46031</v>
      </c>
      <c r="D307" s="13" t="b">
        <f aca="false">TRUE()</f>
        <v>1</v>
      </c>
      <c r="E307" s="14" t="n">
        <f aca="false">_xlfn.MAXIFS(Pedidos!$C$2:$C$7000,Pedidos!$B$2:$B$7000,A307)</f>
        <v>46031</v>
      </c>
      <c r="F307" s="15" t="n">
        <f aca="false">Parámetros!$B$4-E307</f>
        <v>265</v>
      </c>
      <c r="G307" s="7" t="n">
        <f aca="false">COUNTIF(Pedidos!$B$2:$B$7000,A307)</f>
        <v>1</v>
      </c>
      <c r="H307" s="16" t="n">
        <f aca="false">SUMIFS(Pedidos!$D$2:$D$7000,Pedidos!$B$2:$B$7000,A307)</f>
        <v>41.02</v>
      </c>
      <c r="I307" s="7" t="n">
        <f aca="false">5-MIN(4,INT(PERCENTRANK($F$2:$F$2401,F307,6)*5))</f>
        <v>3</v>
      </c>
      <c r="J307" s="15" t="n">
        <f aca="false">IF(G307&gt;=Parámetros!$B$8,5,IF(G307&gt;=Parámetros!$B$7,4,IF(G307&gt;=Parámetros!$B$6,3,IF(G307&gt;=Parámetros!$B$5,2,1))))</f>
        <v>1</v>
      </c>
      <c r="K307" s="7" t="n">
        <f aca="false">1+MIN(4,INT(PERCENTRANK($H$2:$H$2401,H307,6)*5))</f>
        <v>3</v>
      </c>
      <c r="L307" s="7" t="str">
        <f aca="false">I307&amp;J307&amp;K307</f>
        <v>313</v>
      </c>
      <c r="M307" s="15" t="str">
        <f aca="false">INDEX('Mapa RF'!$B$4:$F$8,6-I307,J307)</f>
        <v>A punto de dormirse</v>
      </c>
    </row>
    <row r="308" customFormat="false" ht="15" hidden="false" customHeight="false" outlineLevel="0" collapsed="false">
      <c r="A308" s="10" t="s">
        <v>336</v>
      </c>
      <c r="B308" s="10" t="s">
        <v>8971</v>
      </c>
      <c r="C308" s="11" t="n">
        <v>45605</v>
      </c>
      <c r="D308" s="13" t="b">
        <f aca="false">TRUE()</f>
        <v>1</v>
      </c>
      <c r="E308" s="14" t="n">
        <f aca="false">_xlfn.MAXIFS(Pedidos!$C$2:$C$7000,Pedidos!$B$2:$B$7000,A308)</f>
        <v>46028</v>
      </c>
      <c r="F308" s="15" t="n">
        <f aca="false">Parámetros!$B$4-E308</f>
        <v>268</v>
      </c>
      <c r="G308" s="7" t="n">
        <f aca="false">COUNTIF(Pedidos!$B$2:$B$7000,A308)</f>
        <v>3</v>
      </c>
      <c r="H308" s="16" t="n">
        <f aca="false">SUMIFS(Pedidos!$D$2:$D$7000,Pedidos!$B$2:$B$7000,A308)</f>
        <v>137.67</v>
      </c>
      <c r="I308" s="7" t="n">
        <f aca="false">5-MIN(4,INT(PERCENTRANK($F$2:$F$2401,F308,6)*5))</f>
        <v>3</v>
      </c>
      <c r="J308" s="15" t="n">
        <f aca="false">IF(G308&gt;=Parámetros!$B$8,5,IF(G308&gt;=Parámetros!$B$7,4,IF(G308&gt;=Parámetros!$B$6,3,IF(G308&gt;=Parámetros!$B$5,2,1))))</f>
        <v>3</v>
      </c>
      <c r="K308" s="7" t="n">
        <f aca="false">1+MIN(4,INT(PERCENTRANK($H$2:$H$2401,H308,6)*5))</f>
        <v>5</v>
      </c>
      <c r="L308" s="7" t="str">
        <f aca="false">I308&amp;J308&amp;K308</f>
        <v>335</v>
      </c>
      <c r="M308" s="15" t="str">
        <f aca="false">INDEX('Mapa RF'!$B$4:$F$8,6-I308,J308)</f>
        <v>Necesitan atención</v>
      </c>
    </row>
    <row r="309" customFormat="false" ht="15" hidden="false" customHeight="false" outlineLevel="0" collapsed="false">
      <c r="A309" s="10" t="s">
        <v>8680</v>
      </c>
      <c r="B309" s="10" t="s">
        <v>8978</v>
      </c>
      <c r="C309" s="11" t="n">
        <v>46273</v>
      </c>
      <c r="D309" s="13" t="b">
        <f aca="false">TRUE()</f>
        <v>1</v>
      </c>
      <c r="E309" s="14" t="n">
        <f aca="false">_xlfn.MAXIFS(Pedidos!$C$2:$C$7000,Pedidos!$B$2:$B$7000,A309)</f>
        <v>46273</v>
      </c>
      <c r="F309" s="15" t="n">
        <f aca="false">Parámetros!$B$4-E309</f>
        <v>23</v>
      </c>
      <c r="G309" s="7" t="n">
        <f aca="false">COUNTIF(Pedidos!$B$2:$B$7000,A309)</f>
        <v>1</v>
      </c>
      <c r="H309" s="16" t="n">
        <f aca="false">SUMIFS(Pedidos!$D$2:$D$7000,Pedidos!$B$2:$B$7000,A309)</f>
        <v>65.78</v>
      </c>
      <c r="I309" s="7" t="n">
        <f aca="false">5-MIN(4,INT(PERCENTRANK($F$2:$F$2401,F309,6)*5))</f>
        <v>5</v>
      </c>
      <c r="J309" s="15" t="n">
        <f aca="false">IF(G309&gt;=Parámetros!$B$8,5,IF(G309&gt;=Parámetros!$B$7,4,IF(G309&gt;=Parámetros!$B$6,3,IF(G309&gt;=Parámetros!$B$5,2,1))))</f>
        <v>1</v>
      </c>
      <c r="K309" s="7" t="n">
        <f aca="false">1+MIN(4,INT(PERCENTRANK($H$2:$H$2401,H309,6)*5))</f>
        <v>4</v>
      </c>
      <c r="L309" s="7" t="str">
        <f aca="false">I309&amp;J309&amp;K309</f>
        <v>514</v>
      </c>
      <c r="M309" s="15" t="str">
        <f aca="false">INDEX('Mapa RF'!$B$4:$F$8,6-I309,J309)</f>
        <v>Nuevos</v>
      </c>
    </row>
    <row r="310" customFormat="false" ht="15" hidden="false" customHeight="false" outlineLevel="0" collapsed="false">
      <c r="A310" s="10" t="s">
        <v>6262</v>
      </c>
      <c r="B310" s="10" t="s">
        <v>8976</v>
      </c>
      <c r="C310" s="11" t="n">
        <v>46077</v>
      </c>
      <c r="D310" s="13" t="b">
        <f aca="false">TRUE()</f>
        <v>1</v>
      </c>
      <c r="E310" s="14" t="n">
        <f aca="false">_xlfn.MAXIFS(Pedidos!$C$2:$C$7000,Pedidos!$B$2:$B$7000,A310)</f>
        <v>46077</v>
      </c>
      <c r="F310" s="15" t="n">
        <f aca="false">Parámetros!$B$4-E310</f>
        <v>219</v>
      </c>
      <c r="G310" s="7" t="n">
        <f aca="false">COUNTIF(Pedidos!$B$2:$B$7000,A310)</f>
        <v>1</v>
      </c>
      <c r="H310" s="16" t="n">
        <f aca="false">SUMIFS(Pedidos!$D$2:$D$7000,Pedidos!$B$2:$B$7000,A310)</f>
        <v>43.94</v>
      </c>
      <c r="I310" s="7" t="n">
        <f aca="false">5-MIN(4,INT(PERCENTRANK($F$2:$F$2401,F310,6)*5))</f>
        <v>3</v>
      </c>
      <c r="J310" s="15" t="n">
        <f aca="false">IF(G310&gt;=Parámetros!$B$8,5,IF(G310&gt;=Parámetros!$B$7,4,IF(G310&gt;=Parámetros!$B$6,3,IF(G310&gt;=Parámetros!$B$5,2,1))))</f>
        <v>1</v>
      </c>
      <c r="K310" s="7" t="n">
        <f aca="false">1+MIN(4,INT(PERCENTRANK($H$2:$H$2401,H310,6)*5))</f>
        <v>3</v>
      </c>
      <c r="L310" s="7" t="str">
        <f aca="false">I310&amp;J310&amp;K310</f>
        <v>313</v>
      </c>
      <c r="M310" s="15" t="str">
        <f aca="false">INDEX('Mapa RF'!$B$4:$F$8,6-I310,J310)</f>
        <v>A punto de dormirse</v>
      </c>
    </row>
    <row r="311" customFormat="false" ht="15" hidden="false" customHeight="false" outlineLevel="0" collapsed="false">
      <c r="A311" s="10" t="s">
        <v>1200</v>
      </c>
      <c r="B311" s="10" t="s">
        <v>8968</v>
      </c>
      <c r="C311" s="11" t="n">
        <v>45693</v>
      </c>
      <c r="D311" s="13" t="b">
        <f aca="false">TRUE()</f>
        <v>1</v>
      </c>
      <c r="E311" s="14" t="n">
        <f aca="false">_xlfn.MAXIFS(Pedidos!$C$2:$C$7000,Pedidos!$B$2:$B$7000,A311)</f>
        <v>45693</v>
      </c>
      <c r="F311" s="15" t="n">
        <f aca="false">Parámetros!$B$4-E311</f>
        <v>603</v>
      </c>
      <c r="G311" s="7" t="n">
        <f aca="false">COUNTIF(Pedidos!$B$2:$B$7000,A311)</f>
        <v>1</v>
      </c>
      <c r="H311" s="16" t="n">
        <f aca="false">SUMIFS(Pedidos!$D$2:$D$7000,Pedidos!$B$2:$B$7000,A311)</f>
        <v>23.62</v>
      </c>
      <c r="I311" s="7" t="n">
        <f aca="false">5-MIN(4,INT(PERCENTRANK($F$2:$F$2401,F311,6)*5))</f>
        <v>1</v>
      </c>
      <c r="J311" s="15" t="n">
        <f aca="false">IF(G311&gt;=Parámetros!$B$8,5,IF(G311&gt;=Parámetros!$B$7,4,IF(G311&gt;=Parámetros!$B$6,3,IF(G311&gt;=Parámetros!$B$5,2,1))))</f>
        <v>1</v>
      </c>
      <c r="K311" s="7" t="n">
        <f aca="false">1+MIN(4,INT(PERCENTRANK($H$2:$H$2401,H311,6)*5))</f>
        <v>1</v>
      </c>
      <c r="L311" s="7" t="str">
        <f aca="false">I311&amp;J311&amp;K311</f>
        <v>111</v>
      </c>
      <c r="M311" s="15" t="str">
        <f aca="false">INDEX('Mapa RF'!$B$4:$F$8,6-I311,J311)</f>
        <v>Hibernando</v>
      </c>
    </row>
    <row r="312" customFormat="false" ht="15" hidden="false" customHeight="false" outlineLevel="0" collapsed="false">
      <c r="A312" s="10" t="s">
        <v>6084</v>
      </c>
      <c r="B312" s="10" t="s">
        <v>8973</v>
      </c>
      <c r="C312" s="11" t="n">
        <v>46063</v>
      </c>
      <c r="D312" s="13" t="b">
        <f aca="false">TRUE()</f>
        <v>1</v>
      </c>
      <c r="E312" s="14" t="n">
        <f aca="false">_xlfn.MAXIFS(Pedidos!$C$2:$C$7000,Pedidos!$B$2:$B$7000,A312)</f>
        <v>46063</v>
      </c>
      <c r="F312" s="15" t="n">
        <f aca="false">Parámetros!$B$4-E312</f>
        <v>233</v>
      </c>
      <c r="G312" s="7" t="n">
        <f aca="false">COUNTIF(Pedidos!$B$2:$B$7000,A312)</f>
        <v>1</v>
      </c>
      <c r="H312" s="16" t="n">
        <f aca="false">SUMIFS(Pedidos!$D$2:$D$7000,Pedidos!$B$2:$B$7000,A312)</f>
        <v>29.13</v>
      </c>
      <c r="I312" s="7" t="n">
        <f aca="false">5-MIN(4,INT(PERCENTRANK($F$2:$F$2401,F312,6)*5))</f>
        <v>3</v>
      </c>
      <c r="J312" s="15" t="n">
        <f aca="false">IF(G312&gt;=Parámetros!$B$8,5,IF(G312&gt;=Parámetros!$B$7,4,IF(G312&gt;=Parámetros!$B$6,3,IF(G312&gt;=Parámetros!$B$5,2,1))))</f>
        <v>1</v>
      </c>
      <c r="K312" s="7" t="n">
        <f aca="false">1+MIN(4,INT(PERCENTRANK($H$2:$H$2401,H312,6)*5))</f>
        <v>2</v>
      </c>
      <c r="L312" s="7" t="str">
        <f aca="false">I312&amp;J312&amp;K312</f>
        <v>312</v>
      </c>
      <c r="M312" s="15" t="str">
        <f aca="false">INDEX('Mapa RF'!$B$4:$F$8,6-I312,J312)</f>
        <v>A punto de dormirse</v>
      </c>
    </row>
    <row r="313" customFormat="false" ht="15" hidden="false" customHeight="false" outlineLevel="0" collapsed="false">
      <c r="A313" s="10" t="s">
        <v>3306</v>
      </c>
      <c r="B313" s="10" t="s">
        <v>8979</v>
      </c>
      <c r="C313" s="11" t="n">
        <v>45855</v>
      </c>
      <c r="D313" s="13" t="b">
        <f aca="false">TRUE()</f>
        <v>1</v>
      </c>
      <c r="E313" s="14" t="n">
        <f aca="false">_xlfn.MAXIFS(Pedidos!$C$2:$C$7000,Pedidos!$B$2:$B$7000,A313)</f>
        <v>46165</v>
      </c>
      <c r="F313" s="15" t="n">
        <f aca="false">Parámetros!$B$4-E313</f>
        <v>131</v>
      </c>
      <c r="G313" s="7" t="n">
        <f aca="false">COUNTIF(Pedidos!$B$2:$B$7000,A313)</f>
        <v>5</v>
      </c>
      <c r="H313" s="16" t="n">
        <f aca="false">SUMIFS(Pedidos!$D$2:$D$7000,Pedidos!$B$2:$B$7000,A313)</f>
        <v>250.01</v>
      </c>
      <c r="I313" s="7" t="n">
        <f aca="false">5-MIN(4,INT(PERCENTRANK($F$2:$F$2401,F313,6)*5))</f>
        <v>4</v>
      </c>
      <c r="J313" s="15" t="n">
        <f aca="false">IF(G313&gt;=Parámetros!$B$8,5,IF(G313&gt;=Parámetros!$B$7,4,IF(G313&gt;=Parámetros!$B$6,3,IF(G313&gt;=Parámetros!$B$5,2,1))))</f>
        <v>4</v>
      </c>
      <c r="K313" s="7" t="n">
        <f aca="false">1+MIN(4,INT(PERCENTRANK($H$2:$H$2401,H313,6)*5))</f>
        <v>5</v>
      </c>
      <c r="L313" s="7" t="str">
        <f aca="false">I313&amp;J313&amp;K313</f>
        <v>445</v>
      </c>
      <c r="M313" s="15" t="str">
        <f aca="false">INDEX('Mapa RF'!$B$4:$F$8,6-I313,J313)</f>
        <v>Leales</v>
      </c>
    </row>
    <row r="314" customFormat="false" ht="15" hidden="false" customHeight="false" outlineLevel="0" collapsed="false">
      <c r="A314" s="10" t="s">
        <v>2054</v>
      </c>
      <c r="B314" s="10" t="s">
        <v>8974</v>
      </c>
      <c r="C314" s="11" t="n">
        <v>45761</v>
      </c>
      <c r="D314" s="13" t="b">
        <f aca="false">TRUE()</f>
        <v>1</v>
      </c>
      <c r="E314" s="14" t="n">
        <f aca="false">_xlfn.MAXIFS(Pedidos!$C$2:$C$7000,Pedidos!$B$2:$B$7000,A314)</f>
        <v>45761</v>
      </c>
      <c r="F314" s="15" t="n">
        <f aca="false">Parámetros!$B$4-E314</f>
        <v>535</v>
      </c>
      <c r="G314" s="7" t="n">
        <f aca="false">COUNTIF(Pedidos!$B$2:$B$7000,A314)</f>
        <v>1</v>
      </c>
      <c r="H314" s="16" t="n">
        <f aca="false">SUMIFS(Pedidos!$D$2:$D$7000,Pedidos!$B$2:$B$7000,A314)</f>
        <v>22.88</v>
      </c>
      <c r="I314" s="7" t="n">
        <f aca="false">5-MIN(4,INT(PERCENTRANK($F$2:$F$2401,F314,6)*5))</f>
        <v>1</v>
      </c>
      <c r="J314" s="15" t="n">
        <f aca="false">IF(G314&gt;=Parámetros!$B$8,5,IF(G314&gt;=Parámetros!$B$7,4,IF(G314&gt;=Parámetros!$B$6,3,IF(G314&gt;=Parámetros!$B$5,2,1))))</f>
        <v>1</v>
      </c>
      <c r="K314" s="7" t="n">
        <f aca="false">1+MIN(4,INT(PERCENTRANK($H$2:$H$2401,H314,6)*5))</f>
        <v>1</v>
      </c>
      <c r="L314" s="7" t="str">
        <f aca="false">I314&amp;J314&amp;K314</f>
        <v>111</v>
      </c>
      <c r="M314" s="15" t="str">
        <f aca="false">INDEX('Mapa RF'!$B$4:$F$8,6-I314,J314)</f>
        <v>Hibernando</v>
      </c>
    </row>
    <row r="315" customFormat="false" ht="15" hidden="false" customHeight="false" outlineLevel="0" collapsed="false">
      <c r="A315" s="10" t="s">
        <v>3959</v>
      </c>
      <c r="B315" s="10" t="s">
        <v>8978</v>
      </c>
      <c r="C315" s="11" t="n">
        <v>45902</v>
      </c>
      <c r="D315" s="13" t="b">
        <f aca="false">TRUE()</f>
        <v>1</v>
      </c>
      <c r="E315" s="14" t="n">
        <f aca="false">_xlfn.MAXIFS(Pedidos!$C$2:$C$7000,Pedidos!$B$2:$B$7000,A315)</f>
        <v>46264</v>
      </c>
      <c r="F315" s="15" t="n">
        <f aca="false">Parámetros!$B$4-E315</f>
        <v>32</v>
      </c>
      <c r="G315" s="7" t="n">
        <f aca="false">COUNTIF(Pedidos!$B$2:$B$7000,A315)</f>
        <v>8</v>
      </c>
      <c r="H315" s="16" t="n">
        <f aca="false">SUMIFS(Pedidos!$D$2:$D$7000,Pedidos!$B$2:$B$7000,A315)</f>
        <v>404.68</v>
      </c>
      <c r="I315" s="7" t="n">
        <f aca="false">5-MIN(4,INT(PERCENTRANK($F$2:$F$2401,F315,6)*5))</f>
        <v>5</v>
      </c>
      <c r="J315" s="15" t="n">
        <f aca="false">IF(G315&gt;=Parámetros!$B$8,5,IF(G315&gt;=Parámetros!$B$7,4,IF(G315&gt;=Parámetros!$B$6,3,IF(G315&gt;=Parámetros!$B$5,2,1))))</f>
        <v>5</v>
      </c>
      <c r="K315" s="7" t="n">
        <f aca="false">1+MIN(4,INT(PERCENTRANK($H$2:$H$2401,H315,6)*5))</f>
        <v>5</v>
      </c>
      <c r="L315" s="7" t="str">
        <f aca="false">I315&amp;J315&amp;K315</f>
        <v>555</v>
      </c>
      <c r="M315" s="15" t="str">
        <f aca="false">INDEX('Mapa RF'!$B$4:$F$8,6-I315,J315)</f>
        <v>Campeones</v>
      </c>
    </row>
    <row r="316" customFormat="false" ht="15" hidden="false" customHeight="false" outlineLevel="0" collapsed="false">
      <c r="A316" s="10" t="s">
        <v>647</v>
      </c>
      <c r="B316" s="10" t="s">
        <v>8971</v>
      </c>
      <c r="C316" s="11" t="n">
        <v>45641</v>
      </c>
      <c r="D316" s="13" t="b">
        <f aca="false">TRUE()</f>
        <v>1</v>
      </c>
      <c r="E316" s="14" t="n">
        <f aca="false">_xlfn.MAXIFS(Pedidos!$C$2:$C$7000,Pedidos!$B$2:$B$7000,A316)</f>
        <v>45869</v>
      </c>
      <c r="F316" s="15" t="n">
        <f aca="false">Parámetros!$B$4-E316</f>
        <v>427</v>
      </c>
      <c r="G316" s="7" t="n">
        <f aca="false">COUNTIF(Pedidos!$B$2:$B$7000,A316)</f>
        <v>4</v>
      </c>
      <c r="H316" s="16" t="n">
        <f aca="false">SUMIFS(Pedidos!$D$2:$D$7000,Pedidos!$B$2:$B$7000,A316)</f>
        <v>158.07</v>
      </c>
      <c r="I316" s="7" t="n">
        <f aca="false">5-MIN(4,INT(PERCENTRANK($F$2:$F$2401,F316,6)*5))</f>
        <v>2</v>
      </c>
      <c r="J316" s="15" t="n">
        <f aca="false">IF(G316&gt;=Parámetros!$B$8,5,IF(G316&gt;=Parámetros!$B$7,4,IF(G316&gt;=Parámetros!$B$6,3,IF(G316&gt;=Parámetros!$B$5,2,1))))</f>
        <v>4</v>
      </c>
      <c r="K316" s="7" t="n">
        <f aca="false">1+MIN(4,INT(PERCENTRANK($H$2:$H$2401,H316,6)*5))</f>
        <v>5</v>
      </c>
      <c r="L316" s="7" t="str">
        <f aca="false">I316&amp;J316&amp;K316</f>
        <v>245</v>
      </c>
      <c r="M316" s="15" t="str">
        <f aca="false">INDEX('Mapa RF'!$B$4:$F$8,6-I316,J316)</f>
        <v>En riesgo</v>
      </c>
    </row>
    <row r="317" customFormat="false" ht="15" hidden="false" customHeight="false" outlineLevel="0" collapsed="false">
      <c r="A317" s="10" t="s">
        <v>6312</v>
      </c>
      <c r="B317" s="10" t="s">
        <v>8968</v>
      </c>
      <c r="C317" s="11" t="n">
        <v>46080</v>
      </c>
      <c r="D317" s="13" t="b">
        <f aca="false">TRUE()</f>
        <v>1</v>
      </c>
      <c r="E317" s="14" t="n">
        <f aca="false">_xlfn.MAXIFS(Pedidos!$C$2:$C$7000,Pedidos!$B$2:$B$7000,A317)</f>
        <v>46080</v>
      </c>
      <c r="F317" s="15" t="n">
        <f aca="false">Parámetros!$B$4-E317</f>
        <v>216</v>
      </c>
      <c r="G317" s="7" t="n">
        <f aca="false">COUNTIF(Pedidos!$B$2:$B$7000,A317)</f>
        <v>1</v>
      </c>
      <c r="H317" s="16" t="n">
        <f aca="false">SUMIFS(Pedidos!$D$2:$D$7000,Pedidos!$B$2:$B$7000,A317)</f>
        <v>34.93</v>
      </c>
      <c r="I317" s="7" t="n">
        <f aca="false">5-MIN(4,INT(PERCENTRANK($F$2:$F$2401,F317,6)*5))</f>
        <v>3</v>
      </c>
      <c r="J317" s="15" t="n">
        <f aca="false">IF(G317&gt;=Parámetros!$B$8,5,IF(G317&gt;=Parámetros!$B$7,4,IF(G317&gt;=Parámetros!$B$6,3,IF(G317&gt;=Parámetros!$B$5,2,1))))</f>
        <v>1</v>
      </c>
      <c r="K317" s="7" t="n">
        <f aca="false">1+MIN(4,INT(PERCENTRANK($H$2:$H$2401,H317,6)*5))</f>
        <v>2</v>
      </c>
      <c r="L317" s="7" t="str">
        <f aca="false">I317&amp;J317&amp;K317</f>
        <v>312</v>
      </c>
      <c r="M317" s="15" t="str">
        <f aca="false">INDEX('Mapa RF'!$B$4:$F$8,6-I317,J317)</f>
        <v>A punto de dormirse</v>
      </c>
    </row>
    <row r="318" customFormat="false" ht="15" hidden="false" customHeight="false" outlineLevel="0" collapsed="false">
      <c r="A318" s="10" t="s">
        <v>5962</v>
      </c>
      <c r="B318" s="10" t="s">
        <v>8970</v>
      </c>
      <c r="C318" s="11" t="n">
        <v>46055</v>
      </c>
      <c r="D318" s="13" t="b">
        <f aca="false">TRUE()</f>
        <v>1</v>
      </c>
      <c r="E318" s="14" t="n">
        <f aca="false">_xlfn.MAXIFS(Pedidos!$C$2:$C$7000,Pedidos!$B$2:$B$7000,A318)</f>
        <v>46055</v>
      </c>
      <c r="F318" s="15" t="n">
        <f aca="false">Parámetros!$B$4-E318</f>
        <v>241</v>
      </c>
      <c r="G318" s="7" t="n">
        <f aca="false">COUNTIF(Pedidos!$B$2:$B$7000,A318)</f>
        <v>1</v>
      </c>
      <c r="H318" s="16" t="n">
        <f aca="false">SUMIFS(Pedidos!$D$2:$D$7000,Pedidos!$B$2:$B$7000,A318)</f>
        <v>28.01</v>
      </c>
      <c r="I318" s="7" t="n">
        <f aca="false">5-MIN(4,INT(PERCENTRANK($F$2:$F$2401,F318,6)*5))</f>
        <v>3</v>
      </c>
      <c r="J318" s="15" t="n">
        <f aca="false">IF(G318&gt;=Parámetros!$B$8,5,IF(G318&gt;=Parámetros!$B$7,4,IF(G318&gt;=Parámetros!$B$6,3,IF(G318&gt;=Parámetros!$B$5,2,1))))</f>
        <v>1</v>
      </c>
      <c r="K318" s="7" t="n">
        <f aca="false">1+MIN(4,INT(PERCENTRANK($H$2:$H$2401,H318,6)*5))</f>
        <v>2</v>
      </c>
      <c r="L318" s="7" t="str">
        <f aca="false">I318&amp;J318&amp;K318</f>
        <v>312</v>
      </c>
      <c r="M318" s="15" t="str">
        <f aca="false">INDEX('Mapa RF'!$B$4:$F$8,6-I318,J318)</f>
        <v>A punto de dormirse</v>
      </c>
    </row>
    <row r="319" customFormat="false" ht="15" hidden="false" customHeight="false" outlineLevel="0" collapsed="false">
      <c r="A319" s="10" t="s">
        <v>1686</v>
      </c>
      <c r="B319" s="10" t="s">
        <v>8968</v>
      </c>
      <c r="C319" s="11" t="n">
        <v>45731</v>
      </c>
      <c r="D319" s="13" t="b">
        <f aca="false">TRUE()</f>
        <v>1</v>
      </c>
      <c r="E319" s="14" t="n">
        <f aca="false">_xlfn.MAXIFS(Pedidos!$C$2:$C$7000,Pedidos!$B$2:$B$7000,A319)</f>
        <v>45731</v>
      </c>
      <c r="F319" s="15" t="n">
        <f aca="false">Parámetros!$B$4-E319</f>
        <v>565</v>
      </c>
      <c r="G319" s="7" t="n">
        <f aca="false">COUNTIF(Pedidos!$B$2:$B$7000,A319)</f>
        <v>1</v>
      </c>
      <c r="H319" s="16" t="n">
        <f aca="false">SUMIFS(Pedidos!$D$2:$D$7000,Pedidos!$B$2:$B$7000,A319)</f>
        <v>24.35</v>
      </c>
      <c r="I319" s="7" t="n">
        <f aca="false">5-MIN(4,INT(PERCENTRANK($F$2:$F$2401,F319,6)*5))</f>
        <v>1</v>
      </c>
      <c r="J319" s="15" t="n">
        <f aca="false">IF(G319&gt;=Parámetros!$B$8,5,IF(G319&gt;=Parámetros!$B$7,4,IF(G319&gt;=Parámetros!$B$6,3,IF(G319&gt;=Parámetros!$B$5,2,1))))</f>
        <v>1</v>
      </c>
      <c r="K319" s="7" t="n">
        <f aca="false">1+MIN(4,INT(PERCENTRANK($H$2:$H$2401,H319,6)*5))</f>
        <v>1</v>
      </c>
      <c r="L319" s="7" t="str">
        <f aca="false">I319&amp;J319&amp;K319</f>
        <v>111</v>
      </c>
      <c r="M319" s="15" t="str">
        <f aca="false">INDEX('Mapa RF'!$B$4:$F$8,6-I319,J319)</f>
        <v>Hibernando</v>
      </c>
    </row>
    <row r="320" customFormat="false" ht="15" hidden="false" customHeight="false" outlineLevel="0" collapsed="false">
      <c r="A320" s="10" t="s">
        <v>8545</v>
      </c>
      <c r="B320" s="10" t="s">
        <v>8973</v>
      </c>
      <c r="C320" s="11" t="n">
        <v>46262</v>
      </c>
      <c r="D320" s="13" t="b">
        <f aca="false">TRUE()</f>
        <v>1</v>
      </c>
      <c r="E320" s="14" t="n">
        <f aca="false">_xlfn.MAXIFS(Pedidos!$C$2:$C$7000,Pedidos!$B$2:$B$7000,A320)</f>
        <v>46262</v>
      </c>
      <c r="F320" s="15" t="n">
        <f aca="false">Parámetros!$B$4-E320</f>
        <v>34</v>
      </c>
      <c r="G320" s="7" t="n">
        <f aca="false">COUNTIF(Pedidos!$B$2:$B$7000,A320)</f>
        <v>1</v>
      </c>
      <c r="H320" s="16" t="n">
        <f aca="false">SUMIFS(Pedidos!$D$2:$D$7000,Pedidos!$B$2:$B$7000,A320)</f>
        <v>21.1</v>
      </c>
      <c r="I320" s="7" t="n">
        <f aca="false">5-MIN(4,INT(PERCENTRANK($F$2:$F$2401,F320,6)*5))</f>
        <v>5</v>
      </c>
      <c r="J320" s="15" t="n">
        <f aca="false">IF(G320&gt;=Parámetros!$B$8,5,IF(G320&gt;=Parámetros!$B$7,4,IF(G320&gt;=Parámetros!$B$6,3,IF(G320&gt;=Parámetros!$B$5,2,1))))</f>
        <v>1</v>
      </c>
      <c r="K320" s="7" t="n">
        <f aca="false">1+MIN(4,INT(PERCENTRANK($H$2:$H$2401,H320,6)*5))</f>
        <v>1</v>
      </c>
      <c r="L320" s="7" t="str">
        <f aca="false">I320&amp;J320&amp;K320</f>
        <v>511</v>
      </c>
      <c r="M320" s="15" t="str">
        <f aca="false">INDEX('Mapa RF'!$B$4:$F$8,6-I320,J320)</f>
        <v>Nuevos</v>
      </c>
    </row>
    <row r="321" customFormat="false" ht="15" hidden="false" customHeight="false" outlineLevel="0" collapsed="false">
      <c r="A321" s="10" t="s">
        <v>505</v>
      </c>
      <c r="B321" s="10" t="s">
        <v>8968</v>
      </c>
      <c r="C321" s="11" t="n">
        <v>45627</v>
      </c>
      <c r="D321" s="13" t="b">
        <f aca="false">TRUE()</f>
        <v>1</v>
      </c>
      <c r="E321" s="14" t="n">
        <f aca="false">_xlfn.MAXIFS(Pedidos!$C$2:$C$7000,Pedidos!$B$2:$B$7000,A321)</f>
        <v>45627</v>
      </c>
      <c r="F321" s="15" t="n">
        <f aca="false">Parámetros!$B$4-E321</f>
        <v>669</v>
      </c>
      <c r="G321" s="7" t="n">
        <f aca="false">COUNTIF(Pedidos!$B$2:$B$7000,A321)</f>
        <v>1</v>
      </c>
      <c r="H321" s="16" t="n">
        <f aca="false">SUMIFS(Pedidos!$D$2:$D$7000,Pedidos!$B$2:$B$7000,A321)</f>
        <v>23.54</v>
      </c>
      <c r="I321" s="7" t="n">
        <f aca="false">5-MIN(4,INT(PERCENTRANK($F$2:$F$2401,F321,6)*5))</f>
        <v>1</v>
      </c>
      <c r="J321" s="15" t="n">
        <f aca="false">IF(G321&gt;=Parámetros!$B$8,5,IF(G321&gt;=Parámetros!$B$7,4,IF(G321&gt;=Parámetros!$B$6,3,IF(G321&gt;=Parámetros!$B$5,2,1))))</f>
        <v>1</v>
      </c>
      <c r="K321" s="7" t="n">
        <f aca="false">1+MIN(4,INT(PERCENTRANK($H$2:$H$2401,H321,6)*5))</f>
        <v>1</v>
      </c>
      <c r="L321" s="7" t="str">
        <f aca="false">I321&amp;J321&amp;K321</f>
        <v>111</v>
      </c>
      <c r="M321" s="15" t="str">
        <f aca="false">INDEX('Mapa RF'!$B$4:$F$8,6-I321,J321)</f>
        <v>Hibernando</v>
      </c>
    </row>
    <row r="322" customFormat="false" ht="15" hidden="false" customHeight="false" outlineLevel="0" collapsed="false">
      <c r="A322" s="10" t="s">
        <v>3830</v>
      </c>
      <c r="B322" s="10" t="s">
        <v>8972</v>
      </c>
      <c r="C322" s="11" t="n">
        <v>45892</v>
      </c>
      <c r="D322" s="13" t="b">
        <f aca="false">TRUE()</f>
        <v>1</v>
      </c>
      <c r="E322" s="14" t="n">
        <f aca="false">_xlfn.MAXIFS(Pedidos!$C$2:$C$7000,Pedidos!$B$2:$B$7000,A322)</f>
        <v>46260</v>
      </c>
      <c r="F322" s="15" t="n">
        <f aca="false">Parámetros!$B$4-E322</f>
        <v>36</v>
      </c>
      <c r="G322" s="7" t="n">
        <f aca="false">COUNTIF(Pedidos!$B$2:$B$7000,A322)</f>
        <v>7</v>
      </c>
      <c r="H322" s="16" t="n">
        <f aca="false">SUMIFS(Pedidos!$D$2:$D$7000,Pedidos!$B$2:$B$7000,A322)</f>
        <v>281.35</v>
      </c>
      <c r="I322" s="7" t="n">
        <f aca="false">5-MIN(4,INT(PERCENTRANK($F$2:$F$2401,F322,6)*5))</f>
        <v>5</v>
      </c>
      <c r="J322" s="15" t="n">
        <f aca="false">IF(G322&gt;=Parámetros!$B$8,5,IF(G322&gt;=Parámetros!$B$7,4,IF(G322&gt;=Parámetros!$B$6,3,IF(G322&gt;=Parámetros!$B$5,2,1))))</f>
        <v>5</v>
      </c>
      <c r="K322" s="7" t="n">
        <f aca="false">1+MIN(4,INT(PERCENTRANK($H$2:$H$2401,H322,6)*5))</f>
        <v>5</v>
      </c>
      <c r="L322" s="7" t="str">
        <f aca="false">I322&amp;J322&amp;K322</f>
        <v>555</v>
      </c>
      <c r="M322" s="15" t="str">
        <f aca="false">INDEX('Mapa RF'!$B$4:$F$8,6-I322,J322)</f>
        <v>Campeones</v>
      </c>
    </row>
    <row r="323" customFormat="false" ht="15" hidden="false" customHeight="false" outlineLevel="0" collapsed="false">
      <c r="A323" s="10" t="s">
        <v>1883</v>
      </c>
      <c r="B323" s="10" t="s">
        <v>8968</v>
      </c>
      <c r="C323" s="11" t="n">
        <v>45747</v>
      </c>
      <c r="D323" s="13" t="b">
        <f aca="false">FALSE()</f>
        <v>0</v>
      </c>
      <c r="E323" s="14" t="n">
        <f aca="false">_xlfn.MAXIFS(Pedidos!$C$2:$C$7000,Pedidos!$B$2:$B$7000,A323)</f>
        <v>46261</v>
      </c>
      <c r="F323" s="15" t="n">
        <f aca="false">Parámetros!$B$4-E323</f>
        <v>35</v>
      </c>
      <c r="G323" s="7" t="n">
        <f aca="false">COUNTIF(Pedidos!$B$2:$B$7000,A323)</f>
        <v>8</v>
      </c>
      <c r="H323" s="16" t="n">
        <f aca="false">SUMIFS(Pedidos!$D$2:$D$7000,Pedidos!$B$2:$B$7000,A323)</f>
        <v>374.58</v>
      </c>
      <c r="I323" s="7" t="n">
        <f aca="false">5-MIN(4,INT(PERCENTRANK($F$2:$F$2401,F323,6)*5))</f>
        <v>5</v>
      </c>
      <c r="J323" s="15" t="n">
        <f aca="false">IF(G323&gt;=Parámetros!$B$8,5,IF(G323&gt;=Parámetros!$B$7,4,IF(G323&gt;=Parámetros!$B$6,3,IF(G323&gt;=Parámetros!$B$5,2,1))))</f>
        <v>5</v>
      </c>
      <c r="K323" s="7" t="n">
        <f aca="false">1+MIN(4,INT(PERCENTRANK($H$2:$H$2401,H323,6)*5))</f>
        <v>5</v>
      </c>
      <c r="L323" s="7" t="str">
        <f aca="false">I323&amp;J323&amp;K323</f>
        <v>555</v>
      </c>
      <c r="M323" s="15" t="str">
        <f aca="false">INDEX('Mapa RF'!$B$4:$F$8,6-I323,J323)</f>
        <v>Campeones</v>
      </c>
    </row>
    <row r="324" customFormat="false" ht="15" hidden="false" customHeight="false" outlineLevel="0" collapsed="false">
      <c r="A324" s="10" t="s">
        <v>1323</v>
      </c>
      <c r="B324" s="10" t="s">
        <v>8970</v>
      </c>
      <c r="C324" s="11" t="n">
        <v>45704</v>
      </c>
      <c r="D324" s="13" t="b">
        <f aca="false">TRUE()</f>
        <v>1</v>
      </c>
      <c r="E324" s="14" t="n">
        <f aca="false">_xlfn.MAXIFS(Pedidos!$C$2:$C$7000,Pedidos!$B$2:$B$7000,A324)</f>
        <v>45704</v>
      </c>
      <c r="F324" s="15" t="n">
        <f aca="false">Parámetros!$B$4-E324</f>
        <v>592</v>
      </c>
      <c r="G324" s="7" t="n">
        <f aca="false">COUNTIF(Pedidos!$B$2:$B$7000,A324)</f>
        <v>1</v>
      </c>
      <c r="H324" s="16" t="n">
        <f aca="false">SUMIFS(Pedidos!$D$2:$D$7000,Pedidos!$B$2:$B$7000,A324)</f>
        <v>20.59</v>
      </c>
      <c r="I324" s="7" t="n">
        <f aca="false">5-MIN(4,INT(PERCENTRANK($F$2:$F$2401,F324,6)*5))</f>
        <v>1</v>
      </c>
      <c r="J324" s="15" t="n">
        <f aca="false">IF(G324&gt;=Parámetros!$B$8,5,IF(G324&gt;=Parámetros!$B$7,4,IF(G324&gt;=Parámetros!$B$6,3,IF(G324&gt;=Parámetros!$B$5,2,1))))</f>
        <v>1</v>
      </c>
      <c r="K324" s="7" t="n">
        <f aca="false">1+MIN(4,INT(PERCENTRANK($H$2:$H$2401,H324,6)*5))</f>
        <v>1</v>
      </c>
      <c r="L324" s="7" t="str">
        <f aca="false">I324&amp;J324&amp;K324</f>
        <v>111</v>
      </c>
      <c r="M324" s="15" t="str">
        <f aca="false">INDEX('Mapa RF'!$B$4:$F$8,6-I324,J324)</f>
        <v>Hibernando</v>
      </c>
    </row>
    <row r="325" customFormat="false" ht="15" hidden="false" customHeight="false" outlineLevel="0" collapsed="false">
      <c r="A325" s="10" t="s">
        <v>987</v>
      </c>
      <c r="B325" s="10" t="s">
        <v>8979</v>
      </c>
      <c r="C325" s="11" t="n">
        <v>45674</v>
      </c>
      <c r="D325" s="13" t="b">
        <f aca="false">TRUE()</f>
        <v>1</v>
      </c>
      <c r="E325" s="14" t="n">
        <f aca="false">_xlfn.MAXIFS(Pedidos!$C$2:$C$7000,Pedidos!$B$2:$B$7000,A325)</f>
        <v>45981</v>
      </c>
      <c r="F325" s="15" t="n">
        <f aca="false">Parámetros!$B$4-E325</f>
        <v>315</v>
      </c>
      <c r="G325" s="7" t="n">
        <f aca="false">COUNTIF(Pedidos!$B$2:$B$7000,A325)</f>
        <v>3</v>
      </c>
      <c r="H325" s="16" t="n">
        <f aca="false">SUMIFS(Pedidos!$D$2:$D$7000,Pedidos!$B$2:$B$7000,A325)</f>
        <v>120.39</v>
      </c>
      <c r="I325" s="7" t="n">
        <f aca="false">5-MIN(4,INT(PERCENTRANK($F$2:$F$2401,F325,6)*5))</f>
        <v>3</v>
      </c>
      <c r="J325" s="15" t="n">
        <f aca="false">IF(G325&gt;=Parámetros!$B$8,5,IF(G325&gt;=Parámetros!$B$7,4,IF(G325&gt;=Parámetros!$B$6,3,IF(G325&gt;=Parámetros!$B$5,2,1))))</f>
        <v>3</v>
      </c>
      <c r="K325" s="7" t="n">
        <f aca="false">1+MIN(4,INT(PERCENTRANK($H$2:$H$2401,H325,6)*5))</f>
        <v>4</v>
      </c>
      <c r="L325" s="7" t="str">
        <f aca="false">I325&amp;J325&amp;K325</f>
        <v>334</v>
      </c>
      <c r="M325" s="15" t="str">
        <f aca="false">INDEX('Mapa RF'!$B$4:$F$8,6-I325,J325)</f>
        <v>Necesitan atención</v>
      </c>
    </row>
    <row r="326" customFormat="false" ht="15" hidden="false" customHeight="false" outlineLevel="0" collapsed="false">
      <c r="A326" s="10" t="s">
        <v>1735</v>
      </c>
      <c r="B326" s="10" t="s">
        <v>8972</v>
      </c>
      <c r="C326" s="11" t="n">
        <v>45735</v>
      </c>
      <c r="D326" s="13" t="b">
        <f aca="false">TRUE()</f>
        <v>1</v>
      </c>
      <c r="E326" s="14" t="n">
        <f aca="false">_xlfn.MAXIFS(Pedidos!$C$2:$C$7000,Pedidos!$B$2:$B$7000,A326)</f>
        <v>45735</v>
      </c>
      <c r="F326" s="15" t="n">
        <f aca="false">Parámetros!$B$4-E326</f>
        <v>561</v>
      </c>
      <c r="G326" s="7" t="n">
        <f aca="false">COUNTIF(Pedidos!$B$2:$B$7000,A326)</f>
        <v>1</v>
      </c>
      <c r="H326" s="16" t="n">
        <f aca="false">SUMIFS(Pedidos!$D$2:$D$7000,Pedidos!$B$2:$B$7000,A326)</f>
        <v>41.99</v>
      </c>
      <c r="I326" s="7" t="n">
        <f aca="false">5-MIN(4,INT(PERCENTRANK($F$2:$F$2401,F326,6)*5))</f>
        <v>1</v>
      </c>
      <c r="J326" s="15" t="n">
        <f aca="false">IF(G326&gt;=Parámetros!$B$8,5,IF(G326&gt;=Parámetros!$B$7,4,IF(G326&gt;=Parámetros!$B$6,3,IF(G326&gt;=Parámetros!$B$5,2,1))))</f>
        <v>1</v>
      </c>
      <c r="K326" s="7" t="n">
        <f aca="false">1+MIN(4,INT(PERCENTRANK($H$2:$H$2401,H326,6)*5))</f>
        <v>3</v>
      </c>
      <c r="L326" s="7" t="str">
        <f aca="false">I326&amp;J326&amp;K326</f>
        <v>113</v>
      </c>
      <c r="M326" s="15" t="str">
        <f aca="false">INDEX('Mapa RF'!$B$4:$F$8,6-I326,J326)</f>
        <v>Hibernando</v>
      </c>
    </row>
    <row r="327" customFormat="false" ht="15" hidden="false" customHeight="false" outlineLevel="0" collapsed="false">
      <c r="A327" s="10" t="s">
        <v>6484</v>
      </c>
      <c r="B327" s="10" t="s">
        <v>8969</v>
      </c>
      <c r="C327" s="11" t="n">
        <v>46093</v>
      </c>
      <c r="D327" s="13" t="b">
        <f aca="false">TRUE()</f>
        <v>1</v>
      </c>
      <c r="E327" s="14" t="n">
        <f aca="false">_xlfn.MAXIFS(Pedidos!$C$2:$C$7000,Pedidos!$B$2:$B$7000,A327)</f>
        <v>46204</v>
      </c>
      <c r="F327" s="15" t="n">
        <f aca="false">Parámetros!$B$4-E327</f>
        <v>92</v>
      </c>
      <c r="G327" s="7" t="n">
        <f aca="false">COUNTIF(Pedidos!$B$2:$B$7000,A327)</f>
        <v>2</v>
      </c>
      <c r="H327" s="16" t="n">
        <f aca="false">SUMIFS(Pedidos!$D$2:$D$7000,Pedidos!$B$2:$B$7000,A327)</f>
        <v>73.23</v>
      </c>
      <c r="I327" s="7" t="n">
        <f aca="false">5-MIN(4,INT(PERCENTRANK($F$2:$F$2401,F327,6)*5))</f>
        <v>4</v>
      </c>
      <c r="J327" s="15" t="n">
        <f aca="false">IF(G327&gt;=Parámetros!$B$8,5,IF(G327&gt;=Parámetros!$B$7,4,IF(G327&gt;=Parámetros!$B$6,3,IF(G327&gt;=Parámetros!$B$5,2,1))))</f>
        <v>2</v>
      </c>
      <c r="K327" s="7" t="n">
        <f aca="false">1+MIN(4,INT(PERCENTRANK($H$2:$H$2401,H327,6)*5))</f>
        <v>4</v>
      </c>
      <c r="L327" s="7" t="str">
        <f aca="false">I327&amp;J327&amp;K327</f>
        <v>424</v>
      </c>
      <c r="M327" s="15" t="str">
        <f aca="false">INDEX('Mapa RF'!$B$4:$F$8,6-I327,J327)</f>
        <v>Potencialmente leales</v>
      </c>
    </row>
    <row r="328" customFormat="false" ht="15" hidden="false" customHeight="false" outlineLevel="0" collapsed="false">
      <c r="A328" s="10" t="s">
        <v>6759</v>
      </c>
      <c r="B328" s="10" t="s">
        <v>8977</v>
      </c>
      <c r="C328" s="11" t="n">
        <v>46114</v>
      </c>
      <c r="D328" s="13" t="b">
        <f aca="false">TRUE()</f>
        <v>1</v>
      </c>
      <c r="E328" s="14" t="n">
        <f aca="false">_xlfn.MAXIFS(Pedidos!$C$2:$C$7000,Pedidos!$B$2:$B$7000,A328)</f>
        <v>46114</v>
      </c>
      <c r="F328" s="15" t="n">
        <f aca="false">Parámetros!$B$4-E328</f>
        <v>182</v>
      </c>
      <c r="G328" s="7" t="n">
        <f aca="false">COUNTIF(Pedidos!$B$2:$B$7000,A328)</f>
        <v>1</v>
      </c>
      <c r="H328" s="16" t="n">
        <f aca="false">SUMIFS(Pedidos!$D$2:$D$7000,Pedidos!$B$2:$B$7000,A328)</f>
        <v>55.43</v>
      </c>
      <c r="I328" s="7" t="n">
        <f aca="false">5-MIN(4,INT(PERCENTRANK($F$2:$F$2401,F328,6)*5))</f>
        <v>4</v>
      </c>
      <c r="J328" s="15" t="n">
        <f aca="false">IF(G328&gt;=Parámetros!$B$8,5,IF(G328&gt;=Parámetros!$B$7,4,IF(G328&gt;=Parámetros!$B$6,3,IF(G328&gt;=Parámetros!$B$5,2,1))))</f>
        <v>1</v>
      </c>
      <c r="K328" s="7" t="n">
        <f aca="false">1+MIN(4,INT(PERCENTRANK($H$2:$H$2401,H328,6)*5))</f>
        <v>3</v>
      </c>
      <c r="L328" s="7" t="str">
        <f aca="false">I328&amp;J328&amp;K328</f>
        <v>413</v>
      </c>
      <c r="M328" s="15" t="str">
        <f aca="false">INDEX('Mapa RF'!$B$4:$F$8,6-I328,J328)</f>
        <v>Prometedores</v>
      </c>
    </row>
    <row r="329" customFormat="false" ht="15" hidden="false" customHeight="false" outlineLevel="0" collapsed="false">
      <c r="A329" s="10" t="s">
        <v>1277</v>
      </c>
      <c r="B329" s="10" t="s">
        <v>8979</v>
      </c>
      <c r="C329" s="11" t="n">
        <v>45701</v>
      </c>
      <c r="D329" s="13" t="b">
        <f aca="false">TRUE()</f>
        <v>1</v>
      </c>
      <c r="E329" s="14" t="n">
        <f aca="false">_xlfn.MAXIFS(Pedidos!$C$2:$C$7000,Pedidos!$B$2:$B$7000,A329)</f>
        <v>45701</v>
      </c>
      <c r="F329" s="15" t="n">
        <f aca="false">Parámetros!$B$4-E329</f>
        <v>595</v>
      </c>
      <c r="G329" s="7" t="n">
        <f aca="false">COUNTIF(Pedidos!$B$2:$B$7000,A329)</f>
        <v>1</v>
      </c>
      <c r="H329" s="16" t="n">
        <f aca="false">SUMIFS(Pedidos!$D$2:$D$7000,Pedidos!$B$2:$B$7000,A329)</f>
        <v>67.66</v>
      </c>
      <c r="I329" s="7" t="n">
        <f aca="false">5-MIN(4,INT(PERCENTRANK($F$2:$F$2401,F329,6)*5))</f>
        <v>1</v>
      </c>
      <c r="J329" s="15" t="n">
        <f aca="false">IF(G329&gt;=Parámetros!$B$8,5,IF(G329&gt;=Parámetros!$B$7,4,IF(G329&gt;=Parámetros!$B$6,3,IF(G329&gt;=Parámetros!$B$5,2,1))))</f>
        <v>1</v>
      </c>
      <c r="K329" s="7" t="n">
        <f aca="false">1+MIN(4,INT(PERCENTRANK($H$2:$H$2401,H329,6)*5))</f>
        <v>4</v>
      </c>
      <c r="L329" s="7" t="str">
        <f aca="false">I329&amp;J329&amp;K329</f>
        <v>114</v>
      </c>
      <c r="M329" s="15" t="str">
        <f aca="false">INDEX('Mapa RF'!$B$4:$F$8,6-I329,J329)</f>
        <v>Hibernando</v>
      </c>
    </row>
    <row r="330" customFormat="false" ht="15" hidden="false" customHeight="false" outlineLevel="0" collapsed="false">
      <c r="A330" s="10" t="s">
        <v>5696</v>
      </c>
      <c r="B330" s="10" t="s">
        <v>8981</v>
      </c>
      <c r="C330" s="11" t="n">
        <v>46033</v>
      </c>
      <c r="D330" s="13" t="b">
        <f aca="false">TRUE()</f>
        <v>1</v>
      </c>
      <c r="E330" s="14" t="n">
        <f aca="false">_xlfn.MAXIFS(Pedidos!$C$2:$C$7000,Pedidos!$B$2:$B$7000,A330)</f>
        <v>46241</v>
      </c>
      <c r="F330" s="15" t="n">
        <f aca="false">Parámetros!$B$4-E330</f>
        <v>55</v>
      </c>
      <c r="G330" s="7" t="n">
        <f aca="false">COUNTIF(Pedidos!$B$2:$B$7000,A330)</f>
        <v>4</v>
      </c>
      <c r="H330" s="16" t="n">
        <f aca="false">SUMIFS(Pedidos!$D$2:$D$7000,Pedidos!$B$2:$B$7000,A330)</f>
        <v>144.13</v>
      </c>
      <c r="I330" s="7" t="n">
        <f aca="false">5-MIN(4,INT(PERCENTRANK($F$2:$F$2401,F330,6)*5))</f>
        <v>5</v>
      </c>
      <c r="J330" s="15" t="n">
        <f aca="false">IF(G330&gt;=Parámetros!$B$8,5,IF(G330&gt;=Parámetros!$B$7,4,IF(G330&gt;=Parámetros!$B$6,3,IF(G330&gt;=Parámetros!$B$5,2,1))))</f>
        <v>4</v>
      </c>
      <c r="K330" s="7" t="n">
        <f aca="false">1+MIN(4,INT(PERCENTRANK($H$2:$H$2401,H330,6)*5))</f>
        <v>5</v>
      </c>
      <c r="L330" s="7" t="str">
        <f aca="false">I330&amp;J330&amp;K330</f>
        <v>545</v>
      </c>
      <c r="M330" s="15" t="str">
        <f aca="false">INDEX('Mapa RF'!$B$4:$F$8,6-I330,J330)</f>
        <v>Campeones</v>
      </c>
    </row>
    <row r="331" customFormat="false" ht="15" hidden="false" customHeight="false" outlineLevel="0" collapsed="false">
      <c r="A331" s="10" t="s">
        <v>6340</v>
      </c>
      <c r="B331" s="10" t="s">
        <v>8972</v>
      </c>
      <c r="C331" s="11" t="n">
        <v>46082</v>
      </c>
      <c r="D331" s="13" t="b">
        <f aca="false">TRUE()</f>
        <v>1</v>
      </c>
      <c r="E331" s="14" t="n">
        <f aca="false">_xlfn.MAXIFS(Pedidos!$C$2:$C$7000,Pedidos!$B$2:$B$7000,A331)</f>
        <v>46275</v>
      </c>
      <c r="F331" s="15" t="n">
        <f aca="false">Parámetros!$B$4-E331</f>
        <v>21</v>
      </c>
      <c r="G331" s="7" t="n">
        <f aca="false">COUNTIF(Pedidos!$B$2:$B$7000,A331)</f>
        <v>4</v>
      </c>
      <c r="H331" s="16" t="n">
        <f aca="false">SUMIFS(Pedidos!$D$2:$D$7000,Pedidos!$B$2:$B$7000,A331)</f>
        <v>180.84</v>
      </c>
      <c r="I331" s="7" t="n">
        <f aca="false">5-MIN(4,INT(PERCENTRANK($F$2:$F$2401,F331,6)*5))</f>
        <v>5</v>
      </c>
      <c r="J331" s="15" t="n">
        <f aca="false">IF(G331&gt;=Parámetros!$B$8,5,IF(G331&gt;=Parámetros!$B$7,4,IF(G331&gt;=Parámetros!$B$6,3,IF(G331&gt;=Parámetros!$B$5,2,1))))</f>
        <v>4</v>
      </c>
      <c r="K331" s="7" t="n">
        <f aca="false">1+MIN(4,INT(PERCENTRANK($H$2:$H$2401,H331,6)*5))</f>
        <v>5</v>
      </c>
      <c r="L331" s="7" t="str">
        <f aca="false">I331&amp;J331&amp;K331</f>
        <v>545</v>
      </c>
      <c r="M331" s="15" t="str">
        <f aca="false">INDEX('Mapa RF'!$B$4:$F$8,6-I331,J331)</f>
        <v>Campeones</v>
      </c>
    </row>
    <row r="332" customFormat="false" ht="15" hidden="false" customHeight="false" outlineLevel="0" collapsed="false">
      <c r="A332" s="10" t="s">
        <v>7307</v>
      </c>
      <c r="B332" s="10" t="s">
        <v>8969</v>
      </c>
      <c r="C332" s="11" t="n">
        <v>46162</v>
      </c>
      <c r="D332" s="13" t="b">
        <f aca="false">TRUE()</f>
        <v>1</v>
      </c>
      <c r="E332" s="14" t="n">
        <f aca="false">_xlfn.MAXIFS(Pedidos!$C$2:$C$7000,Pedidos!$B$2:$B$7000,A332)</f>
        <v>46162</v>
      </c>
      <c r="F332" s="15" t="n">
        <f aca="false">Parámetros!$B$4-E332</f>
        <v>134</v>
      </c>
      <c r="G332" s="7" t="n">
        <f aca="false">COUNTIF(Pedidos!$B$2:$B$7000,A332)</f>
        <v>1</v>
      </c>
      <c r="H332" s="16" t="n">
        <f aca="false">SUMIFS(Pedidos!$D$2:$D$7000,Pedidos!$B$2:$B$7000,A332)</f>
        <v>31.44</v>
      </c>
      <c r="I332" s="7" t="n">
        <f aca="false">5-MIN(4,INT(PERCENTRANK($F$2:$F$2401,F332,6)*5))</f>
        <v>4</v>
      </c>
      <c r="J332" s="15" t="n">
        <f aca="false">IF(G332&gt;=Parámetros!$B$8,5,IF(G332&gt;=Parámetros!$B$7,4,IF(G332&gt;=Parámetros!$B$6,3,IF(G332&gt;=Parámetros!$B$5,2,1))))</f>
        <v>1</v>
      </c>
      <c r="K332" s="7" t="n">
        <f aca="false">1+MIN(4,INT(PERCENTRANK($H$2:$H$2401,H332,6)*5))</f>
        <v>2</v>
      </c>
      <c r="L332" s="7" t="str">
        <f aca="false">I332&amp;J332&amp;K332</f>
        <v>412</v>
      </c>
      <c r="M332" s="15" t="str">
        <f aca="false">INDEX('Mapa RF'!$B$4:$F$8,6-I332,J332)</f>
        <v>Prometedores</v>
      </c>
    </row>
    <row r="333" customFormat="false" ht="15" hidden="false" customHeight="false" outlineLevel="0" collapsed="false">
      <c r="A333" s="10" t="s">
        <v>624</v>
      </c>
      <c r="B333" s="10" t="s">
        <v>8975</v>
      </c>
      <c r="C333" s="11" t="n">
        <v>45639</v>
      </c>
      <c r="D333" s="13" t="b">
        <f aca="false">TRUE()</f>
        <v>1</v>
      </c>
      <c r="E333" s="14" t="n">
        <f aca="false">_xlfn.MAXIFS(Pedidos!$C$2:$C$7000,Pedidos!$B$2:$B$7000,A333)</f>
        <v>46280</v>
      </c>
      <c r="F333" s="15" t="n">
        <f aca="false">Parámetros!$B$4-E333</f>
        <v>16</v>
      </c>
      <c r="G333" s="7" t="n">
        <f aca="false">COUNTIF(Pedidos!$B$2:$B$7000,A333)</f>
        <v>10</v>
      </c>
      <c r="H333" s="16" t="n">
        <f aca="false">SUMIFS(Pedidos!$D$2:$D$7000,Pedidos!$B$2:$B$7000,A333)</f>
        <v>454.18</v>
      </c>
      <c r="I333" s="7" t="n">
        <f aca="false">5-MIN(4,INT(PERCENTRANK($F$2:$F$2401,F333,6)*5))</f>
        <v>5</v>
      </c>
      <c r="J333" s="15" t="n">
        <f aca="false">IF(G333&gt;=Parámetros!$B$8,5,IF(G333&gt;=Parámetros!$B$7,4,IF(G333&gt;=Parámetros!$B$6,3,IF(G333&gt;=Parámetros!$B$5,2,1))))</f>
        <v>5</v>
      </c>
      <c r="K333" s="7" t="n">
        <f aca="false">1+MIN(4,INT(PERCENTRANK($H$2:$H$2401,H333,6)*5))</f>
        <v>5</v>
      </c>
      <c r="L333" s="7" t="str">
        <f aca="false">I333&amp;J333&amp;K333</f>
        <v>555</v>
      </c>
      <c r="M333" s="15" t="str">
        <f aca="false">INDEX('Mapa RF'!$B$4:$F$8,6-I333,J333)</f>
        <v>Campeones</v>
      </c>
    </row>
    <row r="334" customFormat="false" ht="15" hidden="false" customHeight="false" outlineLevel="0" collapsed="false">
      <c r="A334" s="10" t="s">
        <v>788</v>
      </c>
      <c r="B334" s="10" t="s">
        <v>8980</v>
      </c>
      <c r="C334" s="11" t="n">
        <v>45656</v>
      </c>
      <c r="D334" s="13" t="b">
        <f aca="false">TRUE()</f>
        <v>1</v>
      </c>
      <c r="E334" s="14" t="n">
        <f aca="false">_xlfn.MAXIFS(Pedidos!$C$2:$C$7000,Pedidos!$B$2:$B$7000,A334)</f>
        <v>45656</v>
      </c>
      <c r="F334" s="15" t="n">
        <f aca="false">Parámetros!$B$4-E334</f>
        <v>640</v>
      </c>
      <c r="G334" s="7" t="n">
        <f aca="false">COUNTIF(Pedidos!$B$2:$B$7000,A334)</f>
        <v>1</v>
      </c>
      <c r="H334" s="16" t="n">
        <f aca="false">SUMIFS(Pedidos!$D$2:$D$7000,Pedidos!$B$2:$B$7000,A334)</f>
        <v>25.38</v>
      </c>
      <c r="I334" s="7" t="n">
        <f aca="false">5-MIN(4,INT(PERCENTRANK($F$2:$F$2401,F334,6)*5))</f>
        <v>1</v>
      </c>
      <c r="J334" s="15" t="n">
        <f aca="false">IF(G334&gt;=Parámetros!$B$8,5,IF(G334&gt;=Parámetros!$B$7,4,IF(G334&gt;=Parámetros!$B$6,3,IF(G334&gt;=Parámetros!$B$5,2,1))))</f>
        <v>1</v>
      </c>
      <c r="K334" s="7" t="n">
        <f aca="false">1+MIN(4,INT(PERCENTRANK($H$2:$H$2401,H334,6)*5))</f>
        <v>1</v>
      </c>
      <c r="L334" s="7" t="str">
        <f aca="false">I334&amp;J334&amp;K334</f>
        <v>111</v>
      </c>
      <c r="M334" s="15" t="str">
        <f aca="false">INDEX('Mapa RF'!$B$4:$F$8,6-I334,J334)</f>
        <v>Hibernando</v>
      </c>
    </row>
    <row r="335" customFormat="false" ht="15" hidden="false" customHeight="false" outlineLevel="0" collapsed="false">
      <c r="A335" s="10" t="s">
        <v>4243</v>
      </c>
      <c r="B335" s="10" t="s">
        <v>8981</v>
      </c>
      <c r="C335" s="11" t="n">
        <v>45924</v>
      </c>
      <c r="D335" s="13" t="b">
        <f aca="false">TRUE()</f>
        <v>1</v>
      </c>
      <c r="E335" s="14" t="n">
        <f aca="false">_xlfn.MAXIFS(Pedidos!$C$2:$C$7000,Pedidos!$B$2:$B$7000,A335)</f>
        <v>45995</v>
      </c>
      <c r="F335" s="15" t="n">
        <f aca="false">Parámetros!$B$4-E335</f>
        <v>301</v>
      </c>
      <c r="G335" s="7" t="n">
        <f aca="false">COUNTIF(Pedidos!$B$2:$B$7000,A335)</f>
        <v>2</v>
      </c>
      <c r="H335" s="16" t="n">
        <f aca="false">SUMIFS(Pedidos!$D$2:$D$7000,Pedidos!$B$2:$B$7000,A335)</f>
        <v>49.14</v>
      </c>
      <c r="I335" s="7" t="n">
        <f aca="false">5-MIN(4,INT(PERCENTRANK($F$2:$F$2401,F335,6)*5))</f>
        <v>3</v>
      </c>
      <c r="J335" s="15" t="n">
        <f aca="false">IF(G335&gt;=Parámetros!$B$8,5,IF(G335&gt;=Parámetros!$B$7,4,IF(G335&gt;=Parámetros!$B$6,3,IF(G335&gt;=Parámetros!$B$5,2,1))))</f>
        <v>2</v>
      </c>
      <c r="K335" s="7" t="n">
        <f aca="false">1+MIN(4,INT(PERCENTRANK($H$2:$H$2401,H335,6)*5))</f>
        <v>3</v>
      </c>
      <c r="L335" s="7" t="str">
        <f aca="false">I335&amp;J335&amp;K335</f>
        <v>323</v>
      </c>
      <c r="M335" s="15" t="str">
        <f aca="false">INDEX('Mapa RF'!$B$4:$F$8,6-I335,J335)</f>
        <v>A punto de dormirse</v>
      </c>
    </row>
    <row r="336" customFormat="false" ht="15" hidden="false" customHeight="false" outlineLevel="0" collapsed="false">
      <c r="A336" s="10" t="s">
        <v>6325</v>
      </c>
      <c r="B336" s="10" t="s">
        <v>8968</v>
      </c>
      <c r="C336" s="11" t="n">
        <v>46081</v>
      </c>
      <c r="D336" s="13" t="b">
        <f aca="false">TRUE()</f>
        <v>1</v>
      </c>
      <c r="E336" s="14" t="n">
        <f aca="false">_xlfn.MAXIFS(Pedidos!$C$2:$C$7000,Pedidos!$B$2:$B$7000,A336)</f>
        <v>46081</v>
      </c>
      <c r="F336" s="15" t="n">
        <f aca="false">Parámetros!$B$4-E336</f>
        <v>215</v>
      </c>
      <c r="G336" s="7" t="n">
        <f aca="false">COUNTIF(Pedidos!$B$2:$B$7000,A336)</f>
        <v>1</v>
      </c>
      <c r="H336" s="16" t="n">
        <f aca="false">SUMIFS(Pedidos!$D$2:$D$7000,Pedidos!$B$2:$B$7000,A336)</f>
        <v>25.28</v>
      </c>
      <c r="I336" s="7" t="n">
        <f aca="false">5-MIN(4,INT(PERCENTRANK($F$2:$F$2401,F336,6)*5))</f>
        <v>3</v>
      </c>
      <c r="J336" s="15" t="n">
        <f aca="false">IF(G336&gt;=Parámetros!$B$8,5,IF(G336&gt;=Parámetros!$B$7,4,IF(G336&gt;=Parámetros!$B$6,3,IF(G336&gt;=Parámetros!$B$5,2,1))))</f>
        <v>1</v>
      </c>
      <c r="K336" s="7" t="n">
        <f aca="false">1+MIN(4,INT(PERCENTRANK($H$2:$H$2401,H336,6)*5))</f>
        <v>1</v>
      </c>
      <c r="L336" s="7" t="str">
        <f aca="false">I336&amp;J336&amp;K336</f>
        <v>311</v>
      </c>
      <c r="M336" s="15" t="str">
        <f aca="false">INDEX('Mapa RF'!$B$4:$F$8,6-I336,J336)</f>
        <v>A punto de dormirse</v>
      </c>
    </row>
    <row r="337" customFormat="false" ht="15" hidden="false" customHeight="false" outlineLevel="0" collapsed="false">
      <c r="A337" s="10" t="s">
        <v>7836</v>
      </c>
      <c r="B337" s="10" t="s">
        <v>8982</v>
      </c>
      <c r="C337" s="11" t="n">
        <v>46205</v>
      </c>
      <c r="D337" s="13" t="b">
        <f aca="false">TRUE()</f>
        <v>1</v>
      </c>
      <c r="E337" s="14" t="n">
        <f aca="false">_xlfn.MAXIFS(Pedidos!$C$2:$C$7000,Pedidos!$B$2:$B$7000,A337)</f>
        <v>46205</v>
      </c>
      <c r="F337" s="15" t="n">
        <f aca="false">Parámetros!$B$4-E337</f>
        <v>91</v>
      </c>
      <c r="G337" s="7" t="n">
        <f aca="false">COUNTIF(Pedidos!$B$2:$B$7000,A337)</f>
        <v>1</v>
      </c>
      <c r="H337" s="16" t="n">
        <f aca="false">SUMIFS(Pedidos!$D$2:$D$7000,Pedidos!$B$2:$B$7000,A337)</f>
        <v>21.76</v>
      </c>
      <c r="I337" s="7" t="n">
        <f aca="false">5-MIN(4,INT(PERCENTRANK($F$2:$F$2401,F337,6)*5))</f>
        <v>4</v>
      </c>
      <c r="J337" s="15" t="n">
        <f aca="false">IF(G337&gt;=Parámetros!$B$8,5,IF(G337&gt;=Parámetros!$B$7,4,IF(G337&gt;=Parámetros!$B$6,3,IF(G337&gt;=Parámetros!$B$5,2,1))))</f>
        <v>1</v>
      </c>
      <c r="K337" s="7" t="n">
        <f aca="false">1+MIN(4,INT(PERCENTRANK($H$2:$H$2401,H337,6)*5))</f>
        <v>1</v>
      </c>
      <c r="L337" s="7" t="str">
        <f aca="false">I337&amp;J337&amp;K337</f>
        <v>411</v>
      </c>
      <c r="M337" s="15" t="str">
        <f aca="false">INDEX('Mapa RF'!$B$4:$F$8,6-I337,J337)</f>
        <v>Prometedores</v>
      </c>
    </row>
    <row r="338" customFormat="false" ht="15" hidden="false" customHeight="false" outlineLevel="0" collapsed="false">
      <c r="A338" s="10" t="s">
        <v>4711</v>
      </c>
      <c r="B338" s="10" t="s">
        <v>8969</v>
      </c>
      <c r="C338" s="11" t="n">
        <v>45959</v>
      </c>
      <c r="D338" s="13" t="b">
        <f aca="false">TRUE()</f>
        <v>1</v>
      </c>
      <c r="E338" s="14" t="n">
        <f aca="false">_xlfn.MAXIFS(Pedidos!$C$2:$C$7000,Pedidos!$B$2:$B$7000,A338)</f>
        <v>46191</v>
      </c>
      <c r="F338" s="15" t="n">
        <f aca="false">Parámetros!$B$4-E338</f>
        <v>105</v>
      </c>
      <c r="G338" s="7" t="n">
        <f aca="false">COUNTIF(Pedidos!$B$2:$B$7000,A338)</f>
        <v>4</v>
      </c>
      <c r="H338" s="16" t="n">
        <f aca="false">SUMIFS(Pedidos!$D$2:$D$7000,Pedidos!$B$2:$B$7000,A338)</f>
        <v>118.25</v>
      </c>
      <c r="I338" s="7" t="n">
        <f aca="false">5-MIN(4,INT(PERCENTRANK($F$2:$F$2401,F338,6)*5))</f>
        <v>4</v>
      </c>
      <c r="J338" s="15" t="n">
        <f aca="false">IF(G338&gt;=Parámetros!$B$8,5,IF(G338&gt;=Parámetros!$B$7,4,IF(G338&gt;=Parámetros!$B$6,3,IF(G338&gt;=Parámetros!$B$5,2,1))))</f>
        <v>4</v>
      </c>
      <c r="K338" s="7" t="n">
        <f aca="false">1+MIN(4,INT(PERCENTRANK($H$2:$H$2401,H338,6)*5))</f>
        <v>4</v>
      </c>
      <c r="L338" s="7" t="str">
        <f aca="false">I338&amp;J338&amp;K338</f>
        <v>444</v>
      </c>
      <c r="M338" s="15" t="str">
        <f aca="false">INDEX('Mapa RF'!$B$4:$F$8,6-I338,J338)</f>
        <v>Leales</v>
      </c>
    </row>
    <row r="339" customFormat="false" ht="15" hidden="false" customHeight="false" outlineLevel="0" collapsed="false">
      <c r="A339" s="10" t="s">
        <v>252</v>
      </c>
      <c r="B339" s="10" t="s">
        <v>8978</v>
      </c>
      <c r="C339" s="11" t="n">
        <v>45595</v>
      </c>
      <c r="D339" s="13" t="b">
        <f aca="false">TRUE()</f>
        <v>1</v>
      </c>
      <c r="E339" s="14" t="n">
        <f aca="false">_xlfn.MAXIFS(Pedidos!$C$2:$C$7000,Pedidos!$B$2:$B$7000,A339)</f>
        <v>45595</v>
      </c>
      <c r="F339" s="15" t="n">
        <f aca="false">Parámetros!$B$4-E339</f>
        <v>701</v>
      </c>
      <c r="G339" s="7" t="n">
        <f aca="false">COUNTIF(Pedidos!$B$2:$B$7000,A339)</f>
        <v>1</v>
      </c>
      <c r="H339" s="16" t="n">
        <f aca="false">SUMIFS(Pedidos!$D$2:$D$7000,Pedidos!$B$2:$B$7000,A339)</f>
        <v>39.73</v>
      </c>
      <c r="I339" s="7" t="n">
        <f aca="false">5-MIN(4,INT(PERCENTRANK($F$2:$F$2401,F339,6)*5))</f>
        <v>1</v>
      </c>
      <c r="J339" s="15" t="n">
        <f aca="false">IF(G339&gt;=Parámetros!$B$8,5,IF(G339&gt;=Parámetros!$B$7,4,IF(G339&gt;=Parámetros!$B$6,3,IF(G339&gt;=Parámetros!$B$5,2,1))))</f>
        <v>1</v>
      </c>
      <c r="K339" s="7" t="n">
        <f aca="false">1+MIN(4,INT(PERCENTRANK($H$2:$H$2401,H339,6)*5))</f>
        <v>3</v>
      </c>
      <c r="L339" s="7" t="str">
        <f aca="false">I339&amp;J339&amp;K339</f>
        <v>113</v>
      </c>
      <c r="M339" s="15" t="str">
        <f aca="false">INDEX('Mapa RF'!$B$4:$F$8,6-I339,J339)</f>
        <v>Hibernando</v>
      </c>
    </row>
    <row r="340" customFormat="false" ht="15" hidden="false" customHeight="false" outlineLevel="0" collapsed="false">
      <c r="A340" s="10" t="s">
        <v>3543</v>
      </c>
      <c r="B340" s="10" t="s">
        <v>8968</v>
      </c>
      <c r="C340" s="11" t="n">
        <v>45871</v>
      </c>
      <c r="D340" s="13" t="b">
        <f aca="false">TRUE()</f>
        <v>1</v>
      </c>
      <c r="E340" s="14" t="n">
        <f aca="false">_xlfn.MAXIFS(Pedidos!$C$2:$C$7000,Pedidos!$B$2:$B$7000,A340)</f>
        <v>46269</v>
      </c>
      <c r="F340" s="15" t="n">
        <f aca="false">Parámetros!$B$4-E340</f>
        <v>27</v>
      </c>
      <c r="G340" s="7" t="n">
        <f aca="false">COUNTIF(Pedidos!$B$2:$B$7000,A340)</f>
        <v>13</v>
      </c>
      <c r="H340" s="16" t="n">
        <f aca="false">SUMIFS(Pedidos!$D$2:$D$7000,Pedidos!$B$2:$B$7000,A340)</f>
        <v>641.71</v>
      </c>
      <c r="I340" s="7" t="n">
        <f aca="false">5-MIN(4,INT(PERCENTRANK($F$2:$F$2401,F340,6)*5))</f>
        <v>5</v>
      </c>
      <c r="J340" s="15" t="n">
        <f aca="false">IF(G340&gt;=Parámetros!$B$8,5,IF(G340&gt;=Parámetros!$B$7,4,IF(G340&gt;=Parámetros!$B$6,3,IF(G340&gt;=Parámetros!$B$5,2,1))))</f>
        <v>5</v>
      </c>
      <c r="K340" s="7" t="n">
        <f aca="false">1+MIN(4,INT(PERCENTRANK($H$2:$H$2401,H340,6)*5))</f>
        <v>5</v>
      </c>
      <c r="L340" s="7" t="str">
        <f aca="false">I340&amp;J340&amp;K340</f>
        <v>555</v>
      </c>
      <c r="M340" s="15" t="str">
        <f aca="false">INDEX('Mapa RF'!$B$4:$F$8,6-I340,J340)</f>
        <v>Campeones</v>
      </c>
    </row>
    <row r="341" customFormat="false" ht="15" hidden="false" customHeight="false" outlineLevel="0" collapsed="false">
      <c r="A341" s="10" t="s">
        <v>6171</v>
      </c>
      <c r="B341" s="10" t="s">
        <v>8975</v>
      </c>
      <c r="C341" s="11" t="n">
        <v>46069</v>
      </c>
      <c r="D341" s="13" t="b">
        <f aca="false">TRUE()</f>
        <v>1</v>
      </c>
      <c r="E341" s="14" t="n">
        <f aca="false">_xlfn.MAXIFS(Pedidos!$C$2:$C$7000,Pedidos!$B$2:$B$7000,A341)</f>
        <v>46283</v>
      </c>
      <c r="F341" s="15" t="n">
        <f aca="false">Parámetros!$B$4-E341</f>
        <v>13</v>
      </c>
      <c r="G341" s="7" t="n">
        <f aca="false">COUNTIF(Pedidos!$B$2:$B$7000,A341)</f>
        <v>7</v>
      </c>
      <c r="H341" s="16" t="n">
        <f aca="false">SUMIFS(Pedidos!$D$2:$D$7000,Pedidos!$B$2:$B$7000,A341)</f>
        <v>325.85</v>
      </c>
      <c r="I341" s="7" t="n">
        <f aca="false">5-MIN(4,INT(PERCENTRANK($F$2:$F$2401,F341,6)*5))</f>
        <v>5</v>
      </c>
      <c r="J341" s="15" t="n">
        <f aca="false">IF(G341&gt;=Parámetros!$B$8,5,IF(G341&gt;=Parámetros!$B$7,4,IF(G341&gt;=Parámetros!$B$6,3,IF(G341&gt;=Parámetros!$B$5,2,1))))</f>
        <v>5</v>
      </c>
      <c r="K341" s="7" t="n">
        <f aca="false">1+MIN(4,INT(PERCENTRANK($H$2:$H$2401,H341,6)*5))</f>
        <v>5</v>
      </c>
      <c r="L341" s="7" t="str">
        <f aca="false">I341&amp;J341&amp;K341</f>
        <v>555</v>
      </c>
      <c r="M341" s="15" t="str">
        <f aca="false">INDEX('Mapa RF'!$B$4:$F$8,6-I341,J341)</f>
        <v>Campeones</v>
      </c>
    </row>
    <row r="342" customFormat="false" ht="15" hidden="false" customHeight="false" outlineLevel="0" collapsed="false">
      <c r="A342" s="10" t="s">
        <v>2622</v>
      </c>
      <c r="B342" s="10" t="s">
        <v>8972</v>
      </c>
      <c r="C342" s="11" t="n">
        <v>45804</v>
      </c>
      <c r="D342" s="13" t="b">
        <f aca="false">TRUE()</f>
        <v>1</v>
      </c>
      <c r="E342" s="14" t="n">
        <f aca="false">_xlfn.MAXIFS(Pedidos!$C$2:$C$7000,Pedidos!$B$2:$B$7000,A342)</f>
        <v>46061</v>
      </c>
      <c r="F342" s="15" t="n">
        <f aca="false">Parámetros!$B$4-E342</f>
        <v>235</v>
      </c>
      <c r="G342" s="7" t="n">
        <f aca="false">COUNTIF(Pedidos!$B$2:$B$7000,A342)</f>
        <v>6</v>
      </c>
      <c r="H342" s="16" t="n">
        <f aca="false">SUMIFS(Pedidos!$D$2:$D$7000,Pedidos!$B$2:$B$7000,A342)</f>
        <v>257.29</v>
      </c>
      <c r="I342" s="7" t="n">
        <f aca="false">5-MIN(4,INT(PERCENTRANK($F$2:$F$2401,F342,6)*5))</f>
        <v>3</v>
      </c>
      <c r="J342" s="15" t="n">
        <f aca="false">IF(G342&gt;=Parámetros!$B$8,5,IF(G342&gt;=Parámetros!$B$7,4,IF(G342&gt;=Parámetros!$B$6,3,IF(G342&gt;=Parámetros!$B$5,2,1))))</f>
        <v>5</v>
      </c>
      <c r="K342" s="7" t="n">
        <f aca="false">1+MIN(4,INT(PERCENTRANK($H$2:$H$2401,H342,6)*5))</f>
        <v>5</v>
      </c>
      <c r="L342" s="7" t="str">
        <f aca="false">I342&amp;J342&amp;K342</f>
        <v>355</v>
      </c>
      <c r="M342" s="15" t="str">
        <f aca="false">INDEX('Mapa RF'!$B$4:$F$8,6-I342,J342)</f>
        <v>Leales</v>
      </c>
    </row>
    <row r="343" customFormat="false" ht="15" hidden="false" customHeight="false" outlineLevel="0" collapsed="false">
      <c r="A343" s="10" t="s">
        <v>5764</v>
      </c>
      <c r="B343" s="10" t="s">
        <v>8974</v>
      </c>
      <c r="C343" s="11" t="n">
        <v>46038</v>
      </c>
      <c r="D343" s="13" t="b">
        <f aca="false">TRUE()</f>
        <v>1</v>
      </c>
      <c r="E343" s="14" t="n">
        <f aca="false">_xlfn.MAXIFS(Pedidos!$C$2:$C$7000,Pedidos!$B$2:$B$7000,A343)</f>
        <v>46273</v>
      </c>
      <c r="F343" s="15" t="n">
        <f aca="false">Parámetros!$B$4-E343</f>
        <v>23</v>
      </c>
      <c r="G343" s="7" t="n">
        <f aca="false">COUNTIF(Pedidos!$B$2:$B$7000,A343)</f>
        <v>5</v>
      </c>
      <c r="H343" s="16" t="n">
        <f aca="false">SUMIFS(Pedidos!$D$2:$D$7000,Pedidos!$B$2:$B$7000,A343)</f>
        <v>166.68</v>
      </c>
      <c r="I343" s="7" t="n">
        <f aca="false">5-MIN(4,INT(PERCENTRANK($F$2:$F$2401,F343,6)*5))</f>
        <v>5</v>
      </c>
      <c r="J343" s="15" t="n">
        <f aca="false">IF(G343&gt;=Parámetros!$B$8,5,IF(G343&gt;=Parámetros!$B$7,4,IF(G343&gt;=Parámetros!$B$6,3,IF(G343&gt;=Parámetros!$B$5,2,1))))</f>
        <v>4</v>
      </c>
      <c r="K343" s="7" t="n">
        <f aca="false">1+MIN(4,INT(PERCENTRANK($H$2:$H$2401,H343,6)*5))</f>
        <v>5</v>
      </c>
      <c r="L343" s="7" t="str">
        <f aca="false">I343&amp;J343&amp;K343</f>
        <v>545</v>
      </c>
      <c r="M343" s="15" t="str">
        <f aca="false">INDEX('Mapa RF'!$B$4:$F$8,6-I343,J343)</f>
        <v>Campeones</v>
      </c>
    </row>
    <row r="344" customFormat="false" ht="15" hidden="false" customHeight="false" outlineLevel="0" collapsed="false">
      <c r="A344" s="10" t="s">
        <v>7208</v>
      </c>
      <c r="B344" s="10" t="s">
        <v>8972</v>
      </c>
      <c r="C344" s="11" t="n">
        <v>46153</v>
      </c>
      <c r="D344" s="13" t="b">
        <f aca="false">TRUE()</f>
        <v>1</v>
      </c>
      <c r="E344" s="14" t="n">
        <f aca="false">_xlfn.MAXIFS(Pedidos!$C$2:$C$7000,Pedidos!$B$2:$B$7000,A344)</f>
        <v>46153</v>
      </c>
      <c r="F344" s="15" t="n">
        <f aca="false">Parámetros!$B$4-E344</f>
        <v>143</v>
      </c>
      <c r="G344" s="7" t="n">
        <f aca="false">COUNTIF(Pedidos!$B$2:$B$7000,A344)</f>
        <v>1</v>
      </c>
      <c r="H344" s="16" t="n">
        <f aca="false">SUMIFS(Pedidos!$D$2:$D$7000,Pedidos!$B$2:$B$7000,A344)</f>
        <v>26.39</v>
      </c>
      <c r="I344" s="7" t="n">
        <f aca="false">5-MIN(4,INT(PERCENTRANK($F$2:$F$2401,F344,6)*5))</f>
        <v>4</v>
      </c>
      <c r="J344" s="15" t="n">
        <f aca="false">IF(G344&gt;=Parámetros!$B$8,5,IF(G344&gt;=Parámetros!$B$7,4,IF(G344&gt;=Parámetros!$B$6,3,IF(G344&gt;=Parámetros!$B$5,2,1))))</f>
        <v>1</v>
      </c>
      <c r="K344" s="7" t="n">
        <f aca="false">1+MIN(4,INT(PERCENTRANK($H$2:$H$2401,H344,6)*5))</f>
        <v>2</v>
      </c>
      <c r="L344" s="7" t="str">
        <f aca="false">I344&amp;J344&amp;K344</f>
        <v>412</v>
      </c>
      <c r="M344" s="15" t="str">
        <f aca="false">INDEX('Mapa RF'!$B$4:$F$8,6-I344,J344)</f>
        <v>Prometedores</v>
      </c>
    </row>
    <row r="345" customFormat="false" ht="15" hidden="false" customHeight="false" outlineLevel="0" collapsed="false">
      <c r="A345" s="10" t="s">
        <v>5650</v>
      </c>
      <c r="B345" s="10" t="s">
        <v>8972</v>
      </c>
      <c r="C345" s="11" t="n">
        <v>46030</v>
      </c>
      <c r="D345" s="13" t="b">
        <f aca="false">TRUE()</f>
        <v>1</v>
      </c>
      <c r="E345" s="14" t="n">
        <f aca="false">_xlfn.MAXIFS(Pedidos!$C$2:$C$7000,Pedidos!$B$2:$B$7000,A345)</f>
        <v>46259</v>
      </c>
      <c r="F345" s="15" t="n">
        <f aca="false">Parámetros!$B$4-E345</f>
        <v>37</v>
      </c>
      <c r="G345" s="7" t="n">
        <f aca="false">COUNTIF(Pedidos!$B$2:$B$7000,A345)</f>
        <v>2</v>
      </c>
      <c r="H345" s="16" t="n">
        <f aca="false">SUMIFS(Pedidos!$D$2:$D$7000,Pedidos!$B$2:$B$7000,A345)</f>
        <v>56.36</v>
      </c>
      <c r="I345" s="7" t="n">
        <f aca="false">5-MIN(4,INT(PERCENTRANK($F$2:$F$2401,F345,6)*5))</f>
        <v>5</v>
      </c>
      <c r="J345" s="15" t="n">
        <f aca="false">IF(G345&gt;=Parámetros!$B$8,5,IF(G345&gt;=Parámetros!$B$7,4,IF(G345&gt;=Parámetros!$B$6,3,IF(G345&gt;=Parámetros!$B$5,2,1))))</f>
        <v>2</v>
      </c>
      <c r="K345" s="7" t="n">
        <f aca="false">1+MIN(4,INT(PERCENTRANK($H$2:$H$2401,H345,6)*5))</f>
        <v>3</v>
      </c>
      <c r="L345" s="7" t="str">
        <f aca="false">I345&amp;J345&amp;K345</f>
        <v>523</v>
      </c>
      <c r="M345" s="15" t="str">
        <f aca="false">INDEX('Mapa RF'!$B$4:$F$8,6-I345,J345)</f>
        <v>Potencialmente leales</v>
      </c>
    </row>
    <row r="346" customFormat="false" ht="15" hidden="false" customHeight="false" outlineLevel="0" collapsed="false">
      <c r="A346" s="10" t="s">
        <v>6437</v>
      </c>
      <c r="B346" s="10" t="s">
        <v>8971</v>
      </c>
      <c r="C346" s="11" t="n">
        <v>46089</v>
      </c>
      <c r="D346" s="13" t="b">
        <f aca="false">TRUE()</f>
        <v>1</v>
      </c>
      <c r="E346" s="14" t="n">
        <f aca="false">_xlfn.MAXIFS(Pedidos!$C$2:$C$7000,Pedidos!$B$2:$B$7000,A346)</f>
        <v>46278</v>
      </c>
      <c r="F346" s="15" t="n">
        <f aca="false">Parámetros!$B$4-E346</f>
        <v>18</v>
      </c>
      <c r="G346" s="7" t="n">
        <f aca="false">COUNTIF(Pedidos!$B$2:$B$7000,A346)</f>
        <v>2</v>
      </c>
      <c r="H346" s="16" t="n">
        <f aca="false">SUMIFS(Pedidos!$D$2:$D$7000,Pedidos!$B$2:$B$7000,A346)</f>
        <v>91.13</v>
      </c>
      <c r="I346" s="7" t="n">
        <f aca="false">5-MIN(4,INT(PERCENTRANK($F$2:$F$2401,F346,6)*5))</f>
        <v>5</v>
      </c>
      <c r="J346" s="15" t="n">
        <f aca="false">IF(G346&gt;=Parámetros!$B$8,5,IF(G346&gt;=Parámetros!$B$7,4,IF(G346&gt;=Parámetros!$B$6,3,IF(G346&gt;=Parámetros!$B$5,2,1))))</f>
        <v>2</v>
      </c>
      <c r="K346" s="7" t="n">
        <f aca="false">1+MIN(4,INT(PERCENTRANK($H$2:$H$2401,H346,6)*5))</f>
        <v>4</v>
      </c>
      <c r="L346" s="7" t="str">
        <f aca="false">I346&amp;J346&amp;K346</f>
        <v>524</v>
      </c>
      <c r="M346" s="15" t="str">
        <f aca="false">INDEX('Mapa RF'!$B$4:$F$8,6-I346,J346)</f>
        <v>Potencialmente leales</v>
      </c>
    </row>
    <row r="347" customFormat="false" ht="15" hidden="false" customHeight="false" outlineLevel="0" collapsed="false">
      <c r="A347" s="10" t="s">
        <v>2158</v>
      </c>
      <c r="B347" s="10" t="s">
        <v>8979</v>
      </c>
      <c r="C347" s="11" t="n">
        <v>45768</v>
      </c>
      <c r="D347" s="13" t="b">
        <f aca="false">TRUE()</f>
        <v>1</v>
      </c>
      <c r="E347" s="14" t="n">
        <f aca="false">_xlfn.MAXIFS(Pedidos!$C$2:$C$7000,Pedidos!$B$2:$B$7000,A347)</f>
        <v>45768</v>
      </c>
      <c r="F347" s="15" t="n">
        <f aca="false">Parámetros!$B$4-E347</f>
        <v>528</v>
      </c>
      <c r="G347" s="7" t="n">
        <f aca="false">COUNTIF(Pedidos!$B$2:$B$7000,A347)</f>
        <v>1</v>
      </c>
      <c r="H347" s="16" t="n">
        <f aca="false">SUMIFS(Pedidos!$D$2:$D$7000,Pedidos!$B$2:$B$7000,A347)</f>
        <v>51.25</v>
      </c>
      <c r="I347" s="7" t="n">
        <f aca="false">5-MIN(4,INT(PERCENTRANK($F$2:$F$2401,F347,6)*5))</f>
        <v>1</v>
      </c>
      <c r="J347" s="15" t="n">
        <f aca="false">IF(G347&gt;=Parámetros!$B$8,5,IF(G347&gt;=Parámetros!$B$7,4,IF(G347&gt;=Parámetros!$B$6,3,IF(G347&gt;=Parámetros!$B$5,2,1))))</f>
        <v>1</v>
      </c>
      <c r="K347" s="7" t="n">
        <f aca="false">1+MIN(4,INT(PERCENTRANK($H$2:$H$2401,H347,6)*5))</f>
        <v>3</v>
      </c>
      <c r="L347" s="7" t="str">
        <f aca="false">I347&amp;J347&amp;K347</f>
        <v>113</v>
      </c>
      <c r="M347" s="15" t="str">
        <f aca="false">INDEX('Mapa RF'!$B$4:$F$8,6-I347,J347)</f>
        <v>Hibernando</v>
      </c>
    </row>
    <row r="348" customFormat="false" ht="15" hidden="false" customHeight="false" outlineLevel="0" collapsed="false">
      <c r="A348" s="10" t="s">
        <v>6652</v>
      </c>
      <c r="B348" s="10" t="s">
        <v>8973</v>
      </c>
      <c r="C348" s="11" t="n">
        <v>46106</v>
      </c>
      <c r="D348" s="13" t="b">
        <f aca="false">TRUE()</f>
        <v>1</v>
      </c>
      <c r="E348" s="14" t="n">
        <f aca="false">_xlfn.MAXIFS(Pedidos!$C$2:$C$7000,Pedidos!$B$2:$B$7000,A348)</f>
        <v>46106</v>
      </c>
      <c r="F348" s="15" t="n">
        <f aca="false">Parámetros!$B$4-E348</f>
        <v>190</v>
      </c>
      <c r="G348" s="7" t="n">
        <f aca="false">COUNTIF(Pedidos!$B$2:$B$7000,A348)</f>
        <v>1</v>
      </c>
      <c r="H348" s="16" t="n">
        <f aca="false">SUMIFS(Pedidos!$D$2:$D$7000,Pedidos!$B$2:$B$7000,A348)</f>
        <v>58.74</v>
      </c>
      <c r="I348" s="7" t="n">
        <f aca="false">5-MIN(4,INT(PERCENTRANK($F$2:$F$2401,F348,6)*5))</f>
        <v>4</v>
      </c>
      <c r="J348" s="15" t="n">
        <f aca="false">IF(G348&gt;=Parámetros!$B$8,5,IF(G348&gt;=Parámetros!$B$7,4,IF(G348&gt;=Parámetros!$B$6,3,IF(G348&gt;=Parámetros!$B$5,2,1))))</f>
        <v>1</v>
      </c>
      <c r="K348" s="7" t="n">
        <f aca="false">1+MIN(4,INT(PERCENTRANK($H$2:$H$2401,H348,6)*5))</f>
        <v>3</v>
      </c>
      <c r="L348" s="7" t="str">
        <f aca="false">I348&amp;J348&amp;K348</f>
        <v>413</v>
      </c>
      <c r="M348" s="15" t="str">
        <f aca="false">INDEX('Mapa RF'!$B$4:$F$8,6-I348,J348)</f>
        <v>Prometedores</v>
      </c>
    </row>
    <row r="349" customFormat="false" ht="15" hidden="false" customHeight="false" outlineLevel="0" collapsed="false">
      <c r="A349" s="10" t="s">
        <v>73</v>
      </c>
      <c r="B349" s="10" t="s">
        <v>8982</v>
      </c>
      <c r="C349" s="11" t="n">
        <v>45572</v>
      </c>
      <c r="D349" s="13" t="b">
        <f aca="false">TRUE()</f>
        <v>1</v>
      </c>
      <c r="E349" s="14" t="n">
        <f aca="false">_xlfn.MAXIFS(Pedidos!$C$2:$C$7000,Pedidos!$B$2:$B$7000,A349)</f>
        <v>45572</v>
      </c>
      <c r="F349" s="15" t="n">
        <f aca="false">Parámetros!$B$4-E349</f>
        <v>724</v>
      </c>
      <c r="G349" s="7" t="n">
        <f aca="false">COUNTIF(Pedidos!$B$2:$B$7000,A349)</f>
        <v>1</v>
      </c>
      <c r="H349" s="16" t="n">
        <f aca="false">SUMIFS(Pedidos!$D$2:$D$7000,Pedidos!$B$2:$B$7000,A349)</f>
        <v>19.02</v>
      </c>
      <c r="I349" s="7" t="n">
        <f aca="false">5-MIN(4,INT(PERCENTRANK($F$2:$F$2401,F349,6)*5))</f>
        <v>1</v>
      </c>
      <c r="J349" s="15" t="n">
        <f aca="false">IF(G349&gt;=Parámetros!$B$8,5,IF(G349&gt;=Parámetros!$B$7,4,IF(G349&gt;=Parámetros!$B$6,3,IF(G349&gt;=Parámetros!$B$5,2,1))))</f>
        <v>1</v>
      </c>
      <c r="K349" s="7" t="n">
        <f aca="false">1+MIN(4,INT(PERCENTRANK($H$2:$H$2401,H349,6)*5))</f>
        <v>1</v>
      </c>
      <c r="L349" s="7" t="str">
        <f aca="false">I349&amp;J349&amp;K349</f>
        <v>111</v>
      </c>
      <c r="M349" s="15" t="str">
        <f aca="false">INDEX('Mapa RF'!$B$4:$F$8,6-I349,J349)</f>
        <v>Hibernando</v>
      </c>
    </row>
    <row r="350" customFormat="false" ht="15" hidden="false" customHeight="false" outlineLevel="0" collapsed="false">
      <c r="A350" s="10" t="s">
        <v>6974</v>
      </c>
      <c r="B350" s="10" t="s">
        <v>8968</v>
      </c>
      <c r="C350" s="11" t="n">
        <v>46133</v>
      </c>
      <c r="D350" s="13" t="b">
        <f aca="false">TRUE()</f>
        <v>1</v>
      </c>
      <c r="E350" s="14" t="n">
        <f aca="false">_xlfn.MAXIFS(Pedidos!$C$2:$C$7000,Pedidos!$B$2:$B$7000,A350)</f>
        <v>46133</v>
      </c>
      <c r="F350" s="15" t="n">
        <f aca="false">Parámetros!$B$4-E350</f>
        <v>163</v>
      </c>
      <c r="G350" s="7" t="n">
        <f aca="false">COUNTIF(Pedidos!$B$2:$B$7000,A350)</f>
        <v>1</v>
      </c>
      <c r="H350" s="16" t="n">
        <f aca="false">SUMIFS(Pedidos!$D$2:$D$7000,Pedidos!$B$2:$B$7000,A350)</f>
        <v>28.65</v>
      </c>
      <c r="I350" s="7" t="n">
        <f aca="false">5-MIN(4,INT(PERCENTRANK($F$2:$F$2401,F350,6)*5))</f>
        <v>4</v>
      </c>
      <c r="J350" s="15" t="n">
        <f aca="false">IF(G350&gt;=Parámetros!$B$8,5,IF(G350&gt;=Parámetros!$B$7,4,IF(G350&gt;=Parámetros!$B$6,3,IF(G350&gt;=Parámetros!$B$5,2,1))))</f>
        <v>1</v>
      </c>
      <c r="K350" s="7" t="n">
        <f aca="false">1+MIN(4,INT(PERCENTRANK($H$2:$H$2401,H350,6)*5))</f>
        <v>2</v>
      </c>
      <c r="L350" s="7" t="str">
        <f aca="false">I350&amp;J350&amp;K350</f>
        <v>412</v>
      </c>
      <c r="M350" s="15" t="str">
        <f aca="false">INDEX('Mapa RF'!$B$4:$F$8,6-I350,J350)</f>
        <v>Prometedores</v>
      </c>
    </row>
    <row r="351" customFormat="false" ht="15" hidden="false" customHeight="false" outlineLevel="0" collapsed="false">
      <c r="A351" s="10" t="s">
        <v>177</v>
      </c>
      <c r="B351" s="10" t="s">
        <v>8973</v>
      </c>
      <c r="C351" s="11" t="n">
        <v>45585</v>
      </c>
      <c r="D351" s="13" t="b">
        <f aca="false">TRUE()</f>
        <v>1</v>
      </c>
      <c r="E351" s="14" t="n">
        <f aca="false">_xlfn.MAXIFS(Pedidos!$C$2:$C$7000,Pedidos!$B$2:$B$7000,A351)</f>
        <v>45665</v>
      </c>
      <c r="F351" s="15" t="n">
        <f aca="false">Parámetros!$B$4-E351</f>
        <v>631</v>
      </c>
      <c r="G351" s="7" t="n">
        <f aca="false">COUNTIF(Pedidos!$B$2:$B$7000,A351)</f>
        <v>2</v>
      </c>
      <c r="H351" s="16" t="n">
        <f aca="false">SUMIFS(Pedidos!$D$2:$D$7000,Pedidos!$B$2:$B$7000,A351)</f>
        <v>44.88</v>
      </c>
      <c r="I351" s="7" t="n">
        <f aca="false">5-MIN(4,INT(PERCENTRANK($F$2:$F$2401,F351,6)*5))</f>
        <v>1</v>
      </c>
      <c r="J351" s="15" t="n">
        <f aca="false">IF(G351&gt;=Parámetros!$B$8,5,IF(G351&gt;=Parámetros!$B$7,4,IF(G351&gt;=Parámetros!$B$6,3,IF(G351&gt;=Parámetros!$B$5,2,1))))</f>
        <v>2</v>
      </c>
      <c r="K351" s="7" t="n">
        <f aca="false">1+MIN(4,INT(PERCENTRANK($H$2:$H$2401,H351,6)*5))</f>
        <v>3</v>
      </c>
      <c r="L351" s="7" t="str">
        <f aca="false">I351&amp;J351&amp;K351</f>
        <v>123</v>
      </c>
      <c r="M351" s="15" t="str">
        <f aca="false">INDEX('Mapa RF'!$B$4:$F$8,6-I351,J351)</f>
        <v>Hibernando</v>
      </c>
    </row>
    <row r="352" customFormat="false" ht="15" hidden="false" customHeight="false" outlineLevel="0" collapsed="false">
      <c r="A352" s="10" t="s">
        <v>1069</v>
      </c>
      <c r="B352" s="10" t="s">
        <v>8971</v>
      </c>
      <c r="C352" s="11" t="n">
        <v>45682</v>
      </c>
      <c r="D352" s="13" t="b">
        <f aca="false">TRUE()</f>
        <v>1</v>
      </c>
      <c r="E352" s="14" t="n">
        <f aca="false">_xlfn.MAXIFS(Pedidos!$C$2:$C$7000,Pedidos!$B$2:$B$7000,A352)</f>
        <v>45682</v>
      </c>
      <c r="F352" s="15" t="n">
        <f aca="false">Parámetros!$B$4-E352</f>
        <v>614</v>
      </c>
      <c r="G352" s="7" t="n">
        <f aca="false">COUNTIF(Pedidos!$B$2:$B$7000,A352)</f>
        <v>1</v>
      </c>
      <c r="H352" s="16" t="n">
        <f aca="false">SUMIFS(Pedidos!$D$2:$D$7000,Pedidos!$B$2:$B$7000,A352)</f>
        <v>31.39</v>
      </c>
      <c r="I352" s="7" t="n">
        <f aca="false">5-MIN(4,INT(PERCENTRANK($F$2:$F$2401,F352,6)*5))</f>
        <v>1</v>
      </c>
      <c r="J352" s="15" t="n">
        <f aca="false">IF(G352&gt;=Parámetros!$B$8,5,IF(G352&gt;=Parámetros!$B$7,4,IF(G352&gt;=Parámetros!$B$6,3,IF(G352&gt;=Parámetros!$B$5,2,1))))</f>
        <v>1</v>
      </c>
      <c r="K352" s="7" t="n">
        <f aca="false">1+MIN(4,INT(PERCENTRANK($H$2:$H$2401,H352,6)*5))</f>
        <v>2</v>
      </c>
      <c r="L352" s="7" t="str">
        <f aca="false">I352&amp;J352&amp;K352</f>
        <v>112</v>
      </c>
      <c r="M352" s="15" t="str">
        <f aca="false">INDEX('Mapa RF'!$B$4:$F$8,6-I352,J352)</f>
        <v>Hibernando</v>
      </c>
    </row>
    <row r="353" customFormat="false" ht="15" hidden="false" customHeight="false" outlineLevel="0" collapsed="false">
      <c r="A353" s="10" t="s">
        <v>1167</v>
      </c>
      <c r="B353" s="10" t="s">
        <v>8975</v>
      </c>
      <c r="C353" s="11" t="n">
        <v>45691</v>
      </c>
      <c r="D353" s="13" t="b">
        <f aca="false">TRUE()</f>
        <v>1</v>
      </c>
      <c r="E353" s="14" t="n">
        <f aca="false">_xlfn.MAXIFS(Pedidos!$C$2:$C$7000,Pedidos!$B$2:$B$7000,A353)</f>
        <v>45906</v>
      </c>
      <c r="F353" s="15" t="n">
        <f aca="false">Parámetros!$B$4-E353</f>
        <v>390</v>
      </c>
      <c r="G353" s="7" t="n">
        <f aca="false">COUNTIF(Pedidos!$B$2:$B$7000,A353)</f>
        <v>3</v>
      </c>
      <c r="H353" s="16" t="n">
        <f aca="false">SUMIFS(Pedidos!$D$2:$D$7000,Pedidos!$B$2:$B$7000,A353)</f>
        <v>116.41</v>
      </c>
      <c r="I353" s="7" t="n">
        <f aca="false">5-MIN(4,INT(PERCENTRANK($F$2:$F$2401,F353,6)*5))</f>
        <v>2</v>
      </c>
      <c r="J353" s="15" t="n">
        <f aca="false">IF(G353&gt;=Parámetros!$B$8,5,IF(G353&gt;=Parámetros!$B$7,4,IF(G353&gt;=Parámetros!$B$6,3,IF(G353&gt;=Parámetros!$B$5,2,1))))</f>
        <v>3</v>
      </c>
      <c r="K353" s="7" t="n">
        <f aca="false">1+MIN(4,INT(PERCENTRANK($H$2:$H$2401,H353,6)*5))</f>
        <v>4</v>
      </c>
      <c r="L353" s="7" t="str">
        <f aca="false">I353&amp;J353&amp;K353</f>
        <v>234</v>
      </c>
      <c r="M353" s="15" t="str">
        <f aca="false">INDEX('Mapa RF'!$B$4:$F$8,6-I353,J353)</f>
        <v>En riesgo</v>
      </c>
    </row>
    <row r="354" customFormat="false" ht="15" hidden="false" customHeight="false" outlineLevel="0" collapsed="false">
      <c r="A354" s="10" t="s">
        <v>3881</v>
      </c>
      <c r="B354" s="10" t="s">
        <v>8970</v>
      </c>
      <c r="C354" s="11" t="n">
        <v>45896</v>
      </c>
      <c r="D354" s="13" t="b">
        <f aca="false">FALSE()</f>
        <v>0</v>
      </c>
      <c r="E354" s="14" t="n">
        <f aca="false">_xlfn.MAXIFS(Pedidos!$C$2:$C$7000,Pedidos!$B$2:$B$7000,A354)</f>
        <v>45896</v>
      </c>
      <c r="F354" s="15" t="n">
        <f aca="false">Parámetros!$B$4-E354</f>
        <v>400</v>
      </c>
      <c r="G354" s="7" t="n">
        <f aca="false">COUNTIF(Pedidos!$B$2:$B$7000,A354)</f>
        <v>1</v>
      </c>
      <c r="H354" s="16" t="n">
        <f aca="false">SUMIFS(Pedidos!$D$2:$D$7000,Pedidos!$B$2:$B$7000,A354)</f>
        <v>25.11</v>
      </c>
      <c r="I354" s="7" t="n">
        <f aca="false">5-MIN(4,INT(PERCENTRANK($F$2:$F$2401,F354,6)*5))</f>
        <v>2</v>
      </c>
      <c r="J354" s="15" t="n">
        <f aca="false">IF(G354&gt;=Parámetros!$B$8,5,IF(G354&gt;=Parámetros!$B$7,4,IF(G354&gt;=Parámetros!$B$6,3,IF(G354&gt;=Parámetros!$B$5,2,1))))</f>
        <v>1</v>
      </c>
      <c r="K354" s="7" t="n">
        <f aca="false">1+MIN(4,INT(PERCENTRANK($H$2:$H$2401,H354,6)*5))</f>
        <v>1</v>
      </c>
      <c r="L354" s="7" t="str">
        <f aca="false">I354&amp;J354&amp;K354</f>
        <v>211</v>
      </c>
      <c r="M354" s="15" t="str">
        <f aca="false">INDEX('Mapa RF'!$B$4:$F$8,6-I354,J354)</f>
        <v>Hibernando</v>
      </c>
    </row>
    <row r="355" customFormat="false" ht="15" hidden="false" customHeight="false" outlineLevel="0" collapsed="false">
      <c r="A355" s="10" t="s">
        <v>435</v>
      </c>
      <c r="B355" s="10" t="s">
        <v>8980</v>
      </c>
      <c r="C355" s="11" t="n">
        <v>45619</v>
      </c>
      <c r="D355" s="13" t="b">
        <f aca="false">TRUE()</f>
        <v>1</v>
      </c>
      <c r="E355" s="14" t="n">
        <f aca="false">_xlfn.MAXIFS(Pedidos!$C$2:$C$7000,Pedidos!$B$2:$B$7000,A355)</f>
        <v>45619</v>
      </c>
      <c r="F355" s="15" t="n">
        <f aca="false">Parámetros!$B$4-E355</f>
        <v>677</v>
      </c>
      <c r="G355" s="7" t="n">
        <f aca="false">COUNTIF(Pedidos!$B$2:$B$7000,A355)</f>
        <v>1</v>
      </c>
      <c r="H355" s="16" t="n">
        <f aca="false">SUMIFS(Pedidos!$D$2:$D$7000,Pedidos!$B$2:$B$7000,A355)</f>
        <v>57.84</v>
      </c>
      <c r="I355" s="7" t="n">
        <f aca="false">5-MIN(4,INT(PERCENTRANK($F$2:$F$2401,F355,6)*5))</f>
        <v>1</v>
      </c>
      <c r="J355" s="15" t="n">
        <f aca="false">IF(G355&gt;=Parámetros!$B$8,5,IF(G355&gt;=Parámetros!$B$7,4,IF(G355&gt;=Parámetros!$B$6,3,IF(G355&gt;=Parámetros!$B$5,2,1))))</f>
        <v>1</v>
      </c>
      <c r="K355" s="7" t="n">
        <f aca="false">1+MIN(4,INT(PERCENTRANK($H$2:$H$2401,H355,6)*5))</f>
        <v>3</v>
      </c>
      <c r="L355" s="7" t="str">
        <f aca="false">I355&amp;J355&amp;K355</f>
        <v>113</v>
      </c>
      <c r="M355" s="15" t="str">
        <f aca="false">INDEX('Mapa RF'!$B$4:$F$8,6-I355,J355)</f>
        <v>Hibernando</v>
      </c>
    </row>
    <row r="356" customFormat="false" ht="15" hidden="false" customHeight="false" outlineLevel="0" collapsed="false">
      <c r="A356" s="10" t="s">
        <v>6667</v>
      </c>
      <c r="B356" s="10" t="s">
        <v>8968</v>
      </c>
      <c r="C356" s="11" t="n">
        <v>46107</v>
      </c>
      <c r="D356" s="13" t="b">
        <f aca="false">TRUE()</f>
        <v>1</v>
      </c>
      <c r="E356" s="14" t="n">
        <f aca="false">_xlfn.MAXIFS(Pedidos!$C$2:$C$7000,Pedidos!$B$2:$B$7000,A356)</f>
        <v>46107</v>
      </c>
      <c r="F356" s="15" t="n">
        <f aca="false">Parámetros!$B$4-E356</f>
        <v>189</v>
      </c>
      <c r="G356" s="7" t="n">
        <f aca="false">COUNTIF(Pedidos!$B$2:$B$7000,A356)</f>
        <v>1</v>
      </c>
      <c r="H356" s="16" t="n">
        <f aca="false">SUMIFS(Pedidos!$D$2:$D$7000,Pedidos!$B$2:$B$7000,A356)</f>
        <v>59.78</v>
      </c>
      <c r="I356" s="7" t="n">
        <f aca="false">5-MIN(4,INT(PERCENTRANK($F$2:$F$2401,F356,6)*5))</f>
        <v>4</v>
      </c>
      <c r="J356" s="15" t="n">
        <f aca="false">IF(G356&gt;=Parámetros!$B$8,5,IF(G356&gt;=Parámetros!$B$7,4,IF(G356&gt;=Parámetros!$B$6,3,IF(G356&gt;=Parámetros!$B$5,2,1))))</f>
        <v>1</v>
      </c>
      <c r="K356" s="7" t="n">
        <f aca="false">1+MIN(4,INT(PERCENTRANK($H$2:$H$2401,H356,6)*5))</f>
        <v>4</v>
      </c>
      <c r="L356" s="7" t="str">
        <f aca="false">I356&amp;J356&amp;K356</f>
        <v>414</v>
      </c>
      <c r="M356" s="15" t="str">
        <f aca="false">INDEX('Mapa RF'!$B$4:$F$8,6-I356,J356)</f>
        <v>Prometedores</v>
      </c>
    </row>
    <row r="357" customFormat="false" ht="15" hidden="false" customHeight="false" outlineLevel="0" collapsed="false">
      <c r="A357" s="10" t="s">
        <v>8696</v>
      </c>
      <c r="B357" s="10" t="s">
        <v>8979</v>
      </c>
      <c r="C357" s="11" t="n">
        <v>46274</v>
      </c>
      <c r="D357" s="13" t="b">
        <f aca="false">TRUE()</f>
        <v>1</v>
      </c>
      <c r="E357" s="14" t="n">
        <f aca="false">_xlfn.MAXIFS(Pedidos!$C$2:$C$7000,Pedidos!$B$2:$B$7000,A357)</f>
        <v>46274</v>
      </c>
      <c r="F357" s="15" t="n">
        <f aca="false">Parámetros!$B$4-E357</f>
        <v>22</v>
      </c>
      <c r="G357" s="7" t="n">
        <f aca="false">COUNTIF(Pedidos!$B$2:$B$7000,A357)</f>
        <v>1</v>
      </c>
      <c r="H357" s="16" t="n">
        <f aca="false">SUMIFS(Pedidos!$D$2:$D$7000,Pedidos!$B$2:$B$7000,A357)</f>
        <v>34.9</v>
      </c>
      <c r="I357" s="7" t="n">
        <f aca="false">5-MIN(4,INT(PERCENTRANK($F$2:$F$2401,F357,6)*5))</f>
        <v>5</v>
      </c>
      <c r="J357" s="15" t="n">
        <f aca="false">IF(G357&gt;=Parámetros!$B$8,5,IF(G357&gt;=Parámetros!$B$7,4,IF(G357&gt;=Parámetros!$B$6,3,IF(G357&gt;=Parámetros!$B$5,2,1))))</f>
        <v>1</v>
      </c>
      <c r="K357" s="7" t="n">
        <f aca="false">1+MIN(4,INT(PERCENTRANK($H$2:$H$2401,H357,6)*5))</f>
        <v>2</v>
      </c>
      <c r="L357" s="7" t="str">
        <f aca="false">I357&amp;J357&amp;K357</f>
        <v>512</v>
      </c>
      <c r="M357" s="15" t="str">
        <f aca="false">INDEX('Mapa RF'!$B$4:$F$8,6-I357,J357)</f>
        <v>Nuevos</v>
      </c>
    </row>
    <row r="358" customFormat="false" ht="15" hidden="false" customHeight="false" outlineLevel="0" collapsed="false">
      <c r="A358" s="10" t="s">
        <v>8520</v>
      </c>
      <c r="B358" s="10" t="s">
        <v>8981</v>
      </c>
      <c r="C358" s="11" t="n">
        <v>46260</v>
      </c>
      <c r="D358" s="13" t="b">
        <f aca="false">TRUE()</f>
        <v>1</v>
      </c>
      <c r="E358" s="14" t="n">
        <f aca="false">_xlfn.MAXIFS(Pedidos!$C$2:$C$7000,Pedidos!$B$2:$B$7000,A358)</f>
        <v>46260</v>
      </c>
      <c r="F358" s="15" t="n">
        <f aca="false">Parámetros!$B$4-E358</f>
        <v>36</v>
      </c>
      <c r="G358" s="7" t="n">
        <f aca="false">COUNTIF(Pedidos!$B$2:$B$7000,A358)</f>
        <v>1</v>
      </c>
      <c r="H358" s="16" t="n">
        <f aca="false">SUMIFS(Pedidos!$D$2:$D$7000,Pedidos!$B$2:$B$7000,A358)</f>
        <v>28.44</v>
      </c>
      <c r="I358" s="7" t="n">
        <f aca="false">5-MIN(4,INT(PERCENTRANK($F$2:$F$2401,F358,6)*5))</f>
        <v>5</v>
      </c>
      <c r="J358" s="15" t="n">
        <f aca="false">IF(G358&gt;=Parámetros!$B$8,5,IF(G358&gt;=Parámetros!$B$7,4,IF(G358&gt;=Parámetros!$B$6,3,IF(G358&gt;=Parámetros!$B$5,2,1))))</f>
        <v>1</v>
      </c>
      <c r="K358" s="7" t="n">
        <f aca="false">1+MIN(4,INT(PERCENTRANK($H$2:$H$2401,H358,6)*5))</f>
        <v>2</v>
      </c>
      <c r="L358" s="7" t="str">
        <f aca="false">I358&amp;J358&amp;K358</f>
        <v>512</v>
      </c>
      <c r="M358" s="15" t="str">
        <f aca="false">INDEX('Mapa RF'!$B$4:$F$8,6-I358,J358)</f>
        <v>Nuevos</v>
      </c>
    </row>
    <row r="359" customFormat="false" ht="15" hidden="false" customHeight="false" outlineLevel="0" collapsed="false">
      <c r="A359" s="10" t="s">
        <v>6995</v>
      </c>
      <c r="B359" s="10" t="s">
        <v>8971</v>
      </c>
      <c r="C359" s="11" t="n">
        <v>46135</v>
      </c>
      <c r="D359" s="13" t="b">
        <f aca="false">TRUE()</f>
        <v>1</v>
      </c>
      <c r="E359" s="14" t="n">
        <f aca="false">_xlfn.MAXIFS(Pedidos!$C$2:$C$7000,Pedidos!$B$2:$B$7000,A359)</f>
        <v>46135</v>
      </c>
      <c r="F359" s="15" t="n">
        <f aca="false">Parámetros!$B$4-E359</f>
        <v>161</v>
      </c>
      <c r="G359" s="7" t="n">
        <f aca="false">COUNTIF(Pedidos!$B$2:$B$7000,A359)</f>
        <v>1</v>
      </c>
      <c r="H359" s="16" t="n">
        <f aca="false">SUMIFS(Pedidos!$D$2:$D$7000,Pedidos!$B$2:$B$7000,A359)</f>
        <v>20.87</v>
      </c>
      <c r="I359" s="7" t="n">
        <f aca="false">5-MIN(4,INT(PERCENTRANK($F$2:$F$2401,F359,6)*5))</f>
        <v>4</v>
      </c>
      <c r="J359" s="15" t="n">
        <f aca="false">IF(G359&gt;=Parámetros!$B$8,5,IF(G359&gt;=Parámetros!$B$7,4,IF(G359&gt;=Parámetros!$B$6,3,IF(G359&gt;=Parámetros!$B$5,2,1))))</f>
        <v>1</v>
      </c>
      <c r="K359" s="7" t="n">
        <f aca="false">1+MIN(4,INT(PERCENTRANK($H$2:$H$2401,H359,6)*5))</f>
        <v>1</v>
      </c>
      <c r="L359" s="7" t="str">
        <f aca="false">I359&amp;J359&amp;K359</f>
        <v>411</v>
      </c>
      <c r="M359" s="15" t="str">
        <f aca="false">INDEX('Mapa RF'!$B$4:$F$8,6-I359,J359)</f>
        <v>Prometedores</v>
      </c>
    </row>
    <row r="360" customFormat="false" ht="15" hidden="false" customHeight="false" outlineLevel="0" collapsed="false">
      <c r="A360" s="10" t="s">
        <v>5155</v>
      </c>
      <c r="B360" s="10" t="s">
        <v>8972</v>
      </c>
      <c r="C360" s="11" t="n">
        <v>45991</v>
      </c>
      <c r="D360" s="13" t="b">
        <f aca="false">TRUE()</f>
        <v>1</v>
      </c>
      <c r="E360" s="14" t="n">
        <f aca="false">_xlfn.MAXIFS(Pedidos!$C$2:$C$7000,Pedidos!$B$2:$B$7000,A360)</f>
        <v>45991</v>
      </c>
      <c r="F360" s="15" t="n">
        <f aca="false">Parámetros!$B$4-E360</f>
        <v>305</v>
      </c>
      <c r="G360" s="7" t="n">
        <f aca="false">COUNTIF(Pedidos!$B$2:$B$7000,A360)</f>
        <v>1</v>
      </c>
      <c r="H360" s="16" t="n">
        <f aca="false">SUMIFS(Pedidos!$D$2:$D$7000,Pedidos!$B$2:$B$7000,A360)</f>
        <v>20.77</v>
      </c>
      <c r="I360" s="7" t="n">
        <f aca="false">5-MIN(4,INT(PERCENTRANK($F$2:$F$2401,F360,6)*5))</f>
        <v>3</v>
      </c>
      <c r="J360" s="15" t="n">
        <f aca="false">IF(G360&gt;=Parámetros!$B$8,5,IF(G360&gt;=Parámetros!$B$7,4,IF(G360&gt;=Parámetros!$B$6,3,IF(G360&gt;=Parámetros!$B$5,2,1))))</f>
        <v>1</v>
      </c>
      <c r="K360" s="7" t="n">
        <f aca="false">1+MIN(4,INT(PERCENTRANK($H$2:$H$2401,H360,6)*5))</f>
        <v>1</v>
      </c>
      <c r="L360" s="7" t="str">
        <f aca="false">I360&amp;J360&amp;K360</f>
        <v>311</v>
      </c>
      <c r="M360" s="15" t="str">
        <f aca="false">INDEX('Mapa RF'!$B$4:$F$8,6-I360,J360)</f>
        <v>A punto de dormirse</v>
      </c>
    </row>
    <row r="361" customFormat="false" ht="15" hidden="false" customHeight="false" outlineLevel="0" collapsed="false">
      <c r="A361" s="10" t="s">
        <v>8275</v>
      </c>
      <c r="B361" s="10" t="s">
        <v>8972</v>
      </c>
      <c r="C361" s="11" t="n">
        <v>46240</v>
      </c>
      <c r="D361" s="13" t="b">
        <f aca="false">TRUE()</f>
        <v>1</v>
      </c>
      <c r="E361" s="14" t="n">
        <f aca="false">_xlfn.MAXIFS(Pedidos!$C$2:$C$7000,Pedidos!$B$2:$B$7000,A361)</f>
        <v>46240</v>
      </c>
      <c r="F361" s="15" t="n">
        <f aca="false">Parámetros!$B$4-E361</f>
        <v>56</v>
      </c>
      <c r="G361" s="7" t="n">
        <f aca="false">COUNTIF(Pedidos!$B$2:$B$7000,A361)</f>
        <v>1</v>
      </c>
      <c r="H361" s="16" t="n">
        <f aca="false">SUMIFS(Pedidos!$D$2:$D$7000,Pedidos!$B$2:$B$7000,A361)</f>
        <v>49.17</v>
      </c>
      <c r="I361" s="7" t="n">
        <f aca="false">5-MIN(4,INT(PERCENTRANK($F$2:$F$2401,F361,6)*5))</f>
        <v>5</v>
      </c>
      <c r="J361" s="15" t="n">
        <f aca="false">IF(G361&gt;=Parámetros!$B$8,5,IF(G361&gt;=Parámetros!$B$7,4,IF(G361&gt;=Parámetros!$B$6,3,IF(G361&gt;=Parámetros!$B$5,2,1))))</f>
        <v>1</v>
      </c>
      <c r="K361" s="7" t="n">
        <f aca="false">1+MIN(4,INT(PERCENTRANK($H$2:$H$2401,H361,6)*5))</f>
        <v>3</v>
      </c>
      <c r="L361" s="7" t="str">
        <f aca="false">I361&amp;J361&amp;K361</f>
        <v>513</v>
      </c>
      <c r="M361" s="15" t="str">
        <f aca="false">INDEX('Mapa RF'!$B$4:$F$8,6-I361,J361)</f>
        <v>Nuevos</v>
      </c>
    </row>
    <row r="362" customFormat="false" ht="15" hidden="false" customHeight="false" outlineLevel="0" collapsed="false">
      <c r="A362" s="10" t="s">
        <v>2662</v>
      </c>
      <c r="B362" s="10" t="s">
        <v>8975</v>
      </c>
      <c r="C362" s="11" t="n">
        <v>45807</v>
      </c>
      <c r="D362" s="13" t="b">
        <f aca="false">FALSE()</f>
        <v>0</v>
      </c>
      <c r="E362" s="14" t="n">
        <f aca="false">_xlfn.MAXIFS(Pedidos!$C$2:$C$7000,Pedidos!$B$2:$B$7000,A362)</f>
        <v>45929</v>
      </c>
      <c r="F362" s="15" t="n">
        <f aca="false">Parámetros!$B$4-E362</f>
        <v>367</v>
      </c>
      <c r="G362" s="7" t="n">
        <f aca="false">COUNTIF(Pedidos!$B$2:$B$7000,A362)</f>
        <v>2</v>
      </c>
      <c r="H362" s="16" t="n">
        <f aca="false">SUMIFS(Pedidos!$D$2:$D$7000,Pedidos!$B$2:$B$7000,A362)</f>
        <v>75.89</v>
      </c>
      <c r="I362" s="7" t="n">
        <f aca="false">5-MIN(4,INT(PERCENTRANK($F$2:$F$2401,F362,6)*5))</f>
        <v>2</v>
      </c>
      <c r="J362" s="15" t="n">
        <f aca="false">IF(G362&gt;=Parámetros!$B$8,5,IF(G362&gt;=Parámetros!$B$7,4,IF(G362&gt;=Parámetros!$B$6,3,IF(G362&gt;=Parámetros!$B$5,2,1))))</f>
        <v>2</v>
      </c>
      <c r="K362" s="7" t="n">
        <f aca="false">1+MIN(4,INT(PERCENTRANK($H$2:$H$2401,H362,6)*5))</f>
        <v>4</v>
      </c>
      <c r="L362" s="7" t="str">
        <f aca="false">I362&amp;J362&amp;K362</f>
        <v>224</v>
      </c>
      <c r="M362" s="15" t="str">
        <f aca="false">INDEX('Mapa RF'!$B$4:$F$8,6-I362,J362)</f>
        <v>Hibernando</v>
      </c>
    </row>
    <row r="363" customFormat="false" ht="15" hidden="false" customHeight="false" outlineLevel="0" collapsed="false">
      <c r="A363" s="10" t="s">
        <v>3052</v>
      </c>
      <c r="B363" s="10" t="s">
        <v>8972</v>
      </c>
      <c r="C363" s="11" t="n">
        <v>45835</v>
      </c>
      <c r="D363" s="13" t="b">
        <f aca="false">TRUE()</f>
        <v>1</v>
      </c>
      <c r="E363" s="14" t="n">
        <f aca="false">_xlfn.MAXIFS(Pedidos!$C$2:$C$7000,Pedidos!$B$2:$B$7000,A363)</f>
        <v>45835</v>
      </c>
      <c r="F363" s="15" t="n">
        <f aca="false">Parámetros!$B$4-E363</f>
        <v>461</v>
      </c>
      <c r="G363" s="7" t="n">
        <f aca="false">COUNTIF(Pedidos!$B$2:$B$7000,A363)</f>
        <v>1</v>
      </c>
      <c r="H363" s="16" t="n">
        <f aca="false">SUMIFS(Pedidos!$D$2:$D$7000,Pedidos!$B$2:$B$7000,A363)</f>
        <v>54.9</v>
      </c>
      <c r="I363" s="7" t="n">
        <f aca="false">5-MIN(4,INT(PERCENTRANK($F$2:$F$2401,F363,6)*5))</f>
        <v>2</v>
      </c>
      <c r="J363" s="15" t="n">
        <f aca="false">IF(G363&gt;=Parámetros!$B$8,5,IF(G363&gt;=Parámetros!$B$7,4,IF(G363&gt;=Parámetros!$B$6,3,IF(G363&gt;=Parámetros!$B$5,2,1))))</f>
        <v>1</v>
      </c>
      <c r="K363" s="7" t="n">
        <f aca="false">1+MIN(4,INT(PERCENTRANK($H$2:$H$2401,H363,6)*5))</f>
        <v>3</v>
      </c>
      <c r="L363" s="7" t="str">
        <f aca="false">I363&amp;J363&amp;K363</f>
        <v>213</v>
      </c>
      <c r="M363" s="15" t="str">
        <f aca="false">INDEX('Mapa RF'!$B$4:$F$8,6-I363,J363)</f>
        <v>Hibernando</v>
      </c>
    </row>
    <row r="364" customFormat="false" ht="15" hidden="false" customHeight="false" outlineLevel="0" collapsed="false">
      <c r="A364" s="10" t="s">
        <v>2610</v>
      </c>
      <c r="B364" s="10" t="s">
        <v>8978</v>
      </c>
      <c r="C364" s="11" t="n">
        <v>45803</v>
      </c>
      <c r="D364" s="13" t="b">
        <f aca="false">FALSE()</f>
        <v>0</v>
      </c>
      <c r="E364" s="14" t="n">
        <f aca="false">_xlfn.MAXIFS(Pedidos!$C$2:$C$7000,Pedidos!$B$2:$B$7000,A364)</f>
        <v>45922</v>
      </c>
      <c r="F364" s="15" t="n">
        <f aca="false">Parámetros!$B$4-E364</f>
        <v>374</v>
      </c>
      <c r="G364" s="7" t="n">
        <f aca="false">COUNTIF(Pedidos!$B$2:$B$7000,A364)</f>
        <v>2</v>
      </c>
      <c r="H364" s="16" t="n">
        <f aca="false">SUMIFS(Pedidos!$D$2:$D$7000,Pedidos!$B$2:$B$7000,A364)</f>
        <v>65.17</v>
      </c>
      <c r="I364" s="7" t="n">
        <f aca="false">5-MIN(4,INT(PERCENTRANK($F$2:$F$2401,F364,6)*5))</f>
        <v>2</v>
      </c>
      <c r="J364" s="15" t="n">
        <f aca="false">IF(G364&gt;=Parámetros!$B$8,5,IF(G364&gt;=Parámetros!$B$7,4,IF(G364&gt;=Parámetros!$B$6,3,IF(G364&gt;=Parámetros!$B$5,2,1))))</f>
        <v>2</v>
      </c>
      <c r="K364" s="7" t="n">
        <f aca="false">1+MIN(4,INT(PERCENTRANK($H$2:$H$2401,H364,6)*5))</f>
        <v>4</v>
      </c>
      <c r="L364" s="7" t="str">
        <f aca="false">I364&amp;J364&amp;K364</f>
        <v>224</v>
      </c>
      <c r="M364" s="15" t="str">
        <f aca="false">INDEX('Mapa RF'!$B$4:$F$8,6-I364,J364)</f>
        <v>Hibernando</v>
      </c>
    </row>
    <row r="365" customFormat="false" ht="15" hidden="false" customHeight="false" outlineLevel="0" collapsed="false">
      <c r="A365" s="10" t="s">
        <v>113</v>
      </c>
      <c r="B365" s="10" t="s">
        <v>8972</v>
      </c>
      <c r="C365" s="11" t="n">
        <v>45576</v>
      </c>
      <c r="D365" s="13" t="b">
        <f aca="false">TRUE()</f>
        <v>1</v>
      </c>
      <c r="E365" s="14" t="n">
        <f aca="false">_xlfn.MAXIFS(Pedidos!$C$2:$C$7000,Pedidos!$B$2:$B$7000,A365)</f>
        <v>45680</v>
      </c>
      <c r="F365" s="15" t="n">
        <f aca="false">Parámetros!$B$4-E365</f>
        <v>616</v>
      </c>
      <c r="G365" s="7" t="n">
        <f aca="false">COUNTIF(Pedidos!$B$2:$B$7000,A365)</f>
        <v>2</v>
      </c>
      <c r="H365" s="16" t="n">
        <f aca="false">SUMIFS(Pedidos!$D$2:$D$7000,Pedidos!$B$2:$B$7000,A365)</f>
        <v>126.72</v>
      </c>
      <c r="I365" s="7" t="n">
        <f aca="false">5-MIN(4,INT(PERCENTRANK($F$2:$F$2401,F365,6)*5))</f>
        <v>1</v>
      </c>
      <c r="J365" s="15" t="n">
        <f aca="false">IF(G365&gt;=Parámetros!$B$8,5,IF(G365&gt;=Parámetros!$B$7,4,IF(G365&gt;=Parámetros!$B$6,3,IF(G365&gt;=Parámetros!$B$5,2,1))))</f>
        <v>2</v>
      </c>
      <c r="K365" s="7" t="n">
        <f aca="false">1+MIN(4,INT(PERCENTRANK($H$2:$H$2401,H365,6)*5))</f>
        <v>4</v>
      </c>
      <c r="L365" s="7" t="str">
        <f aca="false">I365&amp;J365&amp;K365</f>
        <v>124</v>
      </c>
      <c r="M365" s="15" t="str">
        <f aca="false">INDEX('Mapa RF'!$B$4:$F$8,6-I365,J365)</f>
        <v>Hibernando</v>
      </c>
    </row>
    <row r="366" customFormat="false" ht="15" hidden="false" customHeight="false" outlineLevel="0" collapsed="false">
      <c r="A366" s="10" t="s">
        <v>4523</v>
      </c>
      <c r="B366" s="10" t="s">
        <v>8974</v>
      </c>
      <c r="C366" s="11" t="n">
        <v>45943</v>
      </c>
      <c r="D366" s="13" t="b">
        <f aca="false">FALSE()</f>
        <v>0</v>
      </c>
      <c r="E366" s="14" t="n">
        <f aca="false">_xlfn.MAXIFS(Pedidos!$C$2:$C$7000,Pedidos!$B$2:$B$7000,A366)</f>
        <v>46288</v>
      </c>
      <c r="F366" s="15" t="n">
        <f aca="false">Parámetros!$B$4-E366</f>
        <v>8</v>
      </c>
      <c r="G366" s="7" t="n">
        <f aca="false">COUNTIF(Pedidos!$B$2:$B$7000,A366)</f>
        <v>14</v>
      </c>
      <c r="H366" s="16" t="n">
        <f aca="false">SUMIFS(Pedidos!$D$2:$D$7000,Pedidos!$B$2:$B$7000,A366)</f>
        <v>814.73</v>
      </c>
      <c r="I366" s="7" t="n">
        <f aca="false">5-MIN(4,INT(PERCENTRANK($F$2:$F$2401,F366,6)*5))</f>
        <v>5</v>
      </c>
      <c r="J366" s="15" t="n">
        <f aca="false">IF(G366&gt;=Parámetros!$B$8,5,IF(G366&gt;=Parámetros!$B$7,4,IF(G366&gt;=Parámetros!$B$6,3,IF(G366&gt;=Parámetros!$B$5,2,1))))</f>
        <v>5</v>
      </c>
      <c r="K366" s="7" t="n">
        <f aca="false">1+MIN(4,INT(PERCENTRANK($H$2:$H$2401,H366,6)*5))</f>
        <v>5</v>
      </c>
      <c r="L366" s="7" t="str">
        <f aca="false">I366&amp;J366&amp;K366</f>
        <v>555</v>
      </c>
      <c r="M366" s="15" t="str">
        <f aca="false">INDEX('Mapa RF'!$B$4:$F$8,6-I366,J366)</f>
        <v>Campeones</v>
      </c>
    </row>
    <row r="367" customFormat="false" ht="15" hidden="false" customHeight="false" outlineLevel="0" collapsed="false">
      <c r="A367" s="10" t="s">
        <v>4419</v>
      </c>
      <c r="B367" s="10" t="s">
        <v>8971</v>
      </c>
      <c r="C367" s="11" t="n">
        <v>45937</v>
      </c>
      <c r="D367" s="13" t="b">
        <f aca="false">TRUE()</f>
        <v>1</v>
      </c>
      <c r="E367" s="14" t="n">
        <f aca="false">_xlfn.MAXIFS(Pedidos!$C$2:$C$7000,Pedidos!$B$2:$B$7000,A367)</f>
        <v>45937</v>
      </c>
      <c r="F367" s="15" t="n">
        <f aca="false">Parámetros!$B$4-E367</f>
        <v>359</v>
      </c>
      <c r="G367" s="7" t="n">
        <f aca="false">COUNTIF(Pedidos!$B$2:$B$7000,A367)</f>
        <v>1</v>
      </c>
      <c r="H367" s="16" t="n">
        <f aca="false">SUMIFS(Pedidos!$D$2:$D$7000,Pedidos!$B$2:$B$7000,A367)</f>
        <v>29.66</v>
      </c>
      <c r="I367" s="7" t="n">
        <f aca="false">5-MIN(4,INT(PERCENTRANK($F$2:$F$2401,F367,6)*5))</f>
        <v>2</v>
      </c>
      <c r="J367" s="15" t="n">
        <f aca="false">IF(G367&gt;=Parámetros!$B$8,5,IF(G367&gt;=Parámetros!$B$7,4,IF(G367&gt;=Parámetros!$B$6,3,IF(G367&gt;=Parámetros!$B$5,2,1))))</f>
        <v>1</v>
      </c>
      <c r="K367" s="7" t="n">
        <f aca="false">1+MIN(4,INT(PERCENTRANK($H$2:$H$2401,H367,6)*5))</f>
        <v>2</v>
      </c>
      <c r="L367" s="7" t="str">
        <f aca="false">I367&amp;J367&amp;K367</f>
        <v>212</v>
      </c>
      <c r="M367" s="15" t="str">
        <f aca="false">INDEX('Mapa RF'!$B$4:$F$8,6-I367,J367)</f>
        <v>Hibernando</v>
      </c>
    </row>
    <row r="368" customFormat="false" ht="15" hidden="false" customHeight="false" outlineLevel="0" collapsed="false">
      <c r="A368" s="10" t="s">
        <v>1295</v>
      </c>
      <c r="B368" s="10" t="s">
        <v>8968</v>
      </c>
      <c r="C368" s="11" t="n">
        <v>45702</v>
      </c>
      <c r="D368" s="13" t="b">
        <f aca="false">TRUE()</f>
        <v>1</v>
      </c>
      <c r="E368" s="14" t="n">
        <f aca="false">_xlfn.MAXIFS(Pedidos!$C$2:$C$7000,Pedidos!$B$2:$B$7000,A368)</f>
        <v>45981</v>
      </c>
      <c r="F368" s="15" t="n">
        <f aca="false">Parámetros!$B$4-E368</f>
        <v>315</v>
      </c>
      <c r="G368" s="7" t="n">
        <f aca="false">COUNTIF(Pedidos!$B$2:$B$7000,A368)</f>
        <v>4</v>
      </c>
      <c r="H368" s="16" t="n">
        <f aca="false">SUMIFS(Pedidos!$D$2:$D$7000,Pedidos!$B$2:$B$7000,A368)</f>
        <v>186.16</v>
      </c>
      <c r="I368" s="7" t="n">
        <f aca="false">5-MIN(4,INT(PERCENTRANK($F$2:$F$2401,F368,6)*5))</f>
        <v>3</v>
      </c>
      <c r="J368" s="15" t="n">
        <f aca="false">IF(G368&gt;=Parámetros!$B$8,5,IF(G368&gt;=Parámetros!$B$7,4,IF(G368&gt;=Parámetros!$B$6,3,IF(G368&gt;=Parámetros!$B$5,2,1))))</f>
        <v>4</v>
      </c>
      <c r="K368" s="7" t="n">
        <f aca="false">1+MIN(4,INT(PERCENTRANK($H$2:$H$2401,H368,6)*5))</f>
        <v>5</v>
      </c>
      <c r="L368" s="7" t="str">
        <f aca="false">I368&amp;J368&amp;K368</f>
        <v>345</v>
      </c>
      <c r="M368" s="15" t="str">
        <f aca="false">INDEX('Mapa RF'!$B$4:$F$8,6-I368,J368)</f>
        <v>Leales</v>
      </c>
    </row>
    <row r="369" customFormat="false" ht="15" hidden="false" customHeight="false" outlineLevel="0" collapsed="false">
      <c r="A369" s="10" t="s">
        <v>290</v>
      </c>
      <c r="B369" s="10" t="s">
        <v>8970</v>
      </c>
      <c r="C369" s="11" t="n">
        <v>45600</v>
      </c>
      <c r="D369" s="13" t="b">
        <f aca="false">TRUE()</f>
        <v>1</v>
      </c>
      <c r="E369" s="14" t="n">
        <f aca="false">_xlfn.MAXIFS(Pedidos!$C$2:$C$7000,Pedidos!$B$2:$B$7000,A369)</f>
        <v>45600</v>
      </c>
      <c r="F369" s="15" t="n">
        <f aca="false">Parámetros!$B$4-E369</f>
        <v>696</v>
      </c>
      <c r="G369" s="7" t="n">
        <f aca="false">COUNTIF(Pedidos!$B$2:$B$7000,A369)</f>
        <v>1</v>
      </c>
      <c r="H369" s="16" t="n">
        <f aca="false">SUMIFS(Pedidos!$D$2:$D$7000,Pedidos!$B$2:$B$7000,A369)</f>
        <v>32.89</v>
      </c>
      <c r="I369" s="7" t="n">
        <f aca="false">5-MIN(4,INT(PERCENTRANK($F$2:$F$2401,F369,6)*5))</f>
        <v>1</v>
      </c>
      <c r="J369" s="15" t="n">
        <f aca="false">IF(G369&gt;=Parámetros!$B$8,5,IF(G369&gt;=Parámetros!$B$7,4,IF(G369&gt;=Parámetros!$B$6,3,IF(G369&gt;=Parámetros!$B$5,2,1))))</f>
        <v>1</v>
      </c>
      <c r="K369" s="7" t="n">
        <f aca="false">1+MIN(4,INT(PERCENTRANK($H$2:$H$2401,H369,6)*5))</f>
        <v>2</v>
      </c>
      <c r="L369" s="7" t="str">
        <f aca="false">I369&amp;J369&amp;K369</f>
        <v>112</v>
      </c>
      <c r="M369" s="15" t="str">
        <f aca="false">INDEX('Mapa RF'!$B$4:$F$8,6-I369,J369)</f>
        <v>Hibernando</v>
      </c>
    </row>
    <row r="370" customFormat="false" ht="15" hidden="false" customHeight="false" outlineLevel="0" collapsed="false">
      <c r="A370" s="10" t="s">
        <v>2450</v>
      </c>
      <c r="B370" s="10" t="s">
        <v>8971</v>
      </c>
      <c r="C370" s="11" t="n">
        <v>45790</v>
      </c>
      <c r="D370" s="13" t="b">
        <f aca="false">FALSE()</f>
        <v>0</v>
      </c>
      <c r="E370" s="14" t="n">
        <f aca="false">_xlfn.MAXIFS(Pedidos!$C$2:$C$7000,Pedidos!$B$2:$B$7000,A370)</f>
        <v>46286</v>
      </c>
      <c r="F370" s="15" t="n">
        <f aca="false">Parámetros!$B$4-E370</f>
        <v>10</v>
      </c>
      <c r="G370" s="7" t="n">
        <f aca="false">COUNTIF(Pedidos!$B$2:$B$7000,A370)</f>
        <v>17</v>
      </c>
      <c r="H370" s="16" t="n">
        <f aca="false">SUMIFS(Pedidos!$D$2:$D$7000,Pedidos!$B$2:$B$7000,A370)</f>
        <v>955.64</v>
      </c>
      <c r="I370" s="7" t="n">
        <f aca="false">5-MIN(4,INT(PERCENTRANK($F$2:$F$2401,F370,6)*5))</f>
        <v>5</v>
      </c>
      <c r="J370" s="15" t="n">
        <f aca="false">IF(G370&gt;=Parámetros!$B$8,5,IF(G370&gt;=Parámetros!$B$7,4,IF(G370&gt;=Parámetros!$B$6,3,IF(G370&gt;=Parámetros!$B$5,2,1))))</f>
        <v>5</v>
      </c>
      <c r="K370" s="7" t="n">
        <f aca="false">1+MIN(4,INT(PERCENTRANK($H$2:$H$2401,H370,6)*5))</f>
        <v>5</v>
      </c>
      <c r="L370" s="7" t="str">
        <f aca="false">I370&amp;J370&amp;K370</f>
        <v>555</v>
      </c>
      <c r="M370" s="15" t="str">
        <f aca="false">INDEX('Mapa RF'!$B$4:$F$8,6-I370,J370)</f>
        <v>Campeones</v>
      </c>
    </row>
    <row r="371" customFormat="false" ht="15" hidden="false" customHeight="false" outlineLevel="0" collapsed="false">
      <c r="A371" s="10" t="s">
        <v>8290</v>
      </c>
      <c r="B371" s="10" t="s">
        <v>8976</v>
      </c>
      <c r="C371" s="11" t="n">
        <v>46241</v>
      </c>
      <c r="D371" s="13" t="b">
        <f aca="false">TRUE()</f>
        <v>1</v>
      </c>
      <c r="E371" s="14" t="n">
        <f aca="false">_xlfn.MAXIFS(Pedidos!$C$2:$C$7000,Pedidos!$B$2:$B$7000,A371)</f>
        <v>46241</v>
      </c>
      <c r="F371" s="15" t="n">
        <f aca="false">Parámetros!$B$4-E371</f>
        <v>55</v>
      </c>
      <c r="G371" s="7" t="n">
        <f aca="false">COUNTIF(Pedidos!$B$2:$B$7000,A371)</f>
        <v>1</v>
      </c>
      <c r="H371" s="16" t="n">
        <f aca="false">SUMIFS(Pedidos!$D$2:$D$7000,Pedidos!$B$2:$B$7000,A371)</f>
        <v>21.14</v>
      </c>
      <c r="I371" s="7" t="n">
        <f aca="false">5-MIN(4,INT(PERCENTRANK($F$2:$F$2401,F371,6)*5))</f>
        <v>5</v>
      </c>
      <c r="J371" s="15" t="n">
        <f aca="false">IF(G371&gt;=Parámetros!$B$8,5,IF(G371&gt;=Parámetros!$B$7,4,IF(G371&gt;=Parámetros!$B$6,3,IF(G371&gt;=Parámetros!$B$5,2,1))))</f>
        <v>1</v>
      </c>
      <c r="K371" s="7" t="n">
        <f aca="false">1+MIN(4,INT(PERCENTRANK($H$2:$H$2401,H371,6)*5))</f>
        <v>1</v>
      </c>
      <c r="L371" s="7" t="str">
        <f aca="false">I371&amp;J371&amp;K371</f>
        <v>511</v>
      </c>
      <c r="M371" s="15" t="str">
        <f aca="false">INDEX('Mapa RF'!$B$4:$F$8,6-I371,J371)</f>
        <v>Nuevos</v>
      </c>
    </row>
    <row r="372" customFormat="false" ht="15" hidden="false" customHeight="false" outlineLevel="0" collapsed="false">
      <c r="A372" s="10" t="s">
        <v>238</v>
      </c>
      <c r="B372" s="10" t="s">
        <v>8975</v>
      </c>
      <c r="C372" s="11" t="n">
        <v>45593</v>
      </c>
      <c r="D372" s="13" t="b">
        <f aca="false">TRUE()</f>
        <v>1</v>
      </c>
      <c r="E372" s="14" t="n">
        <f aca="false">_xlfn.MAXIFS(Pedidos!$C$2:$C$7000,Pedidos!$B$2:$B$7000,A372)</f>
        <v>45593</v>
      </c>
      <c r="F372" s="15" t="n">
        <f aca="false">Parámetros!$B$4-E372</f>
        <v>703</v>
      </c>
      <c r="G372" s="7" t="n">
        <f aca="false">COUNTIF(Pedidos!$B$2:$B$7000,A372)</f>
        <v>1</v>
      </c>
      <c r="H372" s="16" t="n">
        <f aca="false">SUMIFS(Pedidos!$D$2:$D$7000,Pedidos!$B$2:$B$7000,A372)</f>
        <v>12.66</v>
      </c>
      <c r="I372" s="7" t="n">
        <f aca="false">5-MIN(4,INT(PERCENTRANK($F$2:$F$2401,F372,6)*5))</f>
        <v>1</v>
      </c>
      <c r="J372" s="15" t="n">
        <f aca="false">IF(G372&gt;=Parámetros!$B$8,5,IF(G372&gt;=Parámetros!$B$7,4,IF(G372&gt;=Parámetros!$B$6,3,IF(G372&gt;=Parámetros!$B$5,2,1))))</f>
        <v>1</v>
      </c>
      <c r="K372" s="7" t="n">
        <f aca="false">1+MIN(4,INT(PERCENTRANK($H$2:$H$2401,H372,6)*5))</f>
        <v>1</v>
      </c>
      <c r="L372" s="7" t="str">
        <f aca="false">I372&amp;J372&amp;K372</f>
        <v>111</v>
      </c>
      <c r="M372" s="15" t="str">
        <f aca="false">INDEX('Mapa RF'!$B$4:$F$8,6-I372,J372)</f>
        <v>Hibernando</v>
      </c>
    </row>
    <row r="373" customFormat="false" ht="15" hidden="false" customHeight="false" outlineLevel="0" collapsed="false">
      <c r="A373" s="10" t="s">
        <v>5811</v>
      </c>
      <c r="B373" s="10" t="s">
        <v>8972</v>
      </c>
      <c r="C373" s="11" t="n">
        <v>46042</v>
      </c>
      <c r="D373" s="13" t="b">
        <f aca="false">FALSE()</f>
        <v>0</v>
      </c>
      <c r="E373" s="14" t="n">
        <f aca="false">_xlfn.MAXIFS(Pedidos!$C$2:$C$7000,Pedidos!$B$2:$B$7000,A373)</f>
        <v>46042</v>
      </c>
      <c r="F373" s="15" t="n">
        <f aca="false">Parámetros!$B$4-E373</f>
        <v>254</v>
      </c>
      <c r="G373" s="7" t="n">
        <f aca="false">COUNTIF(Pedidos!$B$2:$B$7000,A373)</f>
        <v>1</v>
      </c>
      <c r="H373" s="16" t="n">
        <f aca="false">SUMIFS(Pedidos!$D$2:$D$7000,Pedidos!$B$2:$B$7000,A373)</f>
        <v>35.13</v>
      </c>
      <c r="I373" s="7" t="n">
        <f aca="false">5-MIN(4,INT(PERCENTRANK($F$2:$F$2401,F373,6)*5))</f>
        <v>3</v>
      </c>
      <c r="J373" s="15" t="n">
        <f aca="false">IF(G373&gt;=Parámetros!$B$8,5,IF(G373&gt;=Parámetros!$B$7,4,IF(G373&gt;=Parámetros!$B$6,3,IF(G373&gt;=Parámetros!$B$5,2,1))))</f>
        <v>1</v>
      </c>
      <c r="K373" s="7" t="n">
        <f aca="false">1+MIN(4,INT(PERCENTRANK($H$2:$H$2401,H373,6)*5))</f>
        <v>2</v>
      </c>
      <c r="L373" s="7" t="str">
        <f aca="false">I373&amp;J373&amp;K373</f>
        <v>312</v>
      </c>
      <c r="M373" s="15" t="str">
        <f aca="false">INDEX('Mapa RF'!$B$4:$F$8,6-I373,J373)</f>
        <v>A punto de dormirse</v>
      </c>
    </row>
    <row r="374" customFormat="false" ht="15" hidden="false" customHeight="false" outlineLevel="0" collapsed="false">
      <c r="A374" s="10" t="s">
        <v>2974</v>
      </c>
      <c r="B374" s="10" t="s">
        <v>8977</v>
      </c>
      <c r="C374" s="11" t="n">
        <v>45830</v>
      </c>
      <c r="D374" s="13" t="b">
        <f aca="false">TRUE()</f>
        <v>1</v>
      </c>
      <c r="E374" s="14" t="n">
        <f aca="false">_xlfn.MAXIFS(Pedidos!$C$2:$C$7000,Pedidos!$B$2:$B$7000,A374)</f>
        <v>46266</v>
      </c>
      <c r="F374" s="15" t="n">
        <f aca="false">Parámetros!$B$4-E374</f>
        <v>30</v>
      </c>
      <c r="G374" s="7" t="n">
        <f aca="false">COUNTIF(Pedidos!$B$2:$B$7000,A374)</f>
        <v>6</v>
      </c>
      <c r="H374" s="16" t="n">
        <f aca="false">SUMIFS(Pedidos!$D$2:$D$7000,Pedidos!$B$2:$B$7000,A374)</f>
        <v>155.26</v>
      </c>
      <c r="I374" s="7" t="n">
        <f aca="false">5-MIN(4,INT(PERCENTRANK($F$2:$F$2401,F374,6)*5))</f>
        <v>5</v>
      </c>
      <c r="J374" s="15" t="n">
        <f aca="false">IF(G374&gt;=Parámetros!$B$8,5,IF(G374&gt;=Parámetros!$B$7,4,IF(G374&gt;=Parámetros!$B$6,3,IF(G374&gt;=Parámetros!$B$5,2,1))))</f>
        <v>5</v>
      </c>
      <c r="K374" s="7" t="n">
        <f aca="false">1+MIN(4,INT(PERCENTRANK($H$2:$H$2401,H374,6)*5))</f>
        <v>5</v>
      </c>
      <c r="L374" s="7" t="str">
        <f aca="false">I374&amp;J374&amp;K374</f>
        <v>555</v>
      </c>
      <c r="M374" s="15" t="str">
        <f aca="false">INDEX('Mapa RF'!$B$4:$F$8,6-I374,J374)</f>
        <v>Campeones</v>
      </c>
    </row>
    <row r="375" customFormat="false" ht="15" hidden="false" customHeight="false" outlineLevel="0" collapsed="false">
      <c r="A375" s="10" t="s">
        <v>2638</v>
      </c>
      <c r="B375" s="10" t="s">
        <v>8981</v>
      </c>
      <c r="C375" s="11" t="n">
        <v>45805</v>
      </c>
      <c r="D375" s="13" t="b">
        <f aca="false">TRUE()</f>
        <v>1</v>
      </c>
      <c r="E375" s="14" t="n">
        <f aca="false">_xlfn.MAXIFS(Pedidos!$C$2:$C$7000,Pedidos!$B$2:$B$7000,A375)</f>
        <v>45805</v>
      </c>
      <c r="F375" s="15" t="n">
        <f aca="false">Parámetros!$B$4-E375</f>
        <v>491</v>
      </c>
      <c r="G375" s="7" t="n">
        <f aca="false">COUNTIF(Pedidos!$B$2:$B$7000,A375)</f>
        <v>1</v>
      </c>
      <c r="H375" s="16" t="n">
        <f aca="false">SUMIFS(Pedidos!$D$2:$D$7000,Pedidos!$B$2:$B$7000,A375)</f>
        <v>33.29</v>
      </c>
      <c r="I375" s="7" t="n">
        <f aca="false">5-MIN(4,INT(PERCENTRANK($F$2:$F$2401,F375,6)*5))</f>
        <v>2</v>
      </c>
      <c r="J375" s="15" t="n">
        <f aca="false">IF(G375&gt;=Parámetros!$B$8,5,IF(G375&gt;=Parámetros!$B$7,4,IF(G375&gt;=Parámetros!$B$6,3,IF(G375&gt;=Parámetros!$B$5,2,1))))</f>
        <v>1</v>
      </c>
      <c r="K375" s="7" t="n">
        <f aca="false">1+MIN(4,INT(PERCENTRANK($H$2:$H$2401,H375,6)*5))</f>
        <v>2</v>
      </c>
      <c r="L375" s="7" t="str">
        <f aca="false">I375&amp;J375&amp;K375</f>
        <v>212</v>
      </c>
      <c r="M375" s="15" t="str">
        <f aca="false">INDEX('Mapa RF'!$B$4:$F$8,6-I375,J375)</f>
        <v>Hibernando</v>
      </c>
    </row>
    <row r="376" customFormat="false" ht="15" hidden="false" customHeight="false" outlineLevel="0" collapsed="false">
      <c r="A376" s="10" t="s">
        <v>1152</v>
      </c>
      <c r="B376" s="10" t="s">
        <v>8972</v>
      </c>
      <c r="C376" s="11" t="n">
        <v>45690</v>
      </c>
      <c r="D376" s="13" t="b">
        <f aca="false">TRUE()</f>
        <v>1</v>
      </c>
      <c r="E376" s="14" t="n">
        <f aca="false">_xlfn.MAXIFS(Pedidos!$C$2:$C$7000,Pedidos!$B$2:$B$7000,A376)</f>
        <v>45922</v>
      </c>
      <c r="F376" s="15" t="n">
        <f aca="false">Parámetros!$B$4-E376</f>
        <v>374</v>
      </c>
      <c r="G376" s="7" t="n">
        <f aca="false">COUNTIF(Pedidos!$B$2:$B$7000,A376)</f>
        <v>7</v>
      </c>
      <c r="H376" s="16" t="n">
        <f aca="false">SUMIFS(Pedidos!$D$2:$D$7000,Pedidos!$B$2:$B$7000,A376)</f>
        <v>309.43</v>
      </c>
      <c r="I376" s="7" t="n">
        <f aca="false">5-MIN(4,INT(PERCENTRANK($F$2:$F$2401,F376,6)*5))</f>
        <v>2</v>
      </c>
      <c r="J376" s="15" t="n">
        <f aca="false">IF(G376&gt;=Parámetros!$B$8,5,IF(G376&gt;=Parámetros!$B$7,4,IF(G376&gt;=Parámetros!$B$6,3,IF(G376&gt;=Parámetros!$B$5,2,1))))</f>
        <v>5</v>
      </c>
      <c r="K376" s="7" t="n">
        <f aca="false">1+MIN(4,INT(PERCENTRANK($H$2:$H$2401,H376,6)*5))</f>
        <v>5</v>
      </c>
      <c r="L376" s="7" t="str">
        <f aca="false">I376&amp;J376&amp;K376</f>
        <v>255</v>
      </c>
      <c r="M376" s="15" t="str">
        <f aca="false">INDEX('Mapa RF'!$B$4:$F$8,6-I376,J376)</f>
        <v>No podemos perderlos</v>
      </c>
    </row>
    <row r="377" customFormat="false" ht="15" hidden="false" customHeight="false" outlineLevel="0" collapsed="false">
      <c r="A377" s="10" t="s">
        <v>4786</v>
      </c>
      <c r="B377" s="10" t="s">
        <v>8979</v>
      </c>
      <c r="C377" s="11" t="n">
        <v>45965</v>
      </c>
      <c r="D377" s="13" t="b">
        <f aca="false">TRUE()</f>
        <v>1</v>
      </c>
      <c r="E377" s="14" t="n">
        <f aca="false">_xlfn.MAXIFS(Pedidos!$C$2:$C$7000,Pedidos!$B$2:$B$7000,A377)</f>
        <v>45965</v>
      </c>
      <c r="F377" s="15" t="n">
        <f aca="false">Parámetros!$B$4-E377</f>
        <v>331</v>
      </c>
      <c r="G377" s="7" t="n">
        <f aca="false">COUNTIF(Pedidos!$B$2:$B$7000,A377)</f>
        <v>1</v>
      </c>
      <c r="H377" s="16" t="n">
        <f aca="false">SUMIFS(Pedidos!$D$2:$D$7000,Pedidos!$B$2:$B$7000,A377)</f>
        <v>32.04</v>
      </c>
      <c r="I377" s="7" t="n">
        <f aca="false">5-MIN(4,INT(PERCENTRANK($F$2:$F$2401,F377,6)*5))</f>
        <v>3</v>
      </c>
      <c r="J377" s="15" t="n">
        <f aca="false">IF(G377&gt;=Parámetros!$B$8,5,IF(G377&gt;=Parámetros!$B$7,4,IF(G377&gt;=Parámetros!$B$6,3,IF(G377&gt;=Parámetros!$B$5,2,1))))</f>
        <v>1</v>
      </c>
      <c r="K377" s="7" t="n">
        <f aca="false">1+MIN(4,INT(PERCENTRANK($H$2:$H$2401,H377,6)*5))</f>
        <v>2</v>
      </c>
      <c r="L377" s="7" t="str">
        <f aca="false">I377&amp;J377&amp;K377</f>
        <v>312</v>
      </c>
      <c r="M377" s="15" t="str">
        <f aca="false">INDEX('Mapa RF'!$B$4:$F$8,6-I377,J377)</f>
        <v>A punto de dormirse</v>
      </c>
    </row>
    <row r="378" customFormat="false" ht="15" hidden="false" customHeight="false" outlineLevel="0" collapsed="false">
      <c r="A378" s="10" t="s">
        <v>475</v>
      </c>
      <c r="B378" s="10" t="s">
        <v>8972</v>
      </c>
      <c r="C378" s="11" t="n">
        <v>45624</v>
      </c>
      <c r="D378" s="13" t="b">
        <f aca="false">TRUE()</f>
        <v>1</v>
      </c>
      <c r="E378" s="14" t="n">
        <f aca="false">_xlfn.MAXIFS(Pedidos!$C$2:$C$7000,Pedidos!$B$2:$B$7000,A378)</f>
        <v>45872</v>
      </c>
      <c r="F378" s="15" t="n">
        <f aca="false">Parámetros!$B$4-E378</f>
        <v>424</v>
      </c>
      <c r="G378" s="7" t="n">
        <f aca="false">COUNTIF(Pedidos!$B$2:$B$7000,A378)</f>
        <v>4</v>
      </c>
      <c r="H378" s="16" t="n">
        <f aca="false">SUMIFS(Pedidos!$D$2:$D$7000,Pedidos!$B$2:$B$7000,A378)</f>
        <v>212.25</v>
      </c>
      <c r="I378" s="7" t="n">
        <f aca="false">5-MIN(4,INT(PERCENTRANK($F$2:$F$2401,F378,6)*5))</f>
        <v>2</v>
      </c>
      <c r="J378" s="15" t="n">
        <f aca="false">IF(G378&gt;=Parámetros!$B$8,5,IF(G378&gt;=Parámetros!$B$7,4,IF(G378&gt;=Parámetros!$B$6,3,IF(G378&gt;=Parámetros!$B$5,2,1))))</f>
        <v>4</v>
      </c>
      <c r="K378" s="7" t="n">
        <f aca="false">1+MIN(4,INT(PERCENTRANK($H$2:$H$2401,H378,6)*5))</f>
        <v>5</v>
      </c>
      <c r="L378" s="7" t="str">
        <f aca="false">I378&amp;J378&amp;K378</f>
        <v>245</v>
      </c>
      <c r="M378" s="15" t="str">
        <f aca="false">INDEX('Mapa RF'!$B$4:$F$8,6-I378,J378)</f>
        <v>En riesgo</v>
      </c>
    </row>
    <row r="379" customFormat="false" ht="15" hidden="false" customHeight="false" outlineLevel="0" collapsed="false">
      <c r="A379" s="10" t="s">
        <v>6691</v>
      </c>
      <c r="B379" s="10" t="s">
        <v>8979</v>
      </c>
      <c r="C379" s="11" t="n">
        <v>46109</v>
      </c>
      <c r="D379" s="13" t="b">
        <f aca="false">TRUE()</f>
        <v>1</v>
      </c>
      <c r="E379" s="14" t="n">
        <f aca="false">_xlfn.MAXIFS(Pedidos!$C$2:$C$7000,Pedidos!$B$2:$B$7000,A379)</f>
        <v>46109</v>
      </c>
      <c r="F379" s="15" t="n">
        <f aca="false">Parámetros!$B$4-E379</f>
        <v>187</v>
      </c>
      <c r="G379" s="7" t="n">
        <f aca="false">COUNTIF(Pedidos!$B$2:$B$7000,A379)</f>
        <v>1</v>
      </c>
      <c r="H379" s="16" t="n">
        <f aca="false">SUMIFS(Pedidos!$D$2:$D$7000,Pedidos!$B$2:$B$7000,A379)</f>
        <v>24.94</v>
      </c>
      <c r="I379" s="7" t="n">
        <f aca="false">5-MIN(4,INT(PERCENTRANK($F$2:$F$2401,F379,6)*5))</f>
        <v>4</v>
      </c>
      <c r="J379" s="15" t="n">
        <f aca="false">IF(G379&gt;=Parámetros!$B$8,5,IF(G379&gt;=Parámetros!$B$7,4,IF(G379&gt;=Parámetros!$B$6,3,IF(G379&gt;=Parámetros!$B$5,2,1))))</f>
        <v>1</v>
      </c>
      <c r="K379" s="7" t="n">
        <f aca="false">1+MIN(4,INT(PERCENTRANK($H$2:$H$2401,H379,6)*5))</f>
        <v>1</v>
      </c>
      <c r="L379" s="7" t="str">
        <f aca="false">I379&amp;J379&amp;K379</f>
        <v>411</v>
      </c>
      <c r="M379" s="15" t="str">
        <f aca="false">INDEX('Mapa RF'!$B$4:$F$8,6-I379,J379)</f>
        <v>Prometedores</v>
      </c>
    </row>
    <row r="380" customFormat="false" ht="15" hidden="false" customHeight="false" outlineLevel="0" collapsed="false">
      <c r="A380" s="10" t="s">
        <v>1219</v>
      </c>
      <c r="B380" s="10" t="s">
        <v>8973</v>
      </c>
      <c r="C380" s="11" t="n">
        <v>45695</v>
      </c>
      <c r="D380" s="13" t="b">
        <f aca="false">FALSE()</f>
        <v>0</v>
      </c>
      <c r="E380" s="14" t="n">
        <f aca="false">_xlfn.MAXIFS(Pedidos!$C$2:$C$7000,Pedidos!$B$2:$B$7000,A380)</f>
        <v>45695</v>
      </c>
      <c r="F380" s="15" t="n">
        <f aca="false">Parámetros!$B$4-E380</f>
        <v>601</v>
      </c>
      <c r="G380" s="7" t="n">
        <f aca="false">COUNTIF(Pedidos!$B$2:$B$7000,A380)</f>
        <v>1</v>
      </c>
      <c r="H380" s="16" t="n">
        <f aca="false">SUMIFS(Pedidos!$D$2:$D$7000,Pedidos!$B$2:$B$7000,A380)</f>
        <v>12.5</v>
      </c>
      <c r="I380" s="7" t="n">
        <f aca="false">5-MIN(4,INT(PERCENTRANK($F$2:$F$2401,F380,6)*5))</f>
        <v>1</v>
      </c>
      <c r="J380" s="15" t="n">
        <f aca="false">IF(G380&gt;=Parámetros!$B$8,5,IF(G380&gt;=Parámetros!$B$7,4,IF(G380&gt;=Parámetros!$B$6,3,IF(G380&gt;=Parámetros!$B$5,2,1))))</f>
        <v>1</v>
      </c>
      <c r="K380" s="7" t="n">
        <f aca="false">1+MIN(4,INT(PERCENTRANK($H$2:$H$2401,H380,6)*5))</f>
        <v>1</v>
      </c>
      <c r="L380" s="7" t="str">
        <f aca="false">I380&amp;J380&amp;K380</f>
        <v>111</v>
      </c>
      <c r="M380" s="15" t="str">
        <f aca="false">INDEX('Mapa RF'!$B$4:$F$8,6-I380,J380)</f>
        <v>Hibernando</v>
      </c>
    </row>
    <row r="381" customFormat="false" ht="15" hidden="false" customHeight="false" outlineLevel="0" collapsed="false">
      <c r="A381" s="10" t="s">
        <v>4176</v>
      </c>
      <c r="B381" s="10" t="s">
        <v>8970</v>
      </c>
      <c r="C381" s="11" t="n">
        <v>45919</v>
      </c>
      <c r="D381" s="13" t="b">
        <f aca="false">TRUE()</f>
        <v>1</v>
      </c>
      <c r="E381" s="14" t="n">
        <f aca="false">_xlfn.MAXIFS(Pedidos!$C$2:$C$7000,Pedidos!$B$2:$B$7000,A381)</f>
        <v>46116</v>
      </c>
      <c r="F381" s="15" t="n">
        <f aca="false">Parámetros!$B$4-E381</f>
        <v>180</v>
      </c>
      <c r="G381" s="7" t="n">
        <f aca="false">COUNTIF(Pedidos!$B$2:$B$7000,A381)</f>
        <v>2</v>
      </c>
      <c r="H381" s="16" t="n">
        <f aca="false">SUMIFS(Pedidos!$D$2:$D$7000,Pedidos!$B$2:$B$7000,A381)</f>
        <v>81.21</v>
      </c>
      <c r="I381" s="7" t="n">
        <f aca="false">5-MIN(4,INT(PERCENTRANK($F$2:$F$2401,F381,6)*5))</f>
        <v>4</v>
      </c>
      <c r="J381" s="15" t="n">
        <f aca="false">IF(G381&gt;=Parámetros!$B$8,5,IF(G381&gt;=Parámetros!$B$7,4,IF(G381&gt;=Parámetros!$B$6,3,IF(G381&gt;=Parámetros!$B$5,2,1))))</f>
        <v>2</v>
      </c>
      <c r="K381" s="7" t="n">
        <f aca="false">1+MIN(4,INT(PERCENTRANK($H$2:$H$2401,H381,6)*5))</f>
        <v>4</v>
      </c>
      <c r="L381" s="7" t="str">
        <f aca="false">I381&amp;J381&amp;K381</f>
        <v>424</v>
      </c>
      <c r="M381" s="15" t="str">
        <f aca="false">INDEX('Mapa RF'!$B$4:$F$8,6-I381,J381)</f>
        <v>Potencialmente leales</v>
      </c>
    </row>
    <row r="382" customFormat="false" ht="15" hidden="false" customHeight="false" outlineLevel="0" collapsed="false">
      <c r="A382" s="10" t="s">
        <v>2783</v>
      </c>
      <c r="B382" s="10" t="s">
        <v>8970</v>
      </c>
      <c r="C382" s="11" t="n">
        <v>45816</v>
      </c>
      <c r="D382" s="13" t="b">
        <f aca="false">TRUE()</f>
        <v>1</v>
      </c>
      <c r="E382" s="14" t="n">
        <f aca="false">_xlfn.MAXIFS(Pedidos!$C$2:$C$7000,Pedidos!$B$2:$B$7000,A382)</f>
        <v>45816</v>
      </c>
      <c r="F382" s="15" t="n">
        <f aca="false">Parámetros!$B$4-E382</f>
        <v>480</v>
      </c>
      <c r="G382" s="7" t="n">
        <f aca="false">COUNTIF(Pedidos!$B$2:$B$7000,A382)</f>
        <v>1</v>
      </c>
      <c r="H382" s="16" t="n">
        <f aca="false">SUMIFS(Pedidos!$D$2:$D$7000,Pedidos!$B$2:$B$7000,A382)</f>
        <v>39.93</v>
      </c>
      <c r="I382" s="7" t="n">
        <f aca="false">5-MIN(4,INT(PERCENTRANK($F$2:$F$2401,F382,6)*5))</f>
        <v>2</v>
      </c>
      <c r="J382" s="15" t="n">
        <f aca="false">IF(G382&gt;=Parámetros!$B$8,5,IF(G382&gt;=Parámetros!$B$7,4,IF(G382&gt;=Parámetros!$B$6,3,IF(G382&gt;=Parámetros!$B$5,2,1))))</f>
        <v>1</v>
      </c>
      <c r="K382" s="7" t="n">
        <f aca="false">1+MIN(4,INT(PERCENTRANK($H$2:$H$2401,H382,6)*5))</f>
        <v>3</v>
      </c>
      <c r="L382" s="7" t="str">
        <f aca="false">I382&amp;J382&amp;K382</f>
        <v>213</v>
      </c>
      <c r="M382" s="15" t="str">
        <f aca="false">INDEX('Mapa RF'!$B$4:$F$8,6-I382,J382)</f>
        <v>Hibernando</v>
      </c>
    </row>
    <row r="383" customFormat="false" ht="15" hidden="false" customHeight="false" outlineLevel="0" collapsed="false">
      <c r="A383" s="10" t="s">
        <v>1996</v>
      </c>
      <c r="B383" s="10" t="s">
        <v>8971</v>
      </c>
      <c r="C383" s="11" t="n">
        <v>45756</v>
      </c>
      <c r="D383" s="13" t="b">
        <f aca="false">FALSE()</f>
        <v>0</v>
      </c>
      <c r="E383" s="14" t="n">
        <f aca="false">_xlfn.MAXIFS(Pedidos!$C$2:$C$7000,Pedidos!$B$2:$B$7000,A383)</f>
        <v>45756</v>
      </c>
      <c r="F383" s="15" t="n">
        <f aca="false">Parámetros!$B$4-E383</f>
        <v>540</v>
      </c>
      <c r="G383" s="7" t="n">
        <f aca="false">COUNTIF(Pedidos!$B$2:$B$7000,A383)</f>
        <v>1</v>
      </c>
      <c r="H383" s="16" t="n">
        <f aca="false">SUMIFS(Pedidos!$D$2:$D$7000,Pedidos!$B$2:$B$7000,A383)</f>
        <v>46.24</v>
      </c>
      <c r="I383" s="7" t="n">
        <f aca="false">5-MIN(4,INT(PERCENTRANK($F$2:$F$2401,F383,6)*5))</f>
        <v>1</v>
      </c>
      <c r="J383" s="15" t="n">
        <f aca="false">IF(G383&gt;=Parámetros!$B$8,5,IF(G383&gt;=Parámetros!$B$7,4,IF(G383&gt;=Parámetros!$B$6,3,IF(G383&gt;=Parámetros!$B$5,2,1))))</f>
        <v>1</v>
      </c>
      <c r="K383" s="7" t="n">
        <f aca="false">1+MIN(4,INT(PERCENTRANK($H$2:$H$2401,H383,6)*5))</f>
        <v>3</v>
      </c>
      <c r="L383" s="7" t="str">
        <f aca="false">I383&amp;J383&amp;K383</f>
        <v>113</v>
      </c>
      <c r="M383" s="15" t="str">
        <f aca="false">INDEX('Mapa RF'!$B$4:$F$8,6-I383,J383)</f>
        <v>Hibernando</v>
      </c>
    </row>
    <row r="384" customFormat="false" ht="15" hidden="false" customHeight="false" outlineLevel="0" collapsed="false">
      <c r="A384" s="10" t="s">
        <v>6832</v>
      </c>
      <c r="B384" s="10" t="s">
        <v>8982</v>
      </c>
      <c r="C384" s="11" t="n">
        <v>46120</v>
      </c>
      <c r="D384" s="13" t="b">
        <f aca="false">TRUE()</f>
        <v>1</v>
      </c>
      <c r="E384" s="14" t="n">
        <f aca="false">_xlfn.MAXIFS(Pedidos!$C$2:$C$7000,Pedidos!$B$2:$B$7000,A384)</f>
        <v>46120</v>
      </c>
      <c r="F384" s="15" t="n">
        <f aca="false">Parámetros!$B$4-E384</f>
        <v>176</v>
      </c>
      <c r="G384" s="7" t="n">
        <f aca="false">COUNTIF(Pedidos!$B$2:$B$7000,A384)</f>
        <v>1</v>
      </c>
      <c r="H384" s="16" t="n">
        <f aca="false">SUMIFS(Pedidos!$D$2:$D$7000,Pedidos!$B$2:$B$7000,A384)</f>
        <v>41.36</v>
      </c>
      <c r="I384" s="7" t="n">
        <f aca="false">5-MIN(4,INT(PERCENTRANK($F$2:$F$2401,F384,6)*5))</f>
        <v>4</v>
      </c>
      <c r="J384" s="15" t="n">
        <f aca="false">IF(G384&gt;=Parámetros!$B$8,5,IF(G384&gt;=Parámetros!$B$7,4,IF(G384&gt;=Parámetros!$B$6,3,IF(G384&gt;=Parámetros!$B$5,2,1))))</f>
        <v>1</v>
      </c>
      <c r="K384" s="7" t="n">
        <f aca="false">1+MIN(4,INT(PERCENTRANK($H$2:$H$2401,H384,6)*5))</f>
        <v>3</v>
      </c>
      <c r="L384" s="7" t="str">
        <f aca="false">I384&amp;J384&amp;K384</f>
        <v>413</v>
      </c>
      <c r="M384" s="15" t="str">
        <f aca="false">INDEX('Mapa RF'!$B$4:$F$8,6-I384,J384)</f>
        <v>Prometedores</v>
      </c>
    </row>
    <row r="385" customFormat="false" ht="15" hidden="false" customHeight="false" outlineLevel="0" collapsed="false">
      <c r="A385" s="10" t="s">
        <v>3332</v>
      </c>
      <c r="B385" s="10" t="s">
        <v>8977</v>
      </c>
      <c r="C385" s="11" t="n">
        <v>45857</v>
      </c>
      <c r="D385" s="13" t="b">
        <f aca="false">TRUE()</f>
        <v>1</v>
      </c>
      <c r="E385" s="14" t="n">
        <f aca="false">_xlfn.MAXIFS(Pedidos!$C$2:$C$7000,Pedidos!$B$2:$B$7000,A385)</f>
        <v>45857</v>
      </c>
      <c r="F385" s="15" t="n">
        <f aca="false">Parámetros!$B$4-E385</f>
        <v>439</v>
      </c>
      <c r="G385" s="7" t="n">
        <f aca="false">COUNTIF(Pedidos!$B$2:$B$7000,A385)</f>
        <v>1</v>
      </c>
      <c r="H385" s="16" t="n">
        <f aca="false">SUMIFS(Pedidos!$D$2:$D$7000,Pedidos!$B$2:$B$7000,A385)</f>
        <v>26.93</v>
      </c>
      <c r="I385" s="7" t="n">
        <f aca="false">5-MIN(4,INT(PERCENTRANK($F$2:$F$2401,F385,6)*5))</f>
        <v>2</v>
      </c>
      <c r="J385" s="15" t="n">
        <f aca="false">IF(G385&gt;=Parámetros!$B$8,5,IF(G385&gt;=Parámetros!$B$7,4,IF(G385&gt;=Parámetros!$B$6,3,IF(G385&gt;=Parámetros!$B$5,2,1))))</f>
        <v>1</v>
      </c>
      <c r="K385" s="7" t="n">
        <f aca="false">1+MIN(4,INT(PERCENTRANK($H$2:$H$2401,H385,6)*5))</f>
        <v>2</v>
      </c>
      <c r="L385" s="7" t="str">
        <f aca="false">I385&amp;J385&amp;K385</f>
        <v>212</v>
      </c>
      <c r="M385" s="15" t="str">
        <f aca="false">INDEX('Mapa RF'!$B$4:$F$8,6-I385,J385)</f>
        <v>Hibernando</v>
      </c>
    </row>
    <row r="386" customFormat="false" ht="15" hidden="false" customHeight="false" outlineLevel="0" collapsed="false">
      <c r="A386" s="10" t="s">
        <v>8832</v>
      </c>
      <c r="B386" s="10" t="s">
        <v>8979</v>
      </c>
      <c r="C386" s="11" t="n">
        <v>46286</v>
      </c>
      <c r="D386" s="13" t="b">
        <f aca="false">TRUE()</f>
        <v>1</v>
      </c>
      <c r="E386" s="14" t="n">
        <f aca="false">_xlfn.MAXIFS(Pedidos!$C$2:$C$7000,Pedidos!$B$2:$B$7000,A386)</f>
        <v>46286</v>
      </c>
      <c r="F386" s="15" t="n">
        <f aca="false">Parámetros!$B$4-E386</f>
        <v>10</v>
      </c>
      <c r="G386" s="7" t="n">
        <f aca="false">COUNTIF(Pedidos!$B$2:$B$7000,A386)</f>
        <v>1</v>
      </c>
      <c r="H386" s="16" t="n">
        <f aca="false">SUMIFS(Pedidos!$D$2:$D$7000,Pedidos!$B$2:$B$7000,A386)</f>
        <v>23.35</v>
      </c>
      <c r="I386" s="7" t="n">
        <f aca="false">5-MIN(4,INT(PERCENTRANK($F$2:$F$2401,F386,6)*5))</f>
        <v>5</v>
      </c>
      <c r="J386" s="15" t="n">
        <f aca="false">IF(G386&gt;=Parámetros!$B$8,5,IF(G386&gt;=Parámetros!$B$7,4,IF(G386&gt;=Parámetros!$B$6,3,IF(G386&gt;=Parámetros!$B$5,2,1))))</f>
        <v>1</v>
      </c>
      <c r="K386" s="7" t="n">
        <f aca="false">1+MIN(4,INT(PERCENTRANK($H$2:$H$2401,H386,6)*5))</f>
        <v>1</v>
      </c>
      <c r="L386" s="7" t="str">
        <f aca="false">I386&amp;J386&amp;K386</f>
        <v>511</v>
      </c>
      <c r="M386" s="15" t="str">
        <f aca="false">INDEX('Mapa RF'!$B$4:$F$8,6-I386,J386)</f>
        <v>Nuevos</v>
      </c>
    </row>
    <row r="387" customFormat="false" ht="15" hidden="false" customHeight="false" outlineLevel="0" collapsed="false">
      <c r="A387" s="10" t="s">
        <v>2955</v>
      </c>
      <c r="B387" s="10" t="s">
        <v>8968</v>
      </c>
      <c r="C387" s="11" t="n">
        <v>45829</v>
      </c>
      <c r="D387" s="13" t="b">
        <f aca="false">TRUE()</f>
        <v>1</v>
      </c>
      <c r="E387" s="14" t="n">
        <f aca="false">_xlfn.MAXIFS(Pedidos!$C$2:$C$7000,Pedidos!$B$2:$B$7000,A387)</f>
        <v>45829</v>
      </c>
      <c r="F387" s="15" t="n">
        <f aca="false">Parámetros!$B$4-E387</f>
        <v>467</v>
      </c>
      <c r="G387" s="7" t="n">
        <f aca="false">COUNTIF(Pedidos!$B$2:$B$7000,A387)</f>
        <v>1</v>
      </c>
      <c r="H387" s="16" t="n">
        <f aca="false">SUMIFS(Pedidos!$D$2:$D$7000,Pedidos!$B$2:$B$7000,A387)</f>
        <v>30.35</v>
      </c>
      <c r="I387" s="7" t="n">
        <f aca="false">5-MIN(4,INT(PERCENTRANK($F$2:$F$2401,F387,6)*5))</f>
        <v>2</v>
      </c>
      <c r="J387" s="15" t="n">
        <f aca="false">IF(G387&gt;=Parámetros!$B$8,5,IF(G387&gt;=Parámetros!$B$7,4,IF(G387&gt;=Parámetros!$B$6,3,IF(G387&gt;=Parámetros!$B$5,2,1))))</f>
        <v>1</v>
      </c>
      <c r="K387" s="7" t="n">
        <f aca="false">1+MIN(4,INT(PERCENTRANK($H$2:$H$2401,H387,6)*5))</f>
        <v>2</v>
      </c>
      <c r="L387" s="7" t="str">
        <f aca="false">I387&amp;J387&amp;K387</f>
        <v>212</v>
      </c>
      <c r="M387" s="15" t="str">
        <f aca="false">INDEX('Mapa RF'!$B$4:$F$8,6-I387,J387)</f>
        <v>Hibernando</v>
      </c>
    </row>
    <row r="388" customFormat="false" ht="15" hidden="false" customHeight="false" outlineLevel="0" collapsed="false">
      <c r="A388" s="10" t="s">
        <v>6712</v>
      </c>
      <c r="B388" s="10" t="s">
        <v>8970</v>
      </c>
      <c r="C388" s="11" t="n">
        <v>46111</v>
      </c>
      <c r="D388" s="13" t="b">
        <f aca="false">TRUE()</f>
        <v>1</v>
      </c>
      <c r="E388" s="14" t="n">
        <f aca="false">_xlfn.MAXIFS(Pedidos!$C$2:$C$7000,Pedidos!$B$2:$B$7000,A388)</f>
        <v>46111</v>
      </c>
      <c r="F388" s="15" t="n">
        <f aca="false">Parámetros!$B$4-E388</f>
        <v>185</v>
      </c>
      <c r="G388" s="7" t="n">
        <f aca="false">COUNTIF(Pedidos!$B$2:$B$7000,A388)</f>
        <v>1</v>
      </c>
      <c r="H388" s="16" t="n">
        <f aca="false">SUMIFS(Pedidos!$D$2:$D$7000,Pedidos!$B$2:$B$7000,A388)</f>
        <v>52.78</v>
      </c>
      <c r="I388" s="7" t="n">
        <f aca="false">5-MIN(4,INT(PERCENTRANK($F$2:$F$2401,F388,6)*5))</f>
        <v>4</v>
      </c>
      <c r="J388" s="15" t="n">
        <f aca="false">IF(G388&gt;=Parámetros!$B$8,5,IF(G388&gt;=Parámetros!$B$7,4,IF(G388&gt;=Parámetros!$B$6,3,IF(G388&gt;=Parámetros!$B$5,2,1))))</f>
        <v>1</v>
      </c>
      <c r="K388" s="7" t="n">
        <f aca="false">1+MIN(4,INT(PERCENTRANK($H$2:$H$2401,H388,6)*5))</f>
        <v>3</v>
      </c>
      <c r="L388" s="7" t="str">
        <f aca="false">I388&amp;J388&amp;K388</f>
        <v>413</v>
      </c>
      <c r="M388" s="15" t="str">
        <f aca="false">INDEX('Mapa RF'!$B$4:$F$8,6-I388,J388)</f>
        <v>Prometedores</v>
      </c>
    </row>
    <row r="389" customFormat="false" ht="15" hidden="false" customHeight="false" outlineLevel="0" collapsed="false">
      <c r="A389" s="10" t="s">
        <v>7210</v>
      </c>
      <c r="B389" s="10" t="s">
        <v>8973</v>
      </c>
      <c r="C389" s="11" t="n">
        <v>46153</v>
      </c>
      <c r="D389" s="13" t="b">
        <f aca="false">TRUE()</f>
        <v>1</v>
      </c>
      <c r="E389" s="14" t="n">
        <f aca="false">_xlfn.MAXIFS(Pedidos!$C$2:$C$7000,Pedidos!$B$2:$B$7000,A389)</f>
        <v>46283</v>
      </c>
      <c r="F389" s="15" t="n">
        <f aca="false">Parámetros!$B$4-E389</f>
        <v>13</v>
      </c>
      <c r="G389" s="7" t="n">
        <f aca="false">COUNTIF(Pedidos!$B$2:$B$7000,A389)</f>
        <v>6</v>
      </c>
      <c r="H389" s="16" t="n">
        <f aca="false">SUMIFS(Pedidos!$D$2:$D$7000,Pedidos!$B$2:$B$7000,A389)</f>
        <v>218.67</v>
      </c>
      <c r="I389" s="7" t="n">
        <f aca="false">5-MIN(4,INT(PERCENTRANK($F$2:$F$2401,F389,6)*5))</f>
        <v>5</v>
      </c>
      <c r="J389" s="15" t="n">
        <f aca="false">IF(G389&gt;=Parámetros!$B$8,5,IF(G389&gt;=Parámetros!$B$7,4,IF(G389&gt;=Parámetros!$B$6,3,IF(G389&gt;=Parámetros!$B$5,2,1))))</f>
        <v>5</v>
      </c>
      <c r="K389" s="7" t="n">
        <f aca="false">1+MIN(4,INT(PERCENTRANK($H$2:$H$2401,H389,6)*5))</f>
        <v>5</v>
      </c>
      <c r="L389" s="7" t="str">
        <f aca="false">I389&amp;J389&amp;K389</f>
        <v>555</v>
      </c>
      <c r="M389" s="15" t="str">
        <f aca="false">INDEX('Mapa RF'!$B$4:$F$8,6-I389,J389)</f>
        <v>Campeones</v>
      </c>
    </row>
    <row r="390" customFormat="false" ht="15" hidden="false" customHeight="false" outlineLevel="0" collapsed="false">
      <c r="A390" s="10" t="s">
        <v>1939</v>
      </c>
      <c r="B390" s="10" t="s">
        <v>8982</v>
      </c>
      <c r="C390" s="11" t="n">
        <v>45752</v>
      </c>
      <c r="D390" s="13" t="b">
        <f aca="false">TRUE()</f>
        <v>1</v>
      </c>
      <c r="E390" s="14" t="n">
        <f aca="false">_xlfn.MAXIFS(Pedidos!$C$2:$C$7000,Pedidos!$B$2:$B$7000,A390)</f>
        <v>45872</v>
      </c>
      <c r="F390" s="15" t="n">
        <f aca="false">Parámetros!$B$4-E390</f>
        <v>424</v>
      </c>
      <c r="G390" s="7" t="n">
        <f aca="false">COUNTIF(Pedidos!$B$2:$B$7000,A390)</f>
        <v>2</v>
      </c>
      <c r="H390" s="16" t="n">
        <f aca="false">SUMIFS(Pedidos!$D$2:$D$7000,Pedidos!$B$2:$B$7000,A390)</f>
        <v>68.73</v>
      </c>
      <c r="I390" s="7" t="n">
        <f aca="false">5-MIN(4,INT(PERCENTRANK($F$2:$F$2401,F390,6)*5))</f>
        <v>2</v>
      </c>
      <c r="J390" s="15" t="n">
        <f aca="false">IF(G390&gt;=Parámetros!$B$8,5,IF(G390&gt;=Parámetros!$B$7,4,IF(G390&gt;=Parámetros!$B$6,3,IF(G390&gt;=Parámetros!$B$5,2,1))))</f>
        <v>2</v>
      </c>
      <c r="K390" s="7" t="n">
        <f aca="false">1+MIN(4,INT(PERCENTRANK($H$2:$H$2401,H390,6)*5))</f>
        <v>4</v>
      </c>
      <c r="L390" s="7" t="str">
        <f aca="false">I390&amp;J390&amp;K390</f>
        <v>224</v>
      </c>
      <c r="M390" s="15" t="str">
        <f aca="false">INDEX('Mapa RF'!$B$4:$F$8,6-I390,J390)</f>
        <v>Hibernando</v>
      </c>
    </row>
    <row r="391" customFormat="false" ht="15" hidden="false" customHeight="false" outlineLevel="0" collapsed="false">
      <c r="A391" s="10" t="s">
        <v>2119</v>
      </c>
      <c r="B391" s="10" t="s">
        <v>8976</v>
      </c>
      <c r="C391" s="11" t="n">
        <v>45765</v>
      </c>
      <c r="D391" s="13" t="b">
        <f aca="false">TRUE()</f>
        <v>1</v>
      </c>
      <c r="E391" s="14" t="n">
        <f aca="false">_xlfn.MAXIFS(Pedidos!$C$2:$C$7000,Pedidos!$B$2:$B$7000,A391)</f>
        <v>45765</v>
      </c>
      <c r="F391" s="15" t="n">
        <f aca="false">Parámetros!$B$4-E391</f>
        <v>531</v>
      </c>
      <c r="G391" s="7" t="n">
        <f aca="false">COUNTIF(Pedidos!$B$2:$B$7000,A391)</f>
        <v>1</v>
      </c>
      <c r="H391" s="16" t="n">
        <f aca="false">SUMIFS(Pedidos!$D$2:$D$7000,Pedidos!$B$2:$B$7000,A391)</f>
        <v>74.9</v>
      </c>
      <c r="I391" s="7" t="n">
        <f aca="false">5-MIN(4,INT(PERCENTRANK($F$2:$F$2401,F391,6)*5))</f>
        <v>1</v>
      </c>
      <c r="J391" s="15" t="n">
        <f aca="false">IF(G391&gt;=Parámetros!$B$8,5,IF(G391&gt;=Parámetros!$B$7,4,IF(G391&gt;=Parámetros!$B$6,3,IF(G391&gt;=Parámetros!$B$5,2,1))))</f>
        <v>1</v>
      </c>
      <c r="K391" s="7" t="n">
        <f aca="false">1+MIN(4,INT(PERCENTRANK($H$2:$H$2401,H391,6)*5))</f>
        <v>4</v>
      </c>
      <c r="L391" s="7" t="str">
        <f aca="false">I391&amp;J391&amp;K391</f>
        <v>114</v>
      </c>
      <c r="M391" s="15" t="str">
        <f aca="false">INDEX('Mapa RF'!$B$4:$F$8,6-I391,J391)</f>
        <v>Hibernando</v>
      </c>
    </row>
    <row r="392" customFormat="false" ht="15" hidden="false" customHeight="false" outlineLevel="0" collapsed="false">
      <c r="A392" s="10" t="s">
        <v>3294</v>
      </c>
      <c r="B392" s="10" t="s">
        <v>8980</v>
      </c>
      <c r="C392" s="11" t="n">
        <v>45854</v>
      </c>
      <c r="D392" s="13" t="b">
        <f aca="false">TRUE()</f>
        <v>1</v>
      </c>
      <c r="E392" s="14" t="n">
        <f aca="false">_xlfn.MAXIFS(Pedidos!$C$2:$C$7000,Pedidos!$B$2:$B$7000,A392)</f>
        <v>45997</v>
      </c>
      <c r="F392" s="15" t="n">
        <f aca="false">Parámetros!$B$4-E392</f>
        <v>299</v>
      </c>
      <c r="G392" s="7" t="n">
        <f aca="false">COUNTIF(Pedidos!$B$2:$B$7000,A392)</f>
        <v>2</v>
      </c>
      <c r="H392" s="16" t="n">
        <f aca="false">SUMIFS(Pedidos!$D$2:$D$7000,Pedidos!$B$2:$B$7000,A392)</f>
        <v>78.65</v>
      </c>
      <c r="I392" s="7" t="n">
        <f aca="false">5-MIN(4,INT(PERCENTRANK($F$2:$F$2401,F392,6)*5))</f>
        <v>3</v>
      </c>
      <c r="J392" s="15" t="n">
        <f aca="false">IF(G392&gt;=Parámetros!$B$8,5,IF(G392&gt;=Parámetros!$B$7,4,IF(G392&gt;=Parámetros!$B$6,3,IF(G392&gt;=Parámetros!$B$5,2,1))))</f>
        <v>2</v>
      </c>
      <c r="K392" s="7" t="n">
        <f aca="false">1+MIN(4,INT(PERCENTRANK($H$2:$H$2401,H392,6)*5))</f>
        <v>4</v>
      </c>
      <c r="L392" s="7" t="str">
        <f aca="false">I392&amp;J392&amp;K392</f>
        <v>324</v>
      </c>
      <c r="M392" s="15" t="str">
        <f aca="false">INDEX('Mapa RF'!$B$4:$F$8,6-I392,J392)</f>
        <v>A punto de dormirse</v>
      </c>
    </row>
    <row r="393" customFormat="false" ht="15" hidden="false" customHeight="false" outlineLevel="0" collapsed="false">
      <c r="A393" s="10" t="s">
        <v>871</v>
      </c>
      <c r="B393" s="10" t="s">
        <v>8977</v>
      </c>
      <c r="C393" s="11" t="n">
        <v>45663</v>
      </c>
      <c r="D393" s="13" t="b">
        <f aca="false">TRUE()</f>
        <v>1</v>
      </c>
      <c r="E393" s="14" t="n">
        <f aca="false">_xlfn.MAXIFS(Pedidos!$C$2:$C$7000,Pedidos!$B$2:$B$7000,A393)</f>
        <v>45663</v>
      </c>
      <c r="F393" s="15" t="n">
        <f aca="false">Parámetros!$B$4-E393</f>
        <v>633</v>
      </c>
      <c r="G393" s="7" t="n">
        <f aca="false">COUNTIF(Pedidos!$B$2:$B$7000,A393)</f>
        <v>1</v>
      </c>
      <c r="H393" s="16" t="n">
        <f aca="false">SUMIFS(Pedidos!$D$2:$D$7000,Pedidos!$B$2:$B$7000,A393)</f>
        <v>33.32</v>
      </c>
      <c r="I393" s="7" t="n">
        <f aca="false">5-MIN(4,INT(PERCENTRANK($F$2:$F$2401,F393,6)*5))</f>
        <v>1</v>
      </c>
      <c r="J393" s="15" t="n">
        <f aca="false">IF(G393&gt;=Parámetros!$B$8,5,IF(G393&gt;=Parámetros!$B$7,4,IF(G393&gt;=Parámetros!$B$6,3,IF(G393&gt;=Parámetros!$B$5,2,1))))</f>
        <v>1</v>
      </c>
      <c r="K393" s="7" t="n">
        <f aca="false">1+MIN(4,INT(PERCENTRANK($H$2:$H$2401,H393,6)*5))</f>
        <v>2</v>
      </c>
      <c r="L393" s="7" t="str">
        <f aca="false">I393&amp;J393&amp;K393</f>
        <v>112</v>
      </c>
      <c r="M393" s="15" t="str">
        <f aca="false">INDEX('Mapa RF'!$B$4:$F$8,6-I393,J393)</f>
        <v>Hibernando</v>
      </c>
    </row>
    <row r="394" customFormat="false" ht="15" hidden="false" customHeight="false" outlineLevel="0" collapsed="false">
      <c r="A394" s="10" t="s">
        <v>8922</v>
      </c>
      <c r="B394" s="10" t="s">
        <v>8982</v>
      </c>
      <c r="C394" s="11" t="n">
        <v>46293</v>
      </c>
      <c r="D394" s="13" t="b">
        <f aca="false">TRUE()</f>
        <v>1</v>
      </c>
      <c r="E394" s="14" t="n">
        <f aca="false">_xlfn.MAXIFS(Pedidos!$C$2:$C$7000,Pedidos!$B$2:$B$7000,A394)</f>
        <v>46293</v>
      </c>
      <c r="F394" s="15" t="n">
        <f aca="false">Parámetros!$B$4-E394</f>
        <v>3</v>
      </c>
      <c r="G394" s="7" t="n">
        <f aca="false">COUNTIF(Pedidos!$B$2:$B$7000,A394)</f>
        <v>1</v>
      </c>
      <c r="H394" s="16" t="n">
        <f aca="false">SUMIFS(Pedidos!$D$2:$D$7000,Pedidos!$B$2:$B$7000,A394)</f>
        <v>30.05</v>
      </c>
      <c r="I394" s="7" t="n">
        <f aca="false">5-MIN(4,INT(PERCENTRANK($F$2:$F$2401,F394,6)*5))</f>
        <v>5</v>
      </c>
      <c r="J394" s="15" t="n">
        <f aca="false">IF(G394&gt;=Parámetros!$B$8,5,IF(G394&gt;=Parámetros!$B$7,4,IF(G394&gt;=Parámetros!$B$6,3,IF(G394&gt;=Parámetros!$B$5,2,1))))</f>
        <v>1</v>
      </c>
      <c r="K394" s="7" t="n">
        <f aca="false">1+MIN(4,INT(PERCENTRANK($H$2:$H$2401,H394,6)*5))</f>
        <v>2</v>
      </c>
      <c r="L394" s="7" t="str">
        <f aca="false">I394&amp;J394&amp;K394</f>
        <v>512</v>
      </c>
      <c r="M394" s="15" t="str">
        <f aca="false">INDEX('Mapa RF'!$B$4:$F$8,6-I394,J394)</f>
        <v>Nuevos</v>
      </c>
    </row>
    <row r="395" customFormat="false" ht="15" hidden="false" customHeight="false" outlineLevel="0" collapsed="false">
      <c r="A395" s="10" t="s">
        <v>1227</v>
      </c>
      <c r="B395" s="10" t="s">
        <v>8981</v>
      </c>
      <c r="C395" s="11" t="n">
        <v>45696</v>
      </c>
      <c r="D395" s="13" t="b">
        <f aca="false">TRUE()</f>
        <v>1</v>
      </c>
      <c r="E395" s="14" t="n">
        <f aca="false">_xlfn.MAXIFS(Pedidos!$C$2:$C$7000,Pedidos!$B$2:$B$7000,A395)</f>
        <v>45696</v>
      </c>
      <c r="F395" s="15" t="n">
        <f aca="false">Parámetros!$B$4-E395</f>
        <v>600</v>
      </c>
      <c r="G395" s="7" t="n">
        <f aca="false">COUNTIF(Pedidos!$B$2:$B$7000,A395)</f>
        <v>1</v>
      </c>
      <c r="H395" s="16" t="n">
        <f aca="false">SUMIFS(Pedidos!$D$2:$D$7000,Pedidos!$B$2:$B$7000,A395)</f>
        <v>29.77</v>
      </c>
      <c r="I395" s="7" t="n">
        <f aca="false">5-MIN(4,INT(PERCENTRANK($F$2:$F$2401,F395,6)*5))</f>
        <v>1</v>
      </c>
      <c r="J395" s="15" t="n">
        <f aca="false">IF(G395&gt;=Parámetros!$B$8,5,IF(G395&gt;=Parámetros!$B$7,4,IF(G395&gt;=Parámetros!$B$6,3,IF(G395&gt;=Parámetros!$B$5,2,1))))</f>
        <v>1</v>
      </c>
      <c r="K395" s="7" t="n">
        <f aca="false">1+MIN(4,INT(PERCENTRANK($H$2:$H$2401,H395,6)*5))</f>
        <v>2</v>
      </c>
      <c r="L395" s="7" t="str">
        <f aca="false">I395&amp;J395&amp;K395</f>
        <v>112</v>
      </c>
      <c r="M395" s="15" t="str">
        <f aca="false">INDEX('Mapa RF'!$B$4:$F$8,6-I395,J395)</f>
        <v>Hibernando</v>
      </c>
    </row>
    <row r="396" customFormat="false" ht="15" hidden="false" customHeight="false" outlineLevel="0" collapsed="false">
      <c r="A396" s="10" t="s">
        <v>6838</v>
      </c>
      <c r="B396" s="10" t="s">
        <v>8972</v>
      </c>
      <c r="C396" s="11" t="n">
        <v>46121</v>
      </c>
      <c r="D396" s="13" t="b">
        <f aca="false">TRUE()</f>
        <v>1</v>
      </c>
      <c r="E396" s="14" t="n">
        <f aca="false">_xlfn.MAXIFS(Pedidos!$C$2:$C$7000,Pedidos!$B$2:$B$7000,A396)</f>
        <v>46244</v>
      </c>
      <c r="F396" s="15" t="n">
        <f aca="false">Parámetros!$B$4-E396</f>
        <v>52</v>
      </c>
      <c r="G396" s="7" t="n">
        <f aca="false">COUNTIF(Pedidos!$B$2:$B$7000,A396)</f>
        <v>2</v>
      </c>
      <c r="H396" s="16" t="n">
        <f aca="false">SUMIFS(Pedidos!$D$2:$D$7000,Pedidos!$B$2:$B$7000,A396)</f>
        <v>70.01</v>
      </c>
      <c r="I396" s="7" t="n">
        <f aca="false">5-MIN(4,INT(PERCENTRANK($F$2:$F$2401,F396,6)*5))</f>
        <v>5</v>
      </c>
      <c r="J396" s="15" t="n">
        <f aca="false">IF(G396&gt;=Parámetros!$B$8,5,IF(G396&gt;=Parámetros!$B$7,4,IF(G396&gt;=Parámetros!$B$6,3,IF(G396&gt;=Parámetros!$B$5,2,1))))</f>
        <v>2</v>
      </c>
      <c r="K396" s="7" t="n">
        <f aca="false">1+MIN(4,INT(PERCENTRANK($H$2:$H$2401,H396,6)*5))</f>
        <v>4</v>
      </c>
      <c r="L396" s="7" t="str">
        <f aca="false">I396&amp;J396&amp;K396</f>
        <v>524</v>
      </c>
      <c r="M396" s="15" t="str">
        <f aca="false">INDEX('Mapa RF'!$B$4:$F$8,6-I396,J396)</f>
        <v>Potencialmente leales</v>
      </c>
    </row>
    <row r="397" customFormat="false" ht="15" hidden="false" customHeight="false" outlineLevel="0" collapsed="false">
      <c r="A397" s="10" t="s">
        <v>89</v>
      </c>
      <c r="B397" s="10" t="s">
        <v>8968</v>
      </c>
      <c r="C397" s="11" t="n">
        <v>45573</v>
      </c>
      <c r="D397" s="13" t="b">
        <f aca="false">TRUE()</f>
        <v>1</v>
      </c>
      <c r="E397" s="14" t="n">
        <f aca="false">_xlfn.MAXIFS(Pedidos!$C$2:$C$7000,Pedidos!$B$2:$B$7000,A397)</f>
        <v>45854</v>
      </c>
      <c r="F397" s="15" t="n">
        <f aca="false">Parámetros!$B$4-E397</f>
        <v>442</v>
      </c>
      <c r="G397" s="7" t="n">
        <f aca="false">COUNTIF(Pedidos!$B$2:$B$7000,A397)</f>
        <v>3</v>
      </c>
      <c r="H397" s="16" t="n">
        <f aca="false">SUMIFS(Pedidos!$D$2:$D$7000,Pedidos!$B$2:$B$7000,A397)</f>
        <v>115.15</v>
      </c>
      <c r="I397" s="7" t="n">
        <f aca="false">5-MIN(4,INT(PERCENTRANK($F$2:$F$2401,F397,6)*5))</f>
        <v>2</v>
      </c>
      <c r="J397" s="15" t="n">
        <f aca="false">IF(G397&gt;=Parámetros!$B$8,5,IF(G397&gt;=Parámetros!$B$7,4,IF(G397&gt;=Parámetros!$B$6,3,IF(G397&gt;=Parámetros!$B$5,2,1))))</f>
        <v>3</v>
      </c>
      <c r="K397" s="7" t="n">
        <f aca="false">1+MIN(4,INT(PERCENTRANK($H$2:$H$2401,H397,6)*5))</f>
        <v>4</v>
      </c>
      <c r="L397" s="7" t="str">
        <f aca="false">I397&amp;J397&amp;K397</f>
        <v>234</v>
      </c>
      <c r="M397" s="15" t="str">
        <f aca="false">INDEX('Mapa RF'!$B$4:$F$8,6-I397,J397)</f>
        <v>En riesgo</v>
      </c>
    </row>
    <row r="398" customFormat="false" ht="15" hidden="false" customHeight="false" outlineLevel="0" collapsed="false">
      <c r="A398" s="10" t="s">
        <v>5652</v>
      </c>
      <c r="B398" s="10" t="s">
        <v>8968</v>
      </c>
      <c r="C398" s="11" t="n">
        <v>46030</v>
      </c>
      <c r="D398" s="13" t="b">
        <f aca="false">TRUE()</f>
        <v>1</v>
      </c>
      <c r="E398" s="14" t="n">
        <f aca="false">_xlfn.MAXIFS(Pedidos!$C$2:$C$7000,Pedidos!$B$2:$B$7000,A398)</f>
        <v>46030</v>
      </c>
      <c r="F398" s="15" t="n">
        <f aca="false">Parámetros!$B$4-E398</f>
        <v>266</v>
      </c>
      <c r="G398" s="7" t="n">
        <f aca="false">COUNTIF(Pedidos!$B$2:$B$7000,A398)</f>
        <v>1</v>
      </c>
      <c r="H398" s="16" t="n">
        <f aca="false">SUMIFS(Pedidos!$D$2:$D$7000,Pedidos!$B$2:$B$7000,A398)</f>
        <v>33.15</v>
      </c>
      <c r="I398" s="7" t="n">
        <f aca="false">5-MIN(4,INT(PERCENTRANK($F$2:$F$2401,F398,6)*5))</f>
        <v>3</v>
      </c>
      <c r="J398" s="15" t="n">
        <f aca="false">IF(G398&gt;=Parámetros!$B$8,5,IF(G398&gt;=Parámetros!$B$7,4,IF(G398&gt;=Parámetros!$B$6,3,IF(G398&gt;=Parámetros!$B$5,2,1))))</f>
        <v>1</v>
      </c>
      <c r="K398" s="7" t="n">
        <f aca="false">1+MIN(4,INT(PERCENTRANK($H$2:$H$2401,H398,6)*5))</f>
        <v>2</v>
      </c>
      <c r="L398" s="7" t="str">
        <f aca="false">I398&amp;J398&amp;K398</f>
        <v>312</v>
      </c>
      <c r="M398" s="15" t="str">
        <f aca="false">INDEX('Mapa RF'!$B$4:$F$8,6-I398,J398)</f>
        <v>A punto de dormirse</v>
      </c>
    </row>
    <row r="399" customFormat="false" ht="15" hidden="false" customHeight="false" outlineLevel="0" collapsed="false">
      <c r="A399" s="10" t="s">
        <v>2032</v>
      </c>
      <c r="B399" s="10" t="s">
        <v>8975</v>
      </c>
      <c r="C399" s="11" t="n">
        <v>45759</v>
      </c>
      <c r="D399" s="13" t="b">
        <f aca="false">TRUE()</f>
        <v>1</v>
      </c>
      <c r="E399" s="14" t="n">
        <f aca="false">_xlfn.MAXIFS(Pedidos!$C$2:$C$7000,Pedidos!$B$2:$B$7000,A399)</f>
        <v>46291</v>
      </c>
      <c r="F399" s="15" t="n">
        <f aca="false">Parámetros!$B$4-E399</f>
        <v>5</v>
      </c>
      <c r="G399" s="7" t="n">
        <f aca="false">COUNTIF(Pedidos!$B$2:$B$7000,A399)</f>
        <v>10</v>
      </c>
      <c r="H399" s="16" t="n">
        <f aca="false">SUMIFS(Pedidos!$D$2:$D$7000,Pedidos!$B$2:$B$7000,A399)</f>
        <v>362.55</v>
      </c>
      <c r="I399" s="7" t="n">
        <f aca="false">5-MIN(4,INT(PERCENTRANK($F$2:$F$2401,F399,6)*5))</f>
        <v>5</v>
      </c>
      <c r="J399" s="15" t="n">
        <f aca="false">IF(G399&gt;=Parámetros!$B$8,5,IF(G399&gt;=Parámetros!$B$7,4,IF(G399&gt;=Parámetros!$B$6,3,IF(G399&gt;=Parámetros!$B$5,2,1))))</f>
        <v>5</v>
      </c>
      <c r="K399" s="7" t="n">
        <f aca="false">1+MIN(4,INT(PERCENTRANK($H$2:$H$2401,H399,6)*5))</f>
        <v>5</v>
      </c>
      <c r="L399" s="7" t="str">
        <f aca="false">I399&amp;J399&amp;K399</f>
        <v>555</v>
      </c>
      <c r="M399" s="15" t="str">
        <f aca="false">INDEX('Mapa RF'!$B$4:$F$8,6-I399,J399)</f>
        <v>Campeones</v>
      </c>
    </row>
    <row r="400" customFormat="false" ht="15" hidden="false" customHeight="false" outlineLevel="0" collapsed="false">
      <c r="A400" s="10" t="s">
        <v>3832</v>
      </c>
      <c r="B400" s="10" t="s">
        <v>8974</v>
      </c>
      <c r="C400" s="11" t="n">
        <v>45892</v>
      </c>
      <c r="D400" s="13" t="b">
        <f aca="false">FALSE()</f>
        <v>0</v>
      </c>
      <c r="E400" s="14" t="n">
        <f aca="false">_xlfn.MAXIFS(Pedidos!$C$2:$C$7000,Pedidos!$B$2:$B$7000,A400)</f>
        <v>46087</v>
      </c>
      <c r="F400" s="15" t="n">
        <f aca="false">Parámetros!$B$4-E400</f>
        <v>209</v>
      </c>
      <c r="G400" s="7" t="n">
        <f aca="false">COUNTIF(Pedidos!$B$2:$B$7000,A400)</f>
        <v>2</v>
      </c>
      <c r="H400" s="16" t="n">
        <f aca="false">SUMIFS(Pedidos!$D$2:$D$7000,Pedidos!$B$2:$B$7000,A400)</f>
        <v>84.58</v>
      </c>
      <c r="I400" s="7" t="n">
        <f aca="false">5-MIN(4,INT(PERCENTRANK($F$2:$F$2401,F400,6)*5))</f>
        <v>3</v>
      </c>
      <c r="J400" s="15" t="n">
        <f aca="false">IF(G400&gt;=Parámetros!$B$8,5,IF(G400&gt;=Parámetros!$B$7,4,IF(G400&gt;=Parámetros!$B$6,3,IF(G400&gt;=Parámetros!$B$5,2,1))))</f>
        <v>2</v>
      </c>
      <c r="K400" s="7" t="n">
        <f aca="false">1+MIN(4,INT(PERCENTRANK($H$2:$H$2401,H400,6)*5))</f>
        <v>4</v>
      </c>
      <c r="L400" s="7" t="str">
        <f aca="false">I400&amp;J400&amp;K400</f>
        <v>324</v>
      </c>
      <c r="M400" s="15" t="str">
        <f aca="false">INDEX('Mapa RF'!$B$4:$F$8,6-I400,J400)</f>
        <v>A punto de dormirse</v>
      </c>
    </row>
    <row r="401" customFormat="false" ht="15" hidden="false" customHeight="false" outlineLevel="0" collapsed="false">
      <c r="A401" s="10" t="s">
        <v>5786</v>
      </c>
      <c r="B401" s="10" t="s">
        <v>8976</v>
      </c>
      <c r="C401" s="11" t="n">
        <v>46040</v>
      </c>
      <c r="D401" s="13" t="b">
        <f aca="false">TRUE()</f>
        <v>1</v>
      </c>
      <c r="E401" s="14" t="n">
        <f aca="false">_xlfn.MAXIFS(Pedidos!$C$2:$C$7000,Pedidos!$B$2:$B$7000,A401)</f>
        <v>46102</v>
      </c>
      <c r="F401" s="15" t="n">
        <f aca="false">Parámetros!$B$4-E401</f>
        <v>194</v>
      </c>
      <c r="G401" s="7" t="n">
        <f aca="false">COUNTIF(Pedidos!$B$2:$B$7000,A401)</f>
        <v>2</v>
      </c>
      <c r="H401" s="16" t="n">
        <f aca="false">SUMIFS(Pedidos!$D$2:$D$7000,Pedidos!$B$2:$B$7000,A401)</f>
        <v>127.65</v>
      </c>
      <c r="I401" s="7" t="n">
        <f aca="false">5-MIN(4,INT(PERCENTRANK($F$2:$F$2401,F401,6)*5))</f>
        <v>4</v>
      </c>
      <c r="J401" s="15" t="n">
        <f aca="false">IF(G401&gt;=Parámetros!$B$8,5,IF(G401&gt;=Parámetros!$B$7,4,IF(G401&gt;=Parámetros!$B$6,3,IF(G401&gt;=Parámetros!$B$5,2,1))))</f>
        <v>2</v>
      </c>
      <c r="K401" s="7" t="n">
        <f aca="false">1+MIN(4,INT(PERCENTRANK($H$2:$H$2401,H401,6)*5))</f>
        <v>4</v>
      </c>
      <c r="L401" s="7" t="str">
        <f aca="false">I401&amp;J401&amp;K401</f>
        <v>424</v>
      </c>
      <c r="M401" s="15" t="str">
        <f aca="false">INDEX('Mapa RF'!$B$4:$F$8,6-I401,J401)</f>
        <v>Potencialmente leales</v>
      </c>
    </row>
    <row r="402" customFormat="false" ht="15" hidden="false" customHeight="false" outlineLevel="0" collapsed="false">
      <c r="A402" s="10" t="s">
        <v>5492</v>
      </c>
      <c r="B402" s="10" t="s">
        <v>8972</v>
      </c>
      <c r="C402" s="11" t="n">
        <v>46017</v>
      </c>
      <c r="D402" s="13" t="b">
        <f aca="false">TRUE()</f>
        <v>1</v>
      </c>
      <c r="E402" s="14" t="n">
        <f aca="false">_xlfn.MAXIFS(Pedidos!$C$2:$C$7000,Pedidos!$B$2:$B$7000,A402)</f>
        <v>46017</v>
      </c>
      <c r="F402" s="15" t="n">
        <f aca="false">Parámetros!$B$4-E402</f>
        <v>279</v>
      </c>
      <c r="G402" s="7" t="n">
        <f aca="false">COUNTIF(Pedidos!$B$2:$B$7000,A402)</f>
        <v>1</v>
      </c>
      <c r="H402" s="16" t="n">
        <f aca="false">SUMIFS(Pedidos!$D$2:$D$7000,Pedidos!$B$2:$B$7000,A402)</f>
        <v>18.85</v>
      </c>
      <c r="I402" s="7" t="n">
        <f aca="false">5-MIN(4,INT(PERCENTRANK($F$2:$F$2401,F402,6)*5))</f>
        <v>3</v>
      </c>
      <c r="J402" s="15" t="n">
        <f aca="false">IF(G402&gt;=Parámetros!$B$8,5,IF(G402&gt;=Parámetros!$B$7,4,IF(G402&gt;=Parámetros!$B$6,3,IF(G402&gt;=Parámetros!$B$5,2,1))))</f>
        <v>1</v>
      </c>
      <c r="K402" s="7" t="n">
        <f aca="false">1+MIN(4,INT(PERCENTRANK($H$2:$H$2401,H402,6)*5))</f>
        <v>1</v>
      </c>
      <c r="L402" s="7" t="str">
        <f aca="false">I402&amp;J402&amp;K402</f>
        <v>311</v>
      </c>
      <c r="M402" s="15" t="str">
        <f aca="false">INDEX('Mapa RF'!$B$4:$F$8,6-I402,J402)</f>
        <v>A punto de dormirse</v>
      </c>
    </row>
    <row r="403" customFormat="false" ht="15" hidden="false" customHeight="false" outlineLevel="0" collapsed="false">
      <c r="A403" s="10" t="s">
        <v>7474</v>
      </c>
      <c r="B403" s="10" t="s">
        <v>8969</v>
      </c>
      <c r="C403" s="11" t="n">
        <v>46175</v>
      </c>
      <c r="D403" s="13" t="b">
        <f aca="false">FALSE()</f>
        <v>0</v>
      </c>
      <c r="E403" s="14" t="n">
        <f aca="false">_xlfn.MAXIFS(Pedidos!$C$2:$C$7000,Pedidos!$B$2:$B$7000,A403)</f>
        <v>46175</v>
      </c>
      <c r="F403" s="15" t="n">
        <f aca="false">Parámetros!$B$4-E403</f>
        <v>121</v>
      </c>
      <c r="G403" s="7" t="n">
        <f aca="false">COUNTIF(Pedidos!$B$2:$B$7000,A403)</f>
        <v>1</v>
      </c>
      <c r="H403" s="16" t="n">
        <f aca="false">SUMIFS(Pedidos!$D$2:$D$7000,Pedidos!$B$2:$B$7000,A403)</f>
        <v>29.14</v>
      </c>
      <c r="I403" s="7" t="n">
        <f aca="false">5-MIN(4,INT(PERCENTRANK($F$2:$F$2401,F403,6)*5))</f>
        <v>4</v>
      </c>
      <c r="J403" s="15" t="n">
        <f aca="false">IF(G403&gt;=Parámetros!$B$8,5,IF(G403&gt;=Parámetros!$B$7,4,IF(G403&gt;=Parámetros!$B$6,3,IF(G403&gt;=Parámetros!$B$5,2,1))))</f>
        <v>1</v>
      </c>
      <c r="K403" s="7" t="n">
        <f aca="false">1+MIN(4,INT(PERCENTRANK($H$2:$H$2401,H403,6)*5))</f>
        <v>2</v>
      </c>
      <c r="L403" s="7" t="str">
        <f aca="false">I403&amp;J403&amp;K403</f>
        <v>412</v>
      </c>
      <c r="M403" s="15" t="str">
        <f aca="false">INDEX('Mapa RF'!$B$4:$F$8,6-I403,J403)</f>
        <v>Prometedores</v>
      </c>
    </row>
    <row r="404" customFormat="false" ht="15" hidden="false" customHeight="false" outlineLevel="0" collapsed="false">
      <c r="A404" s="10" t="s">
        <v>778</v>
      </c>
      <c r="B404" s="10" t="s">
        <v>8970</v>
      </c>
      <c r="C404" s="11" t="n">
        <v>45654</v>
      </c>
      <c r="D404" s="13" t="b">
        <f aca="false">FALSE()</f>
        <v>0</v>
      </c>
      <c r="E404" s="14" t="n">
        <f aca="false">_xlfn.MAXIFS(Pedidos!$C$2:$C$7000,Pedidos!$B$2:$B$7000,A404)</f>
        <v>45654</v>
      </c>
      <c r="F404" s="15" t="n">
        <f aca="false">Parámetros!$B$4-E404</f>
        <v>642</v>
      </c>
      <c r="G404" s="7" t="n">
        <f aca="false">COUNTIF(Pedidos!$B$2:$B$7000,A404)</f>
        <v>1</v>
      </c>
      <c r="H404" s="16" t="n">
        <f aca="false">SUMIFS(Pedidos!$D$2:$D$7000,Pedidos!$B$2:$B$7000,A404)</f>
        <v>31.83</v>
      </c>
      <c r="I404" s="7" t="n">
        <f aca="false">5-MIN(4,INT(PERCENTRANK($F$2:$F$2401,F404,6)*5))</f>
        <v>1</v>
      </c>
      <c r="J404" s="15" t="n">
        <f aca="false">IF(G404&gt;=Parámetros!$B$8,5,IF(G404&gt;=Parámetros!$B$7,4,IF(G404&gt;=Parámetros!$B$6,3,IF(G404&gt;=Parámetros!$B$5,2,1))))</f>
        <v>1</v>
      </c>
      <c r="K404" s="7" t="n">
        <f aca="false">1+MIN(4,INT(PERCENTRANK($H$2:$H$2401,H404,6)*5))</f>
        <v>2</v>
      </c>
      <c r="L404" s="7" t="str">
        <f aca="false">I404&amp;J404&amp;K404</f>
        <v>112</v>
      </c>
      <c r="M404" s="15" t="str">
        <f aca="false">INDEX('Mapa RF'!$B$4:$F$8,6-I404,J404)</f>
        <v>Hibernando</v>
      </c>
    </row>
    <row r="405" customFormat="false" ht="15" hidden="false" customHeight="false" outlineLevel="0" collapsed="false">
      <c r="A405" s="10" t="s">
        <v>2239</v>
      </c>
      <c r="B405" s="10" t="s">
        <v>8972</v>
      </c>
      <c r="C405" s="11" t="n">
        <v>45774</v>
      </c>
      <c r="D405" s="13" t="b">
        <f aca="false">TRUE()</f>
        <v>1</v>
      </c>
      <c r="E405" s="14" t="n">
        <f aca="false">_xlfn.MAXIFS(Pedidos!$C$2:$C$7000,Pedidos!$B$2:$B$7000,A405)</f>
        <v>45774</v>
      </c>
      <c r="F405" s="15" t="n">
        <f aca="false">Parámetros!$B$4-E405</f>
        <v>522</v>
      </c>
      <c r="G405" s="7" t="n">
        <f aca="false">COUNTIF(Pedidos!$B$2:$B$7000,A405)</f>
        <v>1</v>
      </c>
      <c r="H405" s="16" t="n">
        <f aca="false">SUMIFS(Pedidos!$D$2:$D$7000,Pedidos!$B$2:$B$7000,A405)</f>
        <v>39.72</v>
      </c>
      <c r="I405" s="7" t="n">
        <f aca="false">5-MIN(4,INT(PERCENTRANK($F$2:$F$2401,F405,6)*5))</f>
        <v>1</v>
      </c>
      <c r="J405" s="15" t="n">
        <f aca="false">IF(G405&gt;=Parámetros!$B$8,5,IF(G405&gt;=Parámetros!$B$7,4,IF(G405&gt;=Parámetros!$B$6,3,IF(G405&gt;=Parámetros!$B$5,2,1))))</f>
        <v>1</v>
      </c>
      <c r="K405" s="7" t="n">
        <f aca="false">1+MIN(4,INT(PERCENTRANK($H$2:$H$2401,H405,6)*5))</f>
        <v>3</v>
      </c>
      <c r="L405" s="7" t="str">
        <f aca="false">I405&amp;J405&amp;K405</f>
        <v>113</v>
      </c>
      <c r="M405" s="15" t="str">
        <f aca="false">INDEX('Mapa RF'!$B$4:$F$8,6-I405,J405)</f>
        <v>Hibernando</v>
      </c>
    </row>
    <row r="406" customFormat="false" ht="15" hidden="false" customHeight="false" outlineLevel="0" collapsed="false">
      <c r="A406" s="10" t="s">
        <v>6669</v>
      </c>
      <c r="B406" s="10" t="s">
        <v>8968</v>
      </c>
      <c r="C406" s="11" t="n">
        <v>46107</v>
      </c>
      <c r="D406" s="13" t="b">
        <f aca="false">TRUE()</f>
        <v>1</v>
      </c>
      <c r="E406" s="14" t="n">
        <f aca="false">_xlfn.MAXIFS(Pedidos!$C$2:$C$7000,Pedidos!$B$2:$B$7000,A406)</f>
        <v>46107</v>
      </c>
      <c r="F406" s="15" t="n">
        <f aca="false">Parámetros!$B$4-E406</f>
        <v>189</v>
      </c>
      <c r="G406" s="7" t="n">
        <f aca="false">COUNTIF(Pedidos!$B$2:$B$7000,A406)</f>
        <v>1</v>
      </c>
      <c r="H406" s="16" t="n">
        <f aca="false">SUMIFS(Pedidos!$D$2:$D$7000,Pedidos!$B$2:$B$7000,A406)</f>
        <v>77.34</v>
      </c>
      <c r="I406" s="7" t="n">
        <f aca="false">5-MIN(4,INT(PERCENTRANK($F$2:$F$2401,F406,6)*5))</f>
        <v>4</v>
      </c>
      <c r="J406" s="15" t="n">
        <f aca="false">IF(G406&gt;=Parámetros!$B$8,5,IF(G406&gt;=Parámetros!$B$7,4,IF(G406&gt;=Parámetros!$B$6,3,IF(G406&gt;=Parámetros!$B$5,2,1))))</f>
        <v>1</v>
      </c>
      <c r="K406" s="7" t="n">
        <f aca="false">1+MIN(4,INT(PERCENTRANK($H$2:$H$2401,H406,6)*5))</f>
        <v>4</v>
      </c>
      <c r="L406" s="7" t="str">
        <f aca="false">I406&amp;J406&amp;K406</f>
        <v>414</v>
      </c>
      <c r="M406" s="15" t="str">
        <f aca="false">INDEX('Mapa RF'!$B$4:$F$8,6-I406,J406)</f>
        <v>Prometedores</v>
      </c>
    </row>
    <row r="407" customFormat="false" ht="15" hidden="false" customHeight="false" outlineLevel="0" collapsed="false">
      <c r="A407" s="10" t="s">
        <v>2223</v>
      </c>
      <c r="B407" s="10" t="s">
        <v>8976</v>
      </c>
      <c r="C407" s="11" t="n">
        <v>45773</v>
      </c>
      <c r="D407" s="13" t="b">
        <f aca="false">FALSE()</f>
        <v>0</v>
      </c>
      <c r="E407" s="14" t="n">
        <f aca="false">_xlfn.MAXIFS(Pedidos!$C$2:$C$7000,Pedidos!$B$2:$B$7000,A407)</f>
        <v>46138</v>
      </c>
      <c r="F407" s="15" t="n">
        <f aca="false">Parámetros!$B$4-E407</f>
        <v>158</v>
      </c>
      <c r="G407" s="7" t="n">
        <f aca="false">COUNTIF(Pedidos!$B$2:$B$7000,A407)</f>
        <v>3</v>
      </c>
      <c r="H407" s="16" t="n">
        <f aca="false">SUMIFS(Pedidos!$D$2:$D$7000,Pedidos!$B$2:$B$7000,A407)</f>
        <v>95.23</v>
      </c>
      <c r="I407" s="7" t="n">
        <f aca="false">5-MIN(4,INT(PERCENTRANK($F$2:$F$2401,F407,6)*5))</f>
        <v>4</v>
      </c>
      <c r="J407" s="15" t="n">
        <f aca="false">IF(G407&gt;=Parámetros!$B$8,5,IF(G407&gt;=Parámetros!$B$7,4,IF(G407&gt;=Parámetros!$B$6,3,IF(G407&gt;=Parámetros!$B$5,2,1))))</f>
        <v>3</v>
      </c>
      <c r="K407" s="7" t="n">
        <f aca="false">1+MIN(4,INT(PERCENTRANK($H$2:$H$2401,H407,6)*5))</f>
        <v>4</v>
      </c>
      <c r="L407" s="7" t="str">
        <f aca="false">I407&amp;J407&amp;K407</f>
        <v>434</v>
      </c>
      <c r="M407" s="15" t="str">
        <f aca="false">INDEX('Mapa RF'!$B$4:$F$8,6-I407,J407)</f>
        <v>Potencialmente leales</v>
      </c>
    </row>
    <row r="408" customFormat="false" ht="15" hidden="false" customHeight="false" outlineLevel="0" collapsed="false">
      <c r="A408" s="10" t="s">
        <v>6439</v>
      </c>
      <c r="B408" s="10" t="s">
        <v>8972</v>
      </c>
      <c r="C408" s="11" t="n">
        <v>46089</v>
      </c>
      <c r="D408" s="13" t="b">
        <f aca="false">TRUE()</f>
        <v>1</v>
      </c>
      <c r="E408" s="14" t="n">
        <f aca="false">_xlfn.MAXIFS(Pedidos!$C$2:$C$7000,Pedidos!$B$2:$B$7000,A408)</f>
        <v>46089</v>
      </c>
      <c r="F408" s="15" t="n">
        <f aca="false">Parámetros!$B$4-E408</f>
        <v>207</v>
      </c>
      <c r="G408" s="7" t="n">
        <f aca="false">COUNTIF(Pedidos!$B$2:$B$7000,A408)</f>
        <v>1</v>
      </c>
      <c r="H408" s="16" t="n">
        <f aca="false">SUMIFS(Pedidos!$D$2:$D$7000,Pedidos!$B$2:$B$7000,A408)</f>
        <v>26.01</v>
      </c>
      <c r="I408" s="7" t="n">
        <f aca="false">5-MIN(4,INT(PERCENTRANK($F$2:$F$2401,F408,6)*5))</f>
        <v>3</v>
      </c>
      <c r="J408" s="15" t="n">
        <f aca="false">IF(G408&gt;=Parámetros!$B$8,5,IF(G408&gt;=Parámetros!$B$7,4,IF(G408&gt;=Parámetros!$B$6,3,IF(G408&gt;=Parámetros!$B$5,2,1))))</f>
        <v>1</v>
      </c>
      <c r="K408" s="7" t="n">
        <f aca="false">1+MIN(4,INT(PERCENTRANK($H$2:$H$2401,H408,6)*5))</f>
        <v>2</v>
      </c>
      <c r="L408" s="7" t="str">
        <f aca="false">I408&amp;J408&amp;K408</f>
        <v>312</v>
      </c>
      <c r="M408" s="15" t="str">
        <f aca="false">INDEX('Mapa RF'!$B$4:$F$8,6-I408,J408)</f>
        <v>A punto de dormirse</v>
      </c>
    </row>
    <row r="409" customFormat="false" ht="15" hidden="false" customHeight="false" outlineLevel="0" collapsed="false">
      <c r="A409" s="10" t="s">
        <v>7677</v>
      </c>
      <c r="B409" s="10" t="s">
        <v>8971</v>
      </c>
      <c r="C409" s="11" t="n">
        <v>46193</v>
      </c>
      <c r="D409" s="13" t="b">
        <f aca="false">FALSE()</f>
        <v>0</v>
      </c>
      <c r="E409" s="14" t="n">
        <f aca="false">_xlfn.MAXIFS(Pedidos!$C$2:$C$7000,Pedidos!$B$2:$B$7000,A409)</f>
        <v>46193</v>
      </c>
      <c r="F409" s="15" t="n">
        <f aca="false">Parámetros!$B$4-E409</f>
        <v>103</v>
      </c>
      <c r="G409" s="7" t="n">
        <f aca="false">COUNTIF(Pedidos!$B$2:$B$7000,A409)</f>
        <v>1</v>
      </c>
      <c r="H409" s="16" t="n">
        <f aca="false">SUMIFS(Pedidos!$D$2:$D$7000,Pedidos!$B$2:$B$7000,A409)</f>
        <v>71.68</v>
      </c>
      <c r="I409" s="7" t="n">
        <f aca="false">5-MIN(4,INT(PERCENTRANK($F$2:$F$2401,F409,6)*5))</f>
        <v>4</v>
      </c>
      <c r="J409" s="15" t="n">
        <f aca="false">IF(G409&gt;=Parámetros!$B$8,5,IF(G409&gt;=Parámetros!$B$7,4,IF(G409&gt;=Parámetros!$B$6,3,IF(G409&gt;=Parámetros!$B$5,2,1))))</f>
        <v>1</v>
      </c>
      <c r="K409" s="7" t="n">
        <f aca="false">1+MIN(4,INT(PERCENTRANK($H$2:$H$2401,H409,6)*5))</f>
        <v>4</v>
      </c>
      <c r="L409" s="7" t="str">
        <f aca="false">I409&amp;J409&amp;K409</f>
        <v>414</v>
      </c>
      <c r="M409" s="15" t="str">
        <f aca="false">INDEX('Mapa RF'!$B$4:$F$8,6-I409,J409)</f>
        <v>Prometedores</v>
      </c>
    </row>
    <row r="410" customFormat="false" ht="15" hidden="false" customHeight="false" outlineLevel="0" collapsed="false">
      <c r="A410" s="10" t="s">
        <v>3132</v>
      </c>
      <c r="B410" s="10" t="s">
        <v>8982</v>
      </c>
      <c r="C410" s="11" t="n">
        <v>45842</v>
      </c>
      <c r="D410" s="13" t="b">
        <f aca="false">TRUE()</f>
        <v>1</v>
      </c>
      <c r="E410" s="14" t="n">
        <f aca="false">_xlfn.MAXIFS(Pedidos!$C$2:$C$7000,Pedidos!$B$2:$B$7000,A410)</f>
        <v>45842</v>
      </c>
      <c r="F410" s="15" t="n">
        <f aca="false">Parámetros!$B$4-E410</f>
        <v>454</v>
      </c>
      <c r="G410" s="7" t="n">
        <f aca="false">COUNTIF(Pedidos!$B$2:$B$7000,A410)</f>
        <v>1</v>
      </c>
      <c r="H410" s="16" t="n">
        <f aca="false">SUMIFS(Pedidos!$D$2:$D$7000,Pedidos!$B$2:$B$7000,A410)</f>
        <v>21.88</v>
      </c>
      <c r="I410" s="7" t="n">
        <f aca="false">5-MIN(4,INT(PERCENTRANK($F$2:$F$2401,F410,6)*5))</f>
        <v>2</v>
      </c>
      <c r="J410" s="15" t="n">
        <f aca="false">IF(G410&gt;=Parámetros!$B$8,5,IF(G410&gt;=Parámetros!$B$7,4,IF(G410&gt;=Parámetros!$B$6,3,IF(G410&gt;=Parámetros!$B$5,2,1))))</f>
        <v>1</v>
      </c>
      <c r="K410" s="7" t="n">
        <f aca="false">1+MIN(4,INT(PERCENTRANK($H$2:$H$2401,H410,6)*5))</f>
        <v>1</v>
      </c>
      <c r="L410" s="7" t="str">
        <f aca="false">I410&amp;J410&amp;K410</f>
        <v>211</v>
      </c>
      <c r="M410" s="15" t="str">
        <f aca="false">INDEX('Mapa RF'!$B$4:$F$8,6-I410,J410)</f>
        <v>Hibernando</v>
      </c>
    </row>
    <row r="411" customFormat="false" ht="15" hidden="false" customHeight="false" outlineLevel="0" collapsed="false">
      <c r="A411" s="10" t="s">
        <v>8656</v>
      </c>
      <c r="B411" s="10" t="s">
        <v>8981</v>
      </c>
      <c r="C411" s="11" t="n">
        <v>46271</v>
      </c>
      <c r="D411" s="13" t="b">
        <f aca="false">TRUE()</f>
        <v>1</v>
      </c>
      <c r="E411" s="14" t="n">
        <f aca="false">_xlfn.MAXIFS(Pedidos!$C$2:$C$7000,Pedidos!$B$2:$B$7000,A411)</f>
        <v>46271</v>
      </c>
      <c r="F411" s="15" t="n">
        <f aca="false">Parámetros!$B$4-E411</f>
        <v>25</v>
      </c>
      <c r="G411" s="7" t="n">
        <f aca="false">COUNTIF(Pedidos!$B$2:$B$7000,A411)</f>
        <v>1</v>
      </c>
      <c r="H411" s="16" t="n">
        <f aca="false">SUMIFS(Pedidos!$D$2:$D$7000,Pedidos!$B$2:$B$7000,A411)</f>
        <v>39.41</v>
      </c>
      <c r="I411" s="7" t="n">
        <f aca="false">5-MIN(4,INT(PERCENTRANK($F$2:$F$2401,F411,6)*5))</f>
        <v>5</v>
      </c>
      <c r="J411" s="15" t="n">
        <f aca="false">IF(G411&gt;=Parámetros!$B$8,5,IF(G411&gt;=Parámetros!$B$7,4,IF(G411&gt;=Parámetros!$B$6,3,IF(G411&gt;=Parámetros!$B$5,2,1))))</f>
        <v>1</v>
      </c>
      <c r="K411" s="7" t="n">
        <f aca="false">1+MIN(4,INT(PERCENTRANK($H$2:$H$2401,H411,6)*5))</f>
        <v>3</v>
      </c>
      <c r="L411" s="7" t="str">
        <f aca="false">I411&amp;J411&amp;K411</f>
        <v>513</v>
      </c>
      <c r="M411" s="15" t="str">
        <f aca="false">INDEX('Mapa RF'!$B$4:$F$8,6-I411,J411)</f>
        <v>Nuevos</v>
      </c>
    </row>
    <row r="412" customFormat="false" ht="15" hidden="false" customHeight="false" outlineLevel="0" collapsed="false">
      <c r="A412" s="10" t="s">
        <v>1593</v>
      </c>
      <c r="B412" s="10" t="s">
        <v>8968</v>
      </c>
      <c r="C412" s="11" t="n">
        <v>45725</v>
      </c>
      <c r="D412" s="13" t="b">
        <f aca="false">TRUE()</f>
        <v>1</v>
      </c>
      <c r="E412" s="14" t="n">
        <f aca="false">_xlfn.MAXIFS(Pedidos!$C$2:$C$7000,Pedidos!$B$2:$B$7000,A412)</f>
        <v>45725</v>
      </c>
      <c r="F412" s="15" t="n">
        <f aca="false">Parámetros!$B$4-E412</f>
        <v>571</v>
      </c>
      <c r="G412" s="7" t="n">
        <f aca="false">COUNTIF(Pedidos!$B$2:$B$7000,A412)</f>
        <v>1</v>
      </c>
      <c r="H412" s="16" t="n">
        <f aca="false">SUMIFS(Pedidos!$D$2:$D$7000,Pedidos!$B$2:$B$7000,A412)</f>
        <v>43.2</v>
      </c>
      <c r="I412" s="7" t="n">
        <f aca="false">5-MIN(4,INT(PERCENTRANK($F$2:$F$2401,F412,6)*5))</f>
        <v>1</v>
      </c>
      <c r="J412" s="15" t="n">
        <f aca="false">IF(G412&gt;=Parámetros!$B$8,5,IF(G412&gt;=Parámetros!$B$7,4,IF(G412&gt;=Parámetros!$B$6,3,IF(G412&gt;=Parámetros!$B$5,2,1))))</f>
        <v>1</v>
      </c>
      <c r="K412" s="7" t="n">
        <f aca="false">1+MIN(4,INT(PERCENTRANK($H$2:$H$2401,H412,6)*5))</f>
        <v>3</v>
      </c>
      <c r="L412" s="7" t="str">
        <f aca="false">I412&amp;J412&amp;K412</f>
        <v>113</v>
      </c>
      <c r="M412" s="15" t="str">
        <f aca="false">INDEX('Mapa RF'!$B$4:$F$8,6-I412,J412)</f>
        <v>Hibernando</v>
      </c>
    </row>
    <row r="413" customFormat="false" ht="15" hidden="false" customHeight="false" outlineLevel="0" collapsed="false">
      <c r="A413" s="10" t="s">
        <v>463</v>
      </c>
      <c r="B413" s="10" t="s">
        <v>8968</v>
      </c>
      <c r="C413" s="11" t="n">
        <v>45622</v>
      </c>
      <c r="D413" s="13" t="b">
        <f aca="false">FALSE()</f>
        <v>0</v>
      </c>
      <c r="E413" s="14" t="n">
        <f aca="false">_xlfn.MAXIFS(Pedidos!$C$2:$C$7000,Pedidos!$B$2:$B$7000,A413)</f>
        <v>45954</v>
      </c>
      <c r="F413" s="15" t="n">
        <f aca="false">Parámetros!$B$4-E413</f>
        <v>342</v>
      </c>
      <c r="G413" s="7" t="n">
        <f aca="false">COUNTIF(Pedidos!$B$2:$B$7000,A413)</f>
        <v>8</v>
      </c>
      <c r="H413" s="16" t="n">
        <f aca="false">SUMIFS(Pedidos!$D$2:$D$7000,Pedidos!$B$2:$B$7000,A413)</f>
        <v>314.29</v>
      </c>
      <c r="I413" s="7" t="n">
        <f aca="false">5-MIN(4,INT(PERCENTRANK($F$2:$F$2401,F413,6)*5))</f>
        <v>3</v>
      </c>
      <c r="J413" s="15" t="n">
        <f aca="false">IF(G413&gt;=Parámetros!$B$8,5,IF(G413&gt;=Parámetros!$B$7,4,IF(G413&gt;=Parámetros!$B$6,3,IF(G413&gt;=Parámetros!$B$5,2,1))))</f>
        <v>5</v>
      </c>
      <c r="K413" s="7" t="n">
        <f aca="false">1+MIN(4,INT(PERCENTRANK($H$2:$H$2401,H413,6)*5))</f>
        <v>5</v>
      </c>
      <c r="L413" s="7" t="str">
        <f aca="false">I413&amp;J413&amp;K413</f>
        <v>355</v>
      </c>
      <c r="M413" s="15" t="str">
        <f aca="false">INDEX('Mapa RF'!$B$4:$F$8,6-I413,J413)</f>
        <v>Leales</v>
      </c>
    </row>
    <row r="414" customFormat="false" ht="15" hidden="false" customHeight="false" outlineLevel="0" collapsed="false">
      <c r="A414" s="10" t="s">
        <v>2957</v>
      </c>
      <c r="B414" s="10" t="s">
        <v>8968</v>
      </c>
      <c r="C414" s="11" t="n">
        <v>45829</v>
      </c>
      <c r="D414" s="13" t="b">
        <f aca="false">TRUE()</f>
        <v>1</v>
      </c>
      <c r="E414" s="14" t="n">
        <f aca="false">_xlfn.MAXIFS(Pedidos!$C$2:$C$7000,Pedidos!$B$2:$B$7000,A414)</f>
        <v>46217</v>
      </c>
      <c r="F414" s="15" t="n">
        <f aca="false">Parámetros!$B$4-E414</f>
        <v>79</v>
      </c>
      <c r="G414" s="7" t="n">
        <f aca="false">COUNTIF(Pedidos!$B$2:$B$7000,A414)</f>
        <v>5</v>
      </c>
      <c r="H414" s="16" t="n">
        <f aca="false">SUMIFS(Pedidos!$D$2:$D$7000,Pedidos!$B$2:$B$7000,A414)</f>
        <v>191.6</v>
      </c>
      <c r="I414" s="7" t="n">
        <f aca="false">5-MIN(4,INT(PERCENTRANK($F$2:$F$2401,F414,6)*5))</f>
        <v>4</v>
      </c>
      <c r="J414" s="15" t="n">
        <f aca="false">IF(G414&gt;=Parámetros!$B$8,5,IF(G414&gt;=Parámetros!$B$7,4,IF(G414&gt;=Parámetros!$B$6,3,IF(G414&gt;=Parámetros!$B$5,2,1))))</f>
        <v>4</v>
      </c>
      <c r="K414" s="7" t="n">
        <f aca="false">1+MIN(4,INT(PERCENTRANK($H$2:$H$2401,H414,6)*5))</f>
        <v>5</v>
      </c>
      <c r="L414" s="7" t="str">
        <f aca="false">I414&amp;J414&amp;K414</f>
        <v>445</v>
      </c>
      <c r="M414" s="15" t="str">
        <f aca="false">INDEX('Mapa RF'!$B$4:$F$8,6-I414,J414)</f>
        <v>Leales</v>
      </c>
    </row>
    <row r="415" customFormat="false" ht="15" hidden="false" customHeight="false" outlineLevel="0" collapsed="false">
      <c r="A415" s="10" t="s">
        <v>4387</v>
      </c>
      <c r="B415" s="10" t="s">
        <v>8973</v>
      </c>
      <c r="C415" s="11" t="n">
        <v>45935</v>
      </c>
      <c r="D415" s="13" t="b">
        <f aca="false">TRUE()</f>
        <v>1</v>
      </c>
      <c r="E415" s="14" t="n">
        <f aca="false">_xlfn.MAXIFS(Pedidos!$C$2:$C$7000,Pedidos!$B$2:$B$7000,A415)</f>
        <v>46015</v>
      </c>
      <c r="F415" s="15" t="n">
        <f aca="false">Parámetros!$B$4-E415</f>
        <v>281</v>
      </c>
      <c r="G415" s="7" t="n">
        <f aca="false">COUNTIF(Pedidos!$B$2:$B$7000,A415)</f>
        <v>2</v>
      </c>
      <c r="H415" s="16" t="n">
        <f aca="false">SUMIFS(Pedidos!$D$2:$D$7000,Pedidos!$B$2:$B$7000,A415)</f>
        <v>92.03</v>
      </c>
      <c r="I415" s="7" t="n">
        <f aca="false">5-MIN(4,INT(PERCENTRANK($F$2:$F$2401,F415,6)*5))</f>
        <v>3</v>
      </c>
      <c r="J415" s="15" t="n">
        <f aca="false">IF(G415&gt;=Parámetros!$B$8,5,IF(G415&gt;=Parámetros!$B$7,4,IF(G415&gt;=Parámetros!$B$6,3,IF(G415&gt;=Parámetros!$B$5,2,1))))</f>
        <v>2</v>
      </c>
      <c r="K415" s="7" t="n">
        <f aca="false">1+MIN(4,INT(PERCENTRANK($H$2:$H$2401,H415,6)*5))</f>
        <v>4</v>
      </c>
      <c r="L415" s="7" t="str">
        <f aca="false">I415&amp;J415&amp;K415</f>
        <v>324</v>
      </c>
      <c r="M415" s="15" t="str">
        <f aca="false">INDEX('Mapa RF'!$B$4:$F$8,6-I415,J415)</f>
        <v>A punto de dormirse</v>
      </c>
    </row>
    <row r="416" customFormat="false" ht="15" hidden="false" customHeight="false" outlineLevel="0" collapsed="false">
      <c r="A416" s="10" t="s">
        <v>8313</v>
      </c>
      <c r="B416" s="10" t="s">
        <v>8971</v>
      </c>
      <c r="C416" s="11" t="n">
        <v>46243</v>
      </c>
      <c r="D416" s="13" t="b">
        <f aca="false">TRUE()</f>
        <v>1</v>
      </c>
      <c r="E416" s="14" t="n">
        <f aca="false">_xlfn.MAXIFS(Pedidos!$C$2:$C$7000,Pedidos!$B$2:$B$7000,A416)</f>
        <v>46243</v>
      </c>
      <c r="F416" s="15" t="n">
        <f aca="false">Parámetros!$B$4-E416</f>
        <v>53</v>
      </c>
      <c r="G416" s="7" t="n">
        <f aca="false">COUNTIF(Pedidos!$B$2:$B$7000,A416)</f>
        <v>1</v>
      </c>
      <c r="H416" s="16" t="n">
        <f aca="false">SUMIFS(Pedidos!$D$2:$D$7000,Pedidos!$B$2:$B$7000,A416)</f>
        <v>47.08</v>
      </c>
      <c r="I416" s="7" t="n">
        <f aca="false">5-MIN(4,INT(PERCENTRANK($F$2:$F$2401,F416,6)*5))</f>
        <v>5</v>
      </c>
      <c r="J416" s="15" t="n">
        <f aca="false">IF(G416&gt;=Parámetros!$B$8,5,IF(G416&gt;=Parámetros!$B$7,4,IF(G416&gt;=Parámetros!$B$6,3,IF(G416&gt;=Parámetros!$B$5,2,1))))</f>
        <v>1</v>
      </c>
      <c r="K416" s="7" t="n">
        <f aca="false">1+MIN(4,INT(PERCENTRANK($H$2:$H$2401,H416,6)*5))</f>
        <v>3</v>
      </c>
      <c r="L416" s="7" t="str">
        <f aca="false">I416&amp;J416&amp;K416</f>
        <v>513</v>
      </c>
      <c r="M416" s="15" t="str">
        <f aca="false">INDEX('Mapa RF'!$B$4:$F$8,6-I416,J416)</f>
        <v>Nuevos</v>
      </c>
    </row>
    <row r="417" customFormat="false" ht="15" hidden="false" customHeight="false" outlineLevel="0" collapsed="false">
      <c r="A417" s="10" t="s">
        <v>2505</v>
      </c>
      <c r="B417" s="10" t="s">
        <v>8971</v>
      </c>
      <c r="C417" s="11" t="n">
        <v>45794</v>
      </c>
      <c r="D417" s="13" t="b">
        <f aca="false">TRUE()</f>
        <v>1</v>
      </c>
      <c r="E417" s="14" t="n">
        <f aca="false">_xlfn.MAXIFS(Pedidos!$C$2:$C$7000,Pedidos!$B$2:$B$7000,A417)</f>
        <v>45794</v>
      </c>
      <c r="F417" s="15" t="n">
        <f aca="false">Parámetros!$B$4-E417</f>
        <v>502</v>
      </c>
      <c r="G417" s="7" t="n">
        <f aca="false">COUNTIF(Pedidos!$B$2:$B$7000,A417)</f>
        <v>1</v>
      </c>
      <c r="H417" s="16" t="n">
        <f aca="false">SUMIFS(Pedidos!$D$2:$D$7000,Pedidos!$B$2:$B$7000,A417)</f>
        <v>45.32</v>
      </c>
      <c r="I417" s="7" t="n">
        <f aca="false">5-MIN(4,INT(PERCENTRANK($F$2:$F$2401,F417,6)*5))</f>
        <v>2</v>
      </c>
      <c r="J417" s="15" t="n">
        <f aca="false">IF(G417&gt;=Parámetros!$B$8,5,IF(G417&gt;=Parámetros!$B$7,4,IF(G417&gt;=Parámetros!$B$6,3,IF(G417&gt;=Parámetros!$B$5,2,1))))</f>
        <v>1</v>
      </c>
      <c r="K417" s="7" t="n">
        <f aca="false">1+MIN(4,INT(PERCENTRANK($H$2:$H$2401,H417,6)*5))</f>
        <v>3</v>
      </c>
      <c r="L417" s="7" t="str">
        <f aca="false">I417&amp;J417&amp;K417</f>
        <v>213</v>
      </c>
      <c r="M417" s="15" t="str">
        <f aca="false">INDEX('Mapa RF'!$B$4:$F$8,6-I417,J417)</f>
        <v>Hibernando</v>
      </c>
    </row>
    <row r="418" customFormat="false" ht="15" hidden="false" customHeight="false" outlineLevel="0" collapsed="false">
      <c r="A418" s="10" t="s">
        <v>3253</v>
      </c>
      <c r="B418" s="10" t="s">
        <v>8972</v>
      </c>
      <c r="C418" s="11" t="n">
        <v>45851</v>
      </c>
      <c r="D418" s="13" t="b">
        <f aca="false">FALSE()</f>
        <v>0</v>
      </c>
      <c r="E418" s="14" t="n">
        <f aca="false">_xlfn.MAXIFS(Pedidos!$C$2:$C$7000,Pedidos!$B$2:$B$7000,A418)</f>
        <v>45910</v>
      </c>
      <c r="F418" s="15" t="n">
        <f aca="false">Parámetros!$B$4-E418</f>
        <v>386</v>
      </c>
      <c r="G418" s="7" t="n">
        <f aca="false">COUNTIF(Pedidos!$B$2:$B$7000,A418)</f>
        <v>2</v>
      </c>
      <c r="H418" s="16" t="n">
        <f aca="false">SUMIFS(Pedidos!$D$2:$D$7000,Pedidos!$B$2:$B$7000,A418)</f>
        <v>43.37</v>
      </c>
      <c r="I418" s="7" t="n">
        <f aca="false">5-MIN(4,INT(PERCENTRANK($F$2:$F$2401,F418,6)*5))</f>
        <v>2</v>
      </c>
      <c r="J418" s="15" t="n">
        <f aca="false">IF(G418&gt;=Parámetros!$B$8,5,IF(G418&gt;=Parámetros!$B$7,4,IF(G418&gt;=Parámetros!$B$6,3,IF(G418&gt;=Parámetros!$B$5,2,1))))</f>
        <v>2</v>
      </c>
      <c r="K418" s="7" t="n">
        <f aca="false">1+MIN(4,INT(PERCENTRANK($H$2:$H$2401,H418,6)*5))</f>
        <v>3</v>
      </c>
      <c r="L418" s="7" t="str">
        <f aca="false">I418&amp;J418&amp;K418</f>
        <v>223</v>
      </c>
      <c r="M418" s="15" t="str">
        <f aca="false">INDEX('Mapa RF'!$B$4:$F$8,6-I418,J418)</f>
        <v>Hibernando</v>
      </c>
    </row>
    <row r="419" customFormat="false" ht="15" hidden="false" customHeight="false" outlineLevel="0" collapsed="false">
      <c r="A419" s="10" t="s">
        <v>927</v>
      </c>
      <c r="B419" s="10" t="s">
        <v>8968</v>
      </c>
      <c r="C419" s="11" t="n">
        <v>45669</v>
      </c>
      <c r="D419" s="13" t="b">
        <f aca="false">TRUE()</f>
        <v>1</v>
      </c>
      <c r="E419" s="14" t="n">
        <f aca="false">_xlfn.MAXIFS(Pedidos!$C$2:$C$7000,Pedidos!$B$2:$B$7000,A419)</f>
        <v>45795</v>
      </c>
      <c r="F419" s="15" t="n">
        <f aca="false">Parámetros!$B$4-E419</f>
        <v>501</v>
      </c>
      <c r="G419" s="7" t="n">
        <f aca="false">COUNTIF(Pedidos!$B$2:$B$7000,A419)</f>
        <v>2</v>
      </c>
      <c r="H419" s="16" t="n">
        <f aca="false">SUMIFS(Pedidos!$D$2:$D$7000,Pedidos!$B$2:$B$7000,A419)</f>
        <v>74.06</v>
      </c>
      <c r="I419" s="7" t="n">
        <f aca="false">5-MIN(4,INT(PERCENTRANK($F$2:$F$2401,F419,6)*5))</f>
        <v>2</v>
      </c>
      <c r="J419" s="15" t="n">
        <f aca="false">IF(G419&gt;=Parámetros!$B$8,5,IF(G419&gt;=Parámetros!$B$7,4,IF(G419&gt;=Parámetros!$B$6,3,IF(G419&gt;=Parámetros!$B$5,2,1))))</f>
        <v>2</v>
      </c>
      <c r="K419" s="7" t="n">
        <f aca="false">1+MIN(4,INT(PERCENTRANK($H$2:$H$2401,H419,6)*5))</f>
        <v>4</v>
      </c>
      <c r="L419" s="7" t="str">
        <f aca="false">I419&amp;J419&amp;K419</f>
        <v>224</v>
      </c>
      <c r="M419" s="15" t="str">
        <f aca="false">INDEX('Mapa RF'!$B$4:$F$8,6-I419,J419)</f>
        <v>Hibernando</v>
      </c>
    </row>
    <row r="420" customFormat="false" ht="15" hidden="false" customHeight="false" outlineLevel="0" collapsed="false">
      <c r="A420" s="10" t="s">
        <v>5870</v>
      </c>
      <c r="B420" s="10" t="s">
        <v>8968</v>
      </c>
      <c r="C420" s="11" t="n">
        <v>46047</v>
      </c>
      <c r="D420" s="13" t="b">
        <f aca="false">TRUE()</f>
        <v>1</v>
      </c>
      <c r="E420" s="14" t="n">
        <f aca="false">_xlfn.MAXIFS(Pedidos!$C$2:$C$7000,Pedidos!$B$2:$B$7000,A420)</f>
        <v>46047</v>
      </c>
      <c r="F420" s="15" t="n">
        <f aca="false">Parámetros!$B$4-E420</f>
        <v>249</v>
      </c>
      <c r="G420" s="7" t="n">
        <f aca="false">COUNTIF(Pedidos!$B$2:$B$7000,A420)</f>
        <v>1</v>
      </c>
      <c r="H420" s="16" t="n">
        <f aca="false">SUMIFS(Pedidos!$D$2:$D$7000,Pedidos!$B$2:$B$7000,A420)</f>
        <v>22</v>
      </c>
      <c r="I420" s="7" t="n">
        <f aca="false">5-MIN(4,INT(PERCENTRANK($F$2:$F$2401,F420,6)*5))</f>
        <v>3</v>
      </c>
      <c r="J420" s="15" t="n">
        <f aca="false">IF(G420&gt;=Parámetros!$B$8,5,IF(G420&gt;=Parámetros!$B$7,4,IF(G420&gt;=Parámetros!$B$6,3,IF(G420&gt;=Parámetros!$B$5,2,1))))</f>
        <v>1</v>
      </c>
      <c r="K420" s="7" t="n">
        <f aca="false">1+MIN(4,INT(PERCENTRANK($H$2:$H$2401,H420,6)*5))</f>
        <v>1</v>
      </c>
      <c r="L420" s="7" t="str">
        <f aca="false">I420&amp;J420&amp;K420</f>
        <v>311</v>
      </c>
      <c r="M420" s="15" t="str">
        <f aca="false">INDEX('Mapa RF'!$B$4:$F$8,6-I420,J420)</f>
        <v>A punto de dormirse</v>
      </c>
    </row>
    <row r="421" customFormat="false" ht="15" hidden="false" customHeight="false" outlineLevel="0" collapsed="false">
      <c r="A421" s="10" t="s">
        <v>4729</v>
      </c>
      <c r="B421" s="10" t="s">
        <v>8975</v>
      </c>
      <c r="C421" s="11" t="n">
        <v>45960</v>
      </c>
      <c r="D421" s="13" t="b">
        <f aca="false">TRUE()</f>
        <v>1</v>
      </c>
      <c r="E421" s="14" t="n">
        <f aca="false">_xlfn.MAXIFS(Pedidos!$C$2:$C$7000,Pedidos!$B$2:$B$7000,A421)</f>
        <v>46125</v>
      </c>
      <c r="F421" s="15" t="n">
        <f aca="false">Parámetros!$B$4-E421</f>
        <v>171</v>
      </c>
      <c r="G421" s="7" t="n">
        <f aca="false">COUNTIF(Pedidos!$B$2:$B$7000,A421)</f>
        <v>2</v>
      </c>
      <c r="H421" s="16" t="n">
        <f aca="false">SUMIFS(Pedidos!$D$2:$D$7000,Pedidos!$B$2:$B$7000,A421)</f>
        <v>72.59</v>
      </c>
      <c r="I421" s="7" t="n">
        <f aca="false">5-MIN(4,INT(PERCENTRANK($F$2:$F$2401,F421,6)*5))</f>
        <v>4</v>
      </c>
      <c r="J421" s="15" t="n">
        <f aca="false">IF(G421&gt;=Parámetros!$B$8,5,IF(G421&gt;=Parámetros!$B$7,4,IF(G421&gt;=Parámetros!$B$6,3,IF(G421&gt;=Parámetros!$B$5,2,1))))</f>
        <v>2</v>
      </c>
      <c r="K421" s="7" t="n">
        <f aca="false">1+MIN(4,INT(PERCENTRANK($H$2:$H$2401,H421,6)*5))</f>
        <v>4</v>
      </c>
      <c r="L421" s="7" t="str">
        <f aca="false">I421&amp;J421&amp;K421</f>
        <v>424</v>
      </c>
      <c r="M421" s="15" t="str">
        <f aca="false">INDEX('Mapa RF'!$B$4:$F$8,6-I421,J421)</f>
        <v>Potencialmente leales</v>
      </c>
    </row>
    <row r="422" customFormat="false" ht="15" hidden="false" customHeight="false" outlineLevel="0" collapsed="false">
      <c r="A422" s="10" t="s">
        <v>7097</v>
      </c>
      <c r="B422" s="10" t="s">
        <v>8968</v>
      </c>
      <c r="C422" s="11" t="n">
        <v>46143</v>
      </c>
      <c r="D422" s="13" t="b">
        <f aca="false">TRUE()</f>
        <v>1</v>
      </c>
      <c r="E422" s="14" t="n">
        <f aca="false">_xlfn.MAXIFS(Pedidos!$C$2:$C$7000,Pedidos!$B$2:$B$7000,A422)</f>
        <v>46143</v>
      </c>
      <c r="F422" s="15" t="n">
        <f aca="false">Parámetros!$B$4-E422</f>
        <v>153</v>
      </c>
      <c r="G422" s="7" t="n">
        <f aca="false">COUNTIF(Pedidos!$B$2:$B$7000,A422)</f>
        <v>1</v>
      </c>
      <c r="H422" s="16" t="n">
        <f aca="false">SUMIFS(Pedidos!$D$2:$D$7000,Pedidos!$B$2:$B$7000,A422)</f>
        <v>32.4</v>
      </c>
      <c r="I422" s="7" t="n">
        <f aca="false">5-MIN(4,INT(PERCENTRANK($F$2:$F$2401,F422,6)*5))</f>
        <v>4</v>
      </c>
      <c r="J422" s="15" t="n">
        <f aca="false">IF(G422&gt;=Parámetros!$B$8,5,IF(G422&gt;=Parámetros!$B$7,4,IF(G422&gt;=Parámetros!$B$6,3,IF(G422&gt;=Parámetros!$B$5,2,1))))</f>
        <v>1</v>
      </c>
      <c r="K422" s="7" t="n">
        <f aca="false">1+MIN(4,INT(PERCENTRANK($H$2:$H$2401,H422,6)*5))</f>
        <v>2</v>
      </c>
      <c r="L422" s="7" t="str">
        <f aca="false">I422&amp;J422&amp;K422</f>
        <v>412</v>
      </c>
      <c r="M422" s="15" t="str">
        <f aca="false">INDEX('Mapa RF'!$B$4:$F$8,6-I422,J422)</f>
        <v>Prometedores</v>
      </c>
    </row>
    <row r="423" customFormat="false" ht="15" hidden="false" customHeight="false" outlineLevel="0" collapsed="false">
      <c r="A423" s="10" t="s">
        <v>2747</v>
      </c>
      <c r="B423" s="10" t="s">
        <v>8981</v>
      </c>
      <c r="C423" s="11" t="n">
        <v>45814</v>
      </c>
      <c r="D423" s="13" t="b">
        <f aca="false">TRUE()</f>
        <v>1</v>
      </c>
      <c r="E423" s="14" t="n">
        <f aca="false">_xlfn.MAXIFS(Pedidos!$C$2:$C$7000,Pedidos!$B$2:$B$7000,A423)</f>
        <v>45814</v>
      </c>
      <c r="F423" s="15" t="n">
        <f aca="false">Parámetros!$B$4-E423</f>
        <v>482</v>
      </c>
      <c r="G423" s="7" t="n">
        <f aca="false">COUNTIF(Pedidos!$B$2:$B$7000,A423)</f>
        <v>1</v>
      </c>
      <c r="H423" s="16" t="n">
        <f aca="false">SUMIFS(Pedidos!$D$2:$D$7000,Pedidos!$B$2:$B$7000,A423)</f>
        <v>40.47</v>
      </c>
      <c r="I423" s="7" t="n">
        <f aca="false">5-MIN(4,INT(PERCENTRANK($F$2:$F$2401,F423,6)*5))</f>
        <v>2</v>
      </c>
      <c r="J423" s="15" t="n">
        <f aca="false">IF(G423&gt;=Parámetros!$B$8,5,IF(G423&gt;=Parámetros!$B$7,4,IF(G423&gt;=Parámetros!$B$6,3,IF(G423&gt;=Parámetros!$B$5,2,1))))</f>
        <v>1</v>
      </c>
      <c r="K423" s="7" t="n">
        <f aca="false">1+MIN(4,INT(PERCENTRANK($H$2:$H$2401,H423,6)*5))</f>
        <v>3</v>
      </c>
      <c r="L423" s="7" t="str">
        <f aca="false">I423&amp;J423&amp;K423</f>
        <v>213</v>
      </c>
      <c r="M423" s="15" t="str">
        <f aca="false">INDEX('Mapa RF'!$B$4:$F$8,6-I423,J423)</f>
        <v>Hibernando</v>
      </c>
    </row>
    <row r="424" customFormat="false" ht="15" hidden="false" customHeight="false" outlineLevel="0" collapsed="false">
      <c r="A424" s="10" t="s">
        <v>5900</v>
      </c>
      <c r="B424" s="10" t="s">
        <v>8976</v>
      </c>
      <c r="C424" s="11" t="n">
        <v>46049</v>
      </c>
      <c r="D424" s="13" t="b">
        <f aca="false">TRUE()</f>
        <v>1</v>
      </c>
      <c r="E424" s="14" t="n">
        <f aca="false">_xlfn.MAXIFS(Pedidos!$C$2:$C$7000,Pedidos!$B$2:$B$7000,A424)</f>
        <v>46286</v>
      </c>
      <c r="F424" s="15" t="n">
        <f aca="false">Parámetros!$B$4-E424</f>
        <v>10</v>
      </c>
      <c r="G424" s="7" t="n">
        <f aca="false">COUNTIF(Pedidos!$B$2:$B$7000,A424)</f>
        <v>2</v>
      </c>
      <c r="H424" s="16" t="n">
        <f aca="false">SUMIFS(Pedidos!$D$2:$D$7000,Pedidos!$B$2:$B$7000,A424)</f>
        <v>138.29</v>
      </c>
      <c r="I424" s="7" t="n">
        <f aca="false">5-MIN(4,INT(PERCENTRANK($F$2:$F$2401,F424,6)*5))</f>
        <v>5</v>
      </c>
      <c r="J424" s="15" t="n">
        <f aca="false">IF(G424&gt;=Parámetros!$B$8,5,IF(G424&gt;=Parámetros!$B$7,4,IF(G424&gt;=Parámetros!$B$6,3,IF(G424&gt;=Parámetros!$B$5,2,1))))</f>
        <v>2</v>
      </c>
      <c r="K424" s="7" t="n">
        <f aca="false">1+MIN(4,INT(PERCENTRANK($H$2:$H$2401,H424,6)*5))</f>
        <v>5</v>
      </c>
      <c r="L424" s="7" t="str">
        <f aca="false">I424&amp;J424&amp;K424</f>
        <v>525</v>
      </c>
      <c r="M424" s="15" t="str">
        <f aca="false">INDEX('Mapa RF'!$B$4:$F$8,6-I424,J424)</f>
        <v>Potencialmente leales</v>
      </c>
    </row>
    <row r="425" customFormat="false" ht="15" hidden="false" customHeight="false" outlineLevel="0" collapsed="false">
      <c r="A425" s="10" t="s">
        <v>5315</v>
      </c>
      <c r="B425" s="10" t="s">
        <v>8979</v>
      </c>
      <c r="C425" s="11" t="n">
        <v>46004</v>
      </c>
      <c r="D425" s="13" t="b">
        <f aca="false">TRUE()</f>
        <v>1</v>
      </c>
      <c r="E425" s="14" t="n">
        <f aca="false">_xlfn.MAXIFS(Pedidos!$C$2:$C$7000,Pedidos!$B$2:$B$7000,A425)</f>
        <v>46254</v>
      </c>
      <c r="F425" s="15" t="n">
        <f aca="false">Parámetros!$B$4-E425</f>
        <v>42</v>
      </c>
      <c r="G425" s="7" t="n">
        <f aca="false">COUNTIF(Pedidos!$B$2:$B$7000,A425)</f>
        <v>6</v>
      </c>
      <c r="H425" s="16" t="n">
        <f aca="false">SUMIFS(Pedidos!$D$2:$D$7000,Pedidos!$B$2:$B$7000,A425)</f>
        <v>274.31</v>
      </c>
      <c r="I425" s="7" t="n">
        <f aca="false">5-MIN(4,INT(PERCENTRANK($F$2:$F$2401,F425,6)*5))</f>
        <v>5</v>
      </c>
      <c r="J425" s="15" t="n">
        <f aca="false">IF(G425&gt;=Parámetros!$B$8,5,IF(G425&gt;=Parámetros!$B$7,4,IF(G425&gt;=Parámetros!$B$6,3,IF(G425&gt;=Parámetros!$B$5,2,1))))</f>
        <v>5</v>
      </c>
      <c r="K425" s="7" t="n">
        <f aca="false">1+MIN(4,INT(PERCENTRANK($H$2:$H$2401,H425,6)*5))</f>
        <v>5</v>
      </c>
      <c r="L425" s="7" t="str">
        <f aca="false">I425&amp;J425&amp;K425</f>
        <v>555</v>
      </c>
      <c r="M425" s="15" t="str">
        <f aca="false">INDEX('Mapa RF'!$B$4:$F$8,6-I425,J425)</f>
        <v>Campeones</v>
      </c>
    </row>
    <row r="426" customFormat="false" ht="15" hidden="false" customHeight="false" outlineLevel="0" collapsed="false">
      <c r="A426" s="10" t="s">
        <v>4894</v>
      </c>
      <c r="B426" s="10" t="s">
        <v>8982</v>
      </c>
      <c r="C426" s="11" t="n">
        <v>45972</v>
      </c>
      <c r="D426" s="13" t="b">
        <f aca="false">TRUE()</f>
        <v>1</v>
      </c>
      <c r="E426" s="14" t="n">
        <f aca="false">_xlfn.MAXIFS(Pedidos!$C$2:$C$7000,Pedidos!$B$2:$B$7000,A426)</f>
        <v>45972</v>
      </c>
      <c r="F426" s="15" t="n">
        <f aca="false">Parámetros!$B$4-E426</f>
        <v>324</v>
      </c>
      <c r="G426" s="7" t="n">
        <f aca="false">COUNTIF(Pedidos!$B$2:$B$7000,A426)</f>
        <v>1</v>
      </c>
      <c r="H426" s="16" t="n">
        <f aca="false">SUMIFS(Pedidos!$D$2:$D$7000,Pedidos!$B$2:$B$7000,A426)</f>
        <v>48.24</v>
      </c>
      <c r="I426" s="7" t="n">
        <f aca="false">5-MIN(4,INT(PERCENTRANK($F$2:$F$2401,F426,6)*5))</f>
        <v>3</v>
      </c>
      <c r="J426" s="15" t="n">
        <f aca="false">IF(G426&gt;=Parámetros!$B$8,5,IF(G426&gt;=Parámetros!$B$7,4,IF(G426&gt;=Parámetros!$B$6,3,IF(G426&gt;=Parámetros!$B$5,2,1))))</f>
        <v>1</v>
      </c>
      <c r="K426" s="7" t="n">
        <f aca="false">1+MIN(4,INT(PERCENTRANK($H$2:$H$2401,H426,6)*5))</f>
        <v>3</v>
      </c>
      <c r="L426" s="7" t="str">
        <f aca="false">I426&amp;J426&amp;K426</f>
        <v>313</v>
      </c>
      <c r="M426" s="15" t="str">
        <f aca="false">INDEX('Mapa RF'!$B$4:$F$8,6-I426,J426)</f>
        <v>A punto de dormirse</v>
      </c>
    </row>
    <row r="427" customFormat="false" ht="15" hidden="false" customHeight="false" outlineLevel="0" collapsed="false">
      <c r="A427" s="10" t="s">
        <v>8165</v>
      </c>
      <c r="B427" s="10" t="s">
        <v>8982</v>
      </c>
      <c r="C427" s="11" t="n">
        <v>46231</v>
      </c>
      <c r="D427" s="13" t="b">
        <f aca="false">TRUE()</f>
        <v>1</v>
      </c>
      <c r="E427" s="14" t="n">
        <f aca="false">_xlfn.MAXIFS(Pedidos!$C$2:$C$7000,Pedidos!$B$2:$B$7000,A427)</f>
        <v>46231</v>
      </c>
      <c r="F427" s="15" t="n">
        <f aca="false">Parámetros!$B$4-E427</f>
        <v>65</v>
      </c>
      <c r="G427" s="7" t="n">
        <f aca="false">COUNTIF(Pedidos!$B$2:$B$7000,A427)</f>
        <v>1</v>
      </c>
      <c r="H427" s="16" t="n">
        <f aca="false">SUMIFS(Pedidos!$D$2:$D$7000,Pedidos!$B$2:$B$7000,A427)</f>
        <v>19.66</v>
      </c>
      <c r="I427" s="7" t="n">
        <f aca="false">5-MIN(4,INT(PERCENTRANK($F$2:$F$2401,F427,6)*5))</f>
        <v>5</v>
      </c>
      <c r="J427" s="15" t="n">
        <f aca="false">IF(G427&gt;=Parámetros!$B$8,5,IF(G427&gt;=Parámetros!$B$7,4,IF(G427&gt;=Parámetros!$B$6,3,IF(G427&gt;=Parámetros!$B$5,2,1))))</f>
        <v>1</v>
      </c>
      <c r="K427" s="7" t="n">
        <f aca="false">1+MIN(4,INT(PERCENTRANK($H$2:$H$2401,H427,6)*5))</f>
        <v>1</v>
      </c>
      <c r="L427" s="7" t="str">
        <f aca="false">I427&amp;J427&amp;K427</f>
        <v>511</v>
      </c>
      <c r="M427" s="15" t="str">
        <f aca="false">INDEX('Mapa RF'!$B$4:$F$8,6-I427,J427)</f>
        <v>Nuevos</v>
      </c>
    </row>
    <row r="428" customFormat="false" ht="15" hidden="false" customHeight="false" outlineLevel="0" collapsed="false">
      <c r="A428" s="10" t="s">
        <v>5283</v>
      </c>
      <c r="B428" s="10" t="s">
        <v>8976</v>
      </c>
      <c r="C428" s="11" t="n">
        <v>46002</v>
      </c>
      <c r="D428" s="13" t="b">
        <f aca="false">FALSE()</f>
        <v>0</v>
      </c>
      <c r="E428" s="14" t="n">
        <f aca="false">_xlfn.MAXIFS(Pedidos!$C$2:$C$7000,Pedidos!$B$2:$B$7000,A428)</f>
        <v>46002</v>
      </c>
      <c r="F428" s="15" t="n">
        <f aca="false">Parámetros!$B$4-E428</f>
        <v>294</v>
      </c>
      <c r="G428" s="7" t="n">
        <f aca="false">COUNTIF(Pedidos!$B$2:$B$7000,A428)</f>
        <v>1</v>
      </c>
      <c r="H428" s="16" t="n">
        <f aca="false">SUMIFS(Pedidos!$D$2:$D$7000,Pedidos!$B$2:$B$7000,A428)</f>
        <v>24.3</v>
      </c>
      <c r="I428" s="7" t="n">
        <f aca="false">5-MIN(4,INT(PERCENTRANK($F$2:$F$2401,F428,6)*5))</f>
        <v>3</v>
      </c>
      <c r="J428" s="15" t="n">
        <f aca="false">IF(G428&gt;=Parámetros!$B$8,5,IF(G428&gt;=Parámetros!$B$7,4,IF(G428&gt;=Parámetros!$B$6,3,IF(G428&gt;=Parámetros!$B$5,2,1))))</f>
        <v>1</v>
      </c>
      <c r="K428" s="7" t="n">
        <f aca="false">1+MIN(4,INT(PERCENTRANK($H$2:$H$2401,H428,6)*5))</f>
        <v>1</v>
      </c>
      <c r="L428" s="7" t="str">
        <f aca="false">I428&amp;J428&amp;K428</f>
        <v>311</v>
      </c>
      <c r="M428" s="15" t="str">
        <f aca="false">INDEX('Mapa RF'!$B$4:$F$8,6-I428,J428)</f>
        <v>A punto de dormirse</v>
      </c>
    </row>
    <row r="429" customFormat="false" ht="15" hidden="false" customHeight="false" outlineLevel="0" collapsed="false">
      <c r="A429" s="10" t="s">
        <v>8909</v>
      </c>
      <c r="B429" s="10" t="s">
        <v>8968</v>
      </c>
      <c r="C429" s="11" t="n">
        <v>46292</v>
      </c>
      <c r="D429" s="13" t="b">
        <f aca="false">TRUE()</f>
        <v>1</v>
      </c>
      <c r="E429" s="14" t="n">
        <f aca="false">_xlfn.MAXIFS(Pedidos!$C$2:$C$7000,Pedidos!$B$2:$B$7000,A429)</f>
        <v>46292</v>
      </c>
      <c r="F429" s="15" t="n">
        <f aca="false">Parámetros!$B$4-E429</f>
        <v>4</v>
      </c>
      <c r="G429" s="7" t="n">
        <f aca="false">COUNTIF(Pedidos!$B$2:$B$7000,A429)</f>
        <v>1</v>
      </c>
      <c r="H429" s="16" t="n">
        <f aca="false">SUMIFS(Pedidos!$D$2:$D$7000,Pedidos!$B$2:$B$7000,A429)</f>
        <v>44.72</v>
      </c>
      <c r="I429" s="7" t="n">
        <f aca="false">5-MIN(4,INT(PERCENTRANK($F$2:$F$2401,F429,6)*5))</f>
        <v>5</v>
      </c>
      <c r="J429" s="15" t="n">
        <f aca="false">IF(G429&gt;=Parámetros!$B$8,5,IF(G429&gt;=Parámetros!$B$7,4,IF(G429&gt;=Parámetros!$B$6,3,IF(G429&gt;=Parámetros!$B$5,2,1))))</f>
        <v>1</v>
      </c>
      <c r="K429" s="7" t="n">
        <f aca="false">1+MIN(4,INT(PERCENTRANK($H$2:$H$2401,H429,6)*5))</f>
        <v>3</v>
      </c>
      <c r="L429" s="7" t="str">
        <f aca="false">I429&amp;J429&amp;K429</f>
        <v>513</v>
      </c>
      <c r="M429" s="15" t="str">
        <f aca="false">INDEX('Mapa RF'!$B$4:$F$8,6-I429,J429)</f>
        <v>Nuevos</v>
      </c>
    </row>
    <row r="430" customFormat="false" ht="15" hidden="false" customHeight="false" outlineLevel="0" collapsed="false">
      <c r="A430" s="10" t="s">
        <v>1761</v>
      </c>
      <c r="B430" s="10" t="s">
        <v>8971</v>
      </c>
      <c r="C430" s="11" t="n">
        <v>45737</v>
      </c>
      <c r="D430" s="13" t="b">
        <f aca="false">TRUE()</f>
        <v>1</v>
      </c>
      <c r="E430" s="14" t="n">
        <f aca="false">_xlfn.MAXIFS(Pedidos!$C$2:$C$7000,Pedidos!$B$2:$B$7000,A430)</f>
        <v>46267</v>
      </c>
      <c r="F430" s="15" t="n">
        <f aca="false">Parámetros!$B$4-E430</f>
        <v>29</v>
      </c>
      <c r="G430" s="7" t="n">
        <f aca="false">COUNTIF(Pedidos!$B$2:$B$7000,A430)</f>
        <v>13</v>
      </c>
      <c r="H430" s="16" t="n">
        <f aca="false">SUMIFS(Pedidos!$D$2:$D$7000,Pedidos!$B$2:$B$7000,A430)</f>
        <v>558.76</v>
      </c>
      <c r="I430" s="7" t="n">
        <f aca="false">5-MIN(4,INT(PERCENTRANK($F$2:$F$2401,F430,6)*5))</f>
        <v>5</v>
      </c>
      <c r="J430" s="15" t="n">
        <f aca="false">IF(G430&gt;=Parámetros!$B$8,5,IF(G430&gt;=Parámetros!$B$7,4,IF(G430&gt;=Parámetros!$B$6,3,IF(G430&gt;=Parámetros!$B$5,2,1))))</f>
        <v>5</v>
      </c>
      <c r="K430" s="7" t="n">
        <f aca="false">1+MIN(4,INT(PERCENTRANK($H$2:$H$2401,H430,6)*5))</f>
        <v>5</v>
      </c>
      <c r="L430" s="7" t="str">
        <f aca="false">I430&amp;J430&amp;K430</f>
        <v>555</v>
      </c>
      <c r="M430" s="15" t="str">
        <f aca="false">INDEX('Mapa RF'!$B$4:$F$8,6-I430,J430)</f>
        <v>Campeones</v>
      </c>
    </row>
    <row r="431" customFormat="false" ht="15" hidden="false" customHeight="false" outlineLevel="0" collapsed="false">
      <c r="A431" s="10" t="s">
        <v>577</v>
      </c>
      <c r="B431" s="10" t="s">
        <v>8972</v>
      </c>
      <c r="C431" s="11" t="n">
        <v>45635</v>
      </c>
      <c r="D431" s="13" t="b">
        <f aca="false">TRUE()</f>
        <v>1</v>
      </c>
      <c r="E431" s="14" t="n">
        <f aca="false">_xlfn.MAXIFS(Pedidos!$C$2:$C$7000,Pedidos!$B$2:$B$7000,A431)</f>
        <v>46248</v>
      </c>
      <c r="F431" s="15" t="n">
        <f aca="false">Parámetros!$B$4-E431</f>
        <v>48</v>
      </c>
      <c r="G431" s="7" t="n">
        <f aca="false">COUNTIF(Pedidos!$B$2:$B$7000,A431)</f>
        <v>10</v>
      </c>
      <c r="H431" s="16" t="n">
        <f aca="false">SUMIFS(Pedidos!$D$2:$D$7000,Pedidos!$B$2:$B$7000,A431)</f>
        <v>317.73</v>
      </c>
      <c r="I431" s="7" t="n">
        <f aca="false">5-MIN(4,INT(PERCENTRANK($F$2:$F$2401,F431,6)*5))</f>
        <v>5</v>
      </c>
      <c r="J431" s="15" t="n">
        <f aca="false">IF(G431&gt;=Parámetros!$B$8,5,IF(G431&gt;=Parámetros!$B$7,4,IF(G431&gt;=Parámetros!$B$6,3,IF(G431&gt;=Parámetros!$B$5,2,1))))</f>
        <v>5</v>
      </c>
      <c r="K431" s="7" t="n">
        <f aca="false">1+MIN(4,INT(PERCENTRANK($H$2:$H$2401,H431,6)*5))</f>
        <v>5</v>
      </c>
      <c r="L431" s="7" t="str">
        <f aca="false">I431&amp;J431&amp;K431</f>
        <v>555</v>
      </c>
      <c r="M431" s="15" t="str">
        <f aca="false">INDEX('Mapa RF'!$B$4:$F$8,6-I431,J431)</f>
        <v>Campeones</v>
      </c>
    </row>
    <row r="432" customFormat="false" ht="15" hidden="false" customHeight="false" outlineLevel="0" collapsed="false">
      <c r="A432" s="10" t="s">
        <v>5329</v>
      </c>
      <c r="B432" s="10" t="s">
        <v>8973</v>
      </c>
      <c r="C432" s="11" t="n">
        <v>46005</v>
      </c>
      <c r="D432" s="13" t="b">
        <f aca="false">TRUE()</f>
        <v>1</v>
      </c>
      <c r="E432" s="14" t="n">
        <f aca="false">_xlfn.MAXIFS(Pedidos!$C$2:$C$7000,Pedidos!$B$2:$B$7000,A432)</f>
        <v>46214</v>
      </c>
      <c r="F432" s="15" t="n">
        <f aca="false">Parámetros!$B$4-E432</f>
        <v>82</v>
      </c>
      <c r="G432" s="7" t="n">
        <f aca="false">COUNTIF(Pedidos!$B$2:$B$7000,A432)</f>
        <v>3</v>
      </c>
      <c r="H432" s="16" t="n">
        <f aca="false">SUMIFS(Pedidos!$D$2:$D$7000,Pedidos!$B$2:$B$7000,A432)</f>
        <v>94.93</v>
      </c>
      <c r="I432" s="7" t="n">
        <f aca="false">5-MIN(4,INT(PERCENTRANK($F$2:$F$2401,F432,6)*5))</f>
        <v>4</v>
      </c>
      <c r="J432" s="15" t="n">
        <f aca="false">IF(G432&gt;=Parámetros!$B$8,5,IF(G432&gt;=Parámetros!$B$7,4,IF(G432&gt;=Parámetros!$B$6,3,IF(G432&gt;=Parámetros!$B$5,2,1))))</f>
        <v>3</v>
      </c>
      <c r="K432" s="7" t="n">
        <f aca="false">1+MIN(4,INT(PERCENTRANK($H$2:$H$2401,H432,6)*5))</f>
        <v>4</v>
      </c>
      <c r="L432" s="7" t="str">
        <f aca="false">I432&amp;J432&amp;K432</f>
        <v>434</v>
      </c>
      <c r="M432" s="15" t="str">
        <f aca="false">INDEX('Mapa RF'!$B$4:$F$8,6-I432,J432)</f>
        <v>Potencialmente leales</v>
      </c>
    </row>
    <row r="433" customFormat="false" ht="15" hidden="false" customHeight="false" outlineLevel="0" collapsed="false">
      <c r="A433" s="10" t="s">
        <v>6014</v>
      </c>
      <c r="B433" s="10" t="s">
        <v>8976</v>
      </c>
      <c r="C433" s="11" t="n">
        <v>46058</v>
      </c>
      <c r="D433" s="13" t="b">
        <f aca="false">FALSE()</f>
        <v>0</v>
      </c>
      <c r="E433" s="14" t="n">
        <f aca="false">_xlfn.MAXIFS(Pedidos!$C$2:$C$7000,Pedidos!$B$2:$B$7000,A433)</f>
        <v>46058</v>
      </c>
      <c r="F433" s="15" t="n">
        <f aca="false">Parámetros!$B$4-E433</f>
        <v>238</v>
      </c>
      <c r="G433" s="7" t="n">
        <f aca="false">COUNTIF(Pedidos!$B$2:$B$7000,A433)</f>
        <v>1</v>
      </c>
      <c r="H433" s="16" t="n">
        <f aca="false">SUMIFS(Pedidos!$D$2:$D$7000,Pedidos!$B$2:$B$7000,A433)</f>
        <v>29.27</v>
      </c>
      <c r="I433" s="7" t="n">
        <f aca="false">5-MIN(4,INT(PERCENTRANK($F$2:$F$2401,F433,6)*5))</f>
        <v>3</v>
      </c>
      <c r="J433" s="15" t="n">
        <f aca="false">IF(G433&gt;=Parámetros!$B$8,5,IF(G433&gt;=Parámetros!$B$7,4,IF(G433&gt;=Parámetros!$B$6,3,IF(G433&gt;=Parámetros!$B$5,2,1))))</f>
        <v>1</v>
      </c>
      <c r="K433" s="7" t="n">
        <f aca="false">1+MIN(4,INT(PERCENTRANK($H$2:$H$2401,H433,6)*5))</f>
        <v>2</v>
      </c>
      <c r="L433" s="7" t="str">
        <f aca="false">I433&amp;J433&amp;K433</f>
        <v>312</v>
      </c>
      <c r="M433" s="15" t="str">
        <f aca="false">INDEX('Mapa RF'!$B$4:$F$8,6-I433,J433)</f>
        <v>A punto de dormirse</v>
      </c>
    </row>
    <row r="434" customFormat="false" ht="15" hidden="false" customHeight="false" outlineLevel="0" collapsed="false">
      <c r="A434" s="10" t="s">
        <v>8797</v>
      </c>
      <c r="B434" s="10" t="s">
        <v>8972</v>
      </c>
      <c r="C434" s="11" t="n">
        <v>46283</v>
      </c>
      <c r="D434" s="13" t="b">
        <f aca="false">TRUE()</f>
        <v>1</v>
      </c>
      <c r="E434" s="14" t="n">
        <f aca="false">_xlfn.MAXIFS(Pedidos!$C$2:$C$7000,Pedidos!$B$2:$B$7000,A434)</f>
        <v>46283</v>
      </c>
      <c r="F434" s="15" t="n">
        <f aca="false">Parámetros!$B$4-E434</f>
        <v>13</v>
      </c>
      <c r="G434" s="7" t="n">
        <f aca="false">COUNTIF(Pedidos!$B$2:$B$7000,A434)</f>
        <v>1</v>
      </c>
      <c r="H434" s="16" t="n">
        <f aca="false">SUMIFS(Pedidos!$D$2:$D$7000,Pedidos!$B$2:$B$7000,A434)</f>
        <v>19.62</v>
      </c>
      <c r="I434" s="7" t="n">
        <f aca="false">5-MIN(4,INT(PERCENTRANK($F$2:$F$2401,F434,6)*5))</f>
        <v>5</v>
      </c>
      <c r="J434" s="15" t="n">
        <f aca="false">IF(G434&gt;=Parámetros!$B$8,5,IF(G434&gt;=Parámetros!$B$7,4,IF(G434&gt;=Parámetros!$B$6,3,IF(G434&gt;=Parámetros!$B$5,2,1))))</f>
        <v>1</v>
      </c>
      <c r="K434" s="7" t="n">
        <f aca="false">1+MIN(4,INT(PERCENTRANK($H$2:$H$2401,H434,6)*5))</f>
        <v>1</v>
      </c>
      <c r="L434" s="7" t="str">
        <f aca="false">I434&amp;J434&amp;K434</f>
        <v>511</v>
      </c>
      <c r="M434" s="15" t="str">
        <f aca="false">INDEX('Mapa RF'!$B$4:$F$8,6-I434,J434)</f>
        <v>Nuevos</v>
      </c>
    </row>
    <row r="435" customFormat="false" ht="15" hidden="false" customHeight="false" outlineLevel="0" collapsed="false">
      <c r="A435" s="10" t="s">
        <v>7049</v>
      </c>
      <c r="B435" s="10" t="s">
        <v>8981</v>
      </c>
      <c r="C435" s="11" t="n">
        <v>46139</v>
      </c>
      <c r="D435" s="13" t="b">
        <f aca="false">TRUE()</f>
        <v>1</v>
      </c>
      <c r="E435" s="14" t="n">
        <f aca="false">_xlfn.MAXIFS(Pedidos!$C$2:$C$7000,Pedidos!$B$2:$B$7000,A435)</f>
        <v>46289</v>
      </c>
      <c r="F435" s="15" t="n">
        <f aca="false">Parámetros!$B$4-E435</f>
        <v>7</v>
      </c>
      <c r="G435" s="7" t="n">
        <f aca="false">COUNTIF(Pedidos!$B$2:$B$7000,A435)</f>
        <v>6</v>
      </c>
      <c r="H435" s="16" t="n">
        <f aca="false">SUMIFS(Pedidos!$D$2:$D$7000,Pedidos!$B$2:$B$7000,A435)</f>
        <v>294.38</v>
      </c>
      <c r="I435" s="7" t="n">
        <f aca="false">5-MIN(4,INT(PERCENTRANK($F$2:$F$2401,F435,6)*5))</f>
        <v>5</v>
      </c>
      <c r="J435" s="15" t="n">
        <f aca="false">IF(G435&gt;=Parámetros!$B$8,5,IF(G435&gt;=Parámetros!$B$7,4,IF(G435&gt;=Parámetros!$B$6,3,IF(G435&gt;=Parámetros!$B$5,2,1))))</f>
        <v>5</v>
      </c>
      <c r="K435" s="7" t="n">
        <f aca="false">1+MIN(4,INT(PERCENTRANK($H$2:$H$2401,H435,6)*5))</f>
        <v>5</v>
      </c>
      <c r="L435" s="7" t="str">
        <f aca="false">I435&amp;J435&amp;K435</f>
        <v>555</v>
      </c>
      <c r="M435" s="15" t="str">
        <f aca="false">INDEX('Mapa RF'!$B$4:$F$8,6-I435,J435)</f>
        <v>Campeones</v>
      </c>
    </row>
    <row r="436" customFormat="false" ht="15" hidden="false" customHeight="false" outlineLevel="0" collapsed="false">
      <c r="A436" s="10" t="s">
        <v>4880</v>
      </c>
      <c r="B436" s="10" t="s">
        <v>8968</v>
      </c>
      <c r="C436" s="11" t="n">
        <v>45971</v>
      </c>
      <c r="D436" s="13" t="b">
        <f aca="false">TRUE()</f>
        <v>1</v>
      </c>
      <c r="E436" s="14" t="n">
        <f aca="false">_xlfn.MAXIFS(Pedidos!$C$2:$C$7000,Pedidos!$B$2:$B$7000,A436)</f>
        <v>45971</v>
      </c>
      <c r="F436" s="15" t="n">
        <f aca="false">Parámetros!$B$4-E436</f>
        <v>325</v>
      </c>
      <c r="G436" s="7" t="n">
        <f aca="false">COUNTIF(Pedidos!$B$2:$B$7000,A436)</f>
        <v>1</v>
      </c>
      <c r="H436" s="16" t="n">
        <f aca="false">SUMIFS(Pedidos!$D$2:$D$7000,Pedidos!$B$2:$B$7000,A436)</f>
        <v>20.86</v>
      </c>
      <c r="I436" s="7" t="n">
        <f aca="false">5-MIN(4,INT(PERCENTRANK($F$2:$F$2401,F436,6)*5))</f>
        <v>3</v>
      </c>
      <c r="J436" s="15" t="n">
        <f aca="false">IF(G436&gt;=Parámetros!$B$8,5,IF(G436&gt;=Parámetros!$B$7,4,IF(G436&gt;=Parámetros!$B$6,3,IF(G436&gt;=Parámetros!$B$5,2,1))))</f>
        <v>1</v>
      </c>
      <c r="K436" s="7" t="n">
        <f aca="false">1+MIN(4,INT(PERCENTRANK($H$2:$H$2401,H436,6)*5))</f>
        <v>1</v>
      </c>
      <c r="L436" s="7" t="str">
        <f aca="false">I436&amp;J436&amp;K436</f>
        <v>311</v>
      </c>
      <c r="M436" s="15" t="str">
        <f aca="false">INDEX('Mapa RF'!$B$4:$F$8,6-I436,J436)</f>
        <v>A punto de dormirse</v>
      </c>
    </row>
    <row r="437" customFormat="false" ht="15" hidden="false" customHeight="false" outlineLevel="0" collapsed="false">
      <c r="A437" s="10" t="s">
        <v>2009</v>
      </c>
      <c r="B437" s="10" t="s">
        <v>8968</v>
      </c>
      <c r="C437" s="11" t="n">
        <v>45757</v>
      </c>
      <c r="D437" s="13" t="b">
        <f aca="false">TRUE()</f>
        <v>1</v>
      </c>
      <c r="E437" s="14" t="n">
        <f aca="false">_xlfn.MAXIFS(Pedidos!$C$2:$C$7000,Pedidos!$B$2:$B$7000,A437)</f>
        <v>45757</v>
      </c>
      <c r="F437" s="15" t="n">
        <f aca="false">Parámetros!$B$4-E437</f>
        <v>539</v>
      </c>
      <c r="G437" s="7" t="n">
        <f aca="false">COUNTIF(Pedidos!$B$2:$B$7000,A437)</f>
        <v>1</v>
      </c>
      <c r="H437" s="16" t="n">
        <f aca="false">SUMIFS(Pedidos!$D$2:$D$7000,Pedidos!$B$2:$B$7000,A437)</f>
        <v>62.82</v>
      </c>
      <c r="I437" s="7" t="n">
        <f aca="false">5-MIN(4,INT(PERCENTRANK($F$2:$F$2401,F437,6)*5))</f>
        <v>1</v>
      </c>
      <c r="J437" s="15" t="n">
        <f aca="false">IF(G437&gt;=Parámetros!$B$8,5,IF(G437&gt;=Parámetros!$B$7,4,IF(G437&gt;=Parámetros!$B$6,3,IF(G437&gt;=Parámetros!$B$5,2,1))))</f>
        <v>1</v>
      </c>
      <c r="K437" s="7" t="n">
        <f aca="false">1+MIN(4,INT(PERCENTRANK($H$2:$H$2401,H437,6)*5))</f>
        <v>4</v>
      </c>
      <c r="L437" s="7" t="str">
        <f aca="false">I437&amp;J437&amp;K437</f>
        <v>114</v>
      </c>
      <c r="M437" s="15" t="str">
        <f aca="false">INDEX('Mapa RF'!$B$4:$F$8,6-I437,J437)</f>
        <v>Hibernando</v>
      </c>
    </row>
    <row r="438" customFormat="false" ht="15" hidden="false" customHeight="false" outlineLevel="0" collapsed="false">
      <c r="A438" s="10" t="s">
        <v>1651</v>
      </c>
      <c r="B438" s="10" t="s">
        <v>8970</v>
      </c>
      <c r="C438" s="11" t="n">
        <v>45729</v>
      </c>
      <c r="D438" s="13" t="b">
        <f aca="false">FALSE()</f>
        <v>0</v>
      </c>
      <c r="E438" s="14" t="n">
        <f aca="false">_xlfn.MAXIFS(Pedidos!$C$2:$C$7000,Pedidos!$B$2:$B$7000,A438)</f>
        <v>45824</v>
      </c>
      <c r="F438" s="15" t="n">
        <f aca="false">Parámetros!$B$4-E438</f>
        <v>472</v>
      </c>
      <c r="G438" s="7" t="n">
        <f aca="false">COUNTIF(Pedidos!$B$2:$B$7000,A438)</f>
        <v>2</v>
      </c>
      <c r="H438" s="16" t="n">
        <f aca="false">SUMIFS(Pedidos!$D$2:$D$7000,Pedidos!$B$2:$B$7000,A438)</f>
        <v>91.97</v>
      </c>
      <c r="I438" s="7" t="n">
        <f aca="false">5-MIN(4,INT(PERCENTRANK($F$2:$F$2401,F438,6)*5))</f>
        <v>2</v>
      </c>
      <c r="J438" s="15" t="n">
        <f aca="false">IF(G438&gt;=Parámetros!$B$8,5,IF(G438&gt;=Parámetros!$B$7,4,IF(G438&gt;=Parámetros!$B$6,3,IF(G438&gt;=Parámetros!$B$5,2,1))))</f>
        <v>2</v>
      </c>
      <c r="K438" s="7" t="n">
        <f aca="false">1+MIN(4,INT(PERCENTRANK($H$2:$H$2401,H438,6)*5))</f>
        <v>4</v>
      </c>
      <c r="L438" s="7" t="str">
        <f aca="false">I438&amp;J438&amp;K438</f>
        <v>224</v>
      </c>
      <c r="M438" s="15" t="str">
        <f aca="false">INDEX('Mapa RF'!$B$4:$F$8,6-I438,J438)</f>
        <v>Hibernando</v>
      </c>
    </row>
    <row r="439" customFormat="false" ht="15" hidden="false" customHeight="false" outlineLevel="0" collapsed="false">
      <c r="A439" s="10" t="s">
        <v>1744</v>
      </c>
      <c r="B439" s="10" t="s">
        <v>8973</v>
      </c>
      <c r="C439" s="11" t="n">
        <v>45736</v>
      </c>
      <c r="D439" s="13" t="b">
        <f aca="false">TRUE()</f>
        <v>1</v>
      </c>
      <c r="E439" s="14" t="n">
        <f aca="false">_xlfn.MAXIFS(Pedidos!$C$2:$C$7000,Pedidos!$B$2:$B$7000,A439)</f>
        <v>45736</v>
      </c>
      <c r="F439" s="15" t="n">
        <f aca="false">Parámetros!$B$4-E439</f>
        <v>560</v>
      </c>
      <c r="G439" s="7" t="n">
        <f aca="false">COUNTIF(Pedidos!$B$2:$B$7000,A439)</f>
        <v>1</v>
      </c>
      <c r="H439" s="16" t="n">
        <f aca="false">SUMIFS(Pedidos!$D$2:$D$7000,Pedidos!$B$2:$B$7000,A439)</f>
        <v>30.34</v>
      </c>
      <c r="I439" s="7" t="n">
        <f aca="false">5-MIN(4,INT(PERCENTRANK($F$2:$F$2401,F439,6)*5))</f>
        <v>1</v>
      </c>
      <c r="J439" s="15" t="n">
        <f aca="false">IF(G439&gt;=Parámetros!$B$8,5,IF(G439&gt;=Parámetros!$B$7,4,IF(G439&gt;=Parámetros!$B$6,3,IF(G439&gt;=Parámetros!$B$5,2,1))))</f>
        <v>1</v>
      </c>
      <c r="K439" s="7" t="n">
        <f aca="false">1+MIN(4,INT(PERCENTRANK($H$2:$H$2401,H439,6)*5))</f>
        <v>2</v>
      </c>
      <c r="L439" s="7" t="str">
        <f aca="false">I439&amp;J439&amp;K439</f>
        <v>112</v>
      </c>
      <c r="M439" s="15" t="str">
        <f aca="false">INDEX('Mapa RF'!$B$4:$F$8,6-I439,J439)</f>
        <v>Hibernando</v>
      </c>
    </row>
    <row r="440" customFormat="false" ht="15" hidden="false" customHeight="false" outlineLevel="0" collapsed="false">
      <c r="A440" s="10" t="s">
        <v>8223</v>
      </c>
      <c r="B440" s="10" t="s">
        <v>8970</v>
      </c>
      <c r="C440" s="11" t="n">
        <v>46236</v>
      </c>
      <c r="D440" s="13" t="b">
        <f aca="false">TRUE()</f>
        <v>1</v>
      </c>
      <c r="E440" s="14" t="n">
        <f aca="false">_xlfn.MAXIFS(Pedidos!$C$2:$C$7000,Pedidos!$B$2:$B$7000,A440)</f>
        <v>46236</v>
      </c>
      <c r="F440" s="15" t="n">
        <f aca="false">Parámetros!$B$4-E440</f>
        <v>60</v>
      </c>
      <c r="G440" s="7" t="n">
        <f aca="false">COUNTIF(Pedidos!$B$2:$B$7000,A440)</f>
        <v>1</v>
      </c>
      <c r="H440" s="16" t="n">
        <f aca="false">SUMIFS(Pedidos!$D$2:$D$7000,Pedidos!$B$2:$B$7000,A440)</f>
        <v>21.64</v>
      </c>
      <c r="I440" s="7" t="n">
        <f aca="false">5-MIN(4,INT(PERCENTRANK($F$2:$F$2401,F440,6)*5))</f>
        <v>5</v>
      </c>
      <c r="J440" s="15" t="n">
        <f aca="false">IF(G440&gt;=Parámetros!$B$8,5,IF(G440&gt;=Parámetros!$B$7,4,IF(G440&gt;=Parámetros!$B$6,3,IF(G440&gt;=Parámetros!$B$5,2,1))))</f>
        <v>1</v>
      </c>
      <c r="K440" s="7" t="n">
        <f aca="false">1+MIN(4,INT(PERCENTRANK($H$2:$H$2401,H440,6)*5))</f>
        <v>1</v>
      </c>
      <c r="L440" s="7" t="str">
        <f aca="false">I440&amp;J440&amp;K440</f>
        <v>511</v>
      </c>
      <c r="M440" s="15" t="str">
        <f aca="false">INDEX('Mapa RF'!$B$4:$F$8,6-I440,J440)</f>
        <v>Nuevos</v>
      </c>
    </row>
    <row r="441" customFormat="false" ht="15" hidden="false" customHeight="false" outlineLevel="0" collapsed="false">
      <c r="A441" s="10" t="s">
        <v>4159</v>
      </c>
      <c r="B441" s="10" t="s">
        <v>8968</v>
      </c>
      <c r="C441" s="11" t="n">
        <v>45918</v>
      </c>
      <c r="D441" s="13" t="b">
        <f aca="false">TRUE()</f>
        <v>1</v>
      </c>
      <c r="E441" s="14" t="n">
        <f aca="false">_xlfn.MAXIFS(Pedidos!$C$2:$C$7000,Pedidos!$B$2:$B$7000,A441)</f>
        <v>45918</v>
      </c>
      <c r="F441" s="15" t="n">
        <f aca="false">Parámetros!$B$4-E441</f>
        <v>378</v>
      </c>
      <c r="G441" s="7" t="n">
        <f aca="false">COUNTIF(Pedidos!$B$2:$B$7000,A441)</f>
        <v>1</v>
      </c>
      <c r="H441" s="16" t="n">
        <f aca="false">SUMIFS(Pedidos!$D$2:$D$7000,Pedidos!$B$2:$B$7000,A441)</f>
        <v>37.52</v>
      </c>
      <c r="I441" s="7" t="n">
        <f aca="false">5-MIN(4,INT(PERCENTRANK($F$2:$F$2401,F441,6)*5))</f>
        <v>2</v>
      </c>
      <c r="J441" s="15" t="n">
        <f aca="false">IF(G441&gt;=Parámetros!$B$8,5,IF(G441&gt;=Parámetros!$B$7,4,IF(G441&gt;=Parámetros!$B$6,3,IF(G441&gt;=Parámetros!$B$5,2,1))))</f>
        <v>1</v>
      </c>
      <c r="K441" s="7" t="n">
        <f aca="false">1+MIN(4,INT(PERCENTRANK($H$2:$H$2401,H441,6)*5))</f>
        <v>3</v>
      </c>
      <c r="L441" s="7" t="str">
        <f aca="false">I441&amp;J441&amp;K441</f>
        <v>213</v>
      </c>
      <c r="M441" s="15" t="str">
        <f aca="false">INDEX('Mapa RF'!$B$4:$F$8,6-I441,J441)</f>
        <v>Hibernando</v>
      </c>
    </row>
    <row r="442" customFormat="false" ht="15" hidden="false" customHeight="false" outlineLevel="0" collapsed="false">
      <c r="A442" s="10" t="s">
        <v>8467</v>
      </c>
      <c r="B442" s="10" t="s">
        <v>8978</v>
      </c>
      <c r="C442" s="11" t="n">
        <v>46254</v>
      </c>
      <c r="D442" s="13" t="b">
        <f aca="false">TRUE()</f>
        <v>1</v>
      </c>
      <c r="E442" s="14" t="n">
        <f aca="false">_xlfn.MAXIFS(Pedidos!$C$2:$C$7000,Pedidos!$B$2:$B$7000,A442)</f>
        <v>46254</v>
      </c>
      <c r="F442" s="15" t="n">
        <f aca="false">Parámetros!$B$4-E442</f>
        <v>42</v>
      </c>
      <c r="G442" s="7" t="n">
        <f aca="false">COUNTIF(Pedidos!$B$2:$B$7000,A442)</f>
        <v>1</v>
      </c>
      <c r="H442" s="16" t="n">
        <f aca="false">SUMIFS(Pedidos!$D$2:$D$7000,Pedidos!$B$2:$B$7000,A442)</f>
        <v>28.77</v>
      </c>
      <c r="I442" s="7" t="n">
        <f aca="false">5-MIN(4,INT(PERCENTRANK($F$2:$F$2401,F442,6)*5))</f>
        <v>5</v>
      </c>
      <c r="J442" s="15" t="n">
        <f aca="false">IF(G442&gt;=Parámetros!$B$8,5,IF(G442&gt;=Parámetros!$B$7,4,IF(G442&gt;=Parámetros!$B$6,3,IF(G442&gt;=Parámetros!$B$5,2,1))))</f>
        <v>1</v>
      </c>
      <c r="K442" s="7" t="n">
        <f aca="false">1+MIN(4,INT(PERCENTRANK($H$2:$H$2401,H442,6)*5))</f>
        <v>2</v>
      </c>
      <c r="L442" s="7" t="str">
        <f aca="false">I442&amp;J442&amp;K442</f>
        <v>512</v>
      </c>
      <c r="M442" s="15" t="str">
        <f aca="false">INDEX('Mapa RF'!$B$4:$F$8,6-I442,J442)</f>
        <v>Nuevos</v>
      </c>
    </row>
    <row r="443" customFormat="false" ht="15" hidden="false" customHeight="false" outlineLevel="0" collapsed="false">
      <c r="A443" s="10" t="s">
        <v>1700</v>
      </c>
      <c r="B443" s="10" t="s">
        <v>8972</v>
      </c>
      <c r="C443" s="11" t="n">
        <v>45732</v>
      </c>
      <c r="D443" s="13" t="b">
        <f aca="false">TRUE()</f>
        <v>1</v>
      </c>
      <c r="E443" s="14" t="n">
        <f aca="false">_xlfn.MAXIFS(Pedidos!$C$2:$C$7000,Pedidos!$B$2:$B$7000,A443)</f>
        <v>45732</v>
      </c>
      <c r="F443" s="15" t="n">
        <f aca="false">Parámetros!$B$4-E443</f>
        <v>564</v>
      </c>
      <c r="G443" s="7" t="n">
        <f aca="false">COUNTIF(Pedidos!$B$2:$B$7000,A443)</f>
        <v>1</v>
      </c>
      <c r="H443" s="16" t="n">
        <f aca="false">SUMIFS(Pedidos!$D$2:$D$7000,Pedidos!$B$2:$B$7000,A443)</f>
        <v>47.34</v>
      </c>
      <c r="I443" s="7" t="n">
        <f aca="false">5-MIN(4,INT(PERCENTRANK($F$2:$F$2401,F443,6)*5))</f>
        <v>1</v>
      </c>
      <c r="J443" s="15" t="n">
        <f aca="false">IF(G443&gt;=Parámetros!$B$8,5,IF(G443&gt;=Parámetros!$B$7,4,IF(G443&gt;=Parámetros!$B$6,3,IF(G443&gt;=Parámetros!$B$5,2,1))))</f>
        <v>1</v>
      </c>
      <c r="K443" s="7" t="n">
        <f aca="false">1+MIN(4,INT(PERCENTRANK($H$2:$H$2401,H443,6)*5))</f>
        <v>3</v>
      </c>
      <c r="L443" s="7" t="str">
        <f aca="false">I443&amp;J443&amp;K443</f>
        <v>113</v>
      </c>
      <c r="M443" s="15" t="str">
        <f aca="false">INDEX('Mapa RF'!$B$4:$F$8,6-I443,J443)</f>
        <v>Hibernando</v>
      </c>
    </row>
    <row r="444" customFormat="false" ht="15" hidden="false" customHeight="false" outlineLevel="0" collapsed="false">
      <c r="A444" s="10" t="s">
        <v>328</v>
      </c>
      <c r="B444" s="10" t="s">
        <v>8972</v>
      </c>
      <c r="C444" s="11" t="n">
        <v>45604</v>
      </c>
      <c r="D444" s="13" t="b">
        <f aca="false">FALSE()</f>
        <v>0</v>
      </c>
      <c r="E444" s="14" t="n">
        <f aca="false">_xlfn.MAXIFS(Pedidos!$C$2:$C$7000,Pedidos!$B$2:$B$7000,A444)</f>
        <v>45813</v>
      </c>
      <c r="F444" s="15" t="n">
        <f aca="false">Parámetros!$B$4-E444</f>
        <v>483</v>
      </c>
      <c r="G444" s="7" t="n">
        <f aca="false">COUNTIF(Pedidos!$B$2:$B$7000,A444)</f>
        <v>4</v>
      </c>
      <c r="H444" s="16" t="n">
        <f aca="false">SUMIFS(Pedidos!$D$2:$D$7000,Pedidos!$B$2:$B$7000,A444)</f>
        <v>178.81</v>
      </c>
      <c r="I444" s="7" t="n">
        <f aca="false">5-MIN(4,INT(PERCENTRANK($F$2:$F$2401,F444,6)*5))</f>
        <v>2</v>
      </c>
      <c r="J444" s="15" t="n">
        <f aca="false">IF(G444&gt;=Parámetros!$B$8,5,IF(G444&gt;=Parámetros!$B$7,4,IF(G444&gt;=Parámetros!$B$6,3,IF(G444&gt;=Parámetros!$B$5,2,1))))</f>
        <v>4</v>
      </c>
      <c r="K444" s="7" t="n">
        <f aca="false">1+MIN(4,INT(PERCENTRANK($H$2:$H$2401,H444,6)*5))</f>
        <v>5</v>
      </c>
      <c r="L444" s="7" t="str">
        <f aca="false">I444&amp;J444&amp;K444</f>
        <v>245</v>
      </c>
      <c r="M444" s="15" t="str">
        <f aca="false">INDEX('Mapa RF'!$B$4:$F$8,6-I444,J444)</f>
        <v>En riesgo</v>
      </c>
    </row>
    <row r="445" customFormat="false" ht="15" hidden="false" customHeight="false" outlineLevel="0" collapsed="false">
      <c r="A445" s="10" t="s">
        <v>3545</v>
      </c>
      <c r="B445" s="10" t="s">
        <v>8978</v>
      </c>
      <c r="C445" s="11" t="n">
        <v>45871</v>
      </c>
      <c r="D445" s="13" t="b">
        <f aca="false">TRUE()</f>
        <v>1</v>
      </c>
      <c r="E445" s="14" t="n">
        <f aca="false">_xlfn.MAXIFS(Pedidos!$C$2:$C$7000,Pedidos!$B$2:$B$7000,A445)</f>
        <v>45871</v>
      </c>
      <c r="F445" s="15" t="n">
        <f aca="false">Parámetros!$B$4-E445</f>
        <v>425</v>
      </c>
      <c r="G445" s="7" t="n">
        <f aca="false">COUNTIF(Pedidos!$B$2:$B$7000,A445)</f>
        <v>1</v>
      </c>
      <c r="H445" s="16" t="n">
        <f aca="false">SUMIFS(Pedidos!$D$2:$D$7000,Pedidos!$B$2:$B$7000,A445)</f>
        <v>28.41</v>
      </c>
      <c r="I445" s="7" t="n">
        <f aca="false">5-MIN(4,INT(PERCENTRANK($F$2:$F$2401,F445,6)*5))</f>
        <v>2</v>
      </c>
      <c r="J445" s="15" t="n">
        <f aca="false">IF(G445&gt;=Parámetros!$B$8,5,IF(G445&gt;=Parámetros!$B$7,4,IF(G445&gt;=Parámetros!$B$6,3,IF(G445&gt;=Parámetros!$B$5,2,1))))</f>
        <v>1</v>
      </c>
      <c r="K445" s="7" t="n">
        <f aca="false">1+MIN(4,INT(PERCENTRANK($H$2:$H$2401,H445,6)*5))</f>
        <v>2</v>
      </c>
      <c r="L445" s="7" t="str">
        <f aca="false">I445&amp;J445&amp;K445</f>
        <v>212</v>
      </c>
      <c r="M445" s="15" t="str">
        <f aca="false">INDEX('Mapa RF'!$B$4:$F$8,6-I445,J445)</f>
        <v>Hibernando</v>
      </c>
    </row>
    <row r="446" customFormat="false" ht="15" hidden="false" customHeight="false" outlineLevel="0" collapsed="false">
      <c r="A446" s="10" t="s">
        <v>6133</v>
      </c>
      <c r="B446" s="10" t="s">
        <v>8973</v>
      </c>
      <c r="C446" s="11" t="n">
        <v>46066</v>
      </c>
      <c r="D446" s="13" t="b">
        <f aca="false">TRUE()</f>
        <v>1</v>
      </c>
      <c r="E446" s="14" t="n">
        <f aca="false">_xlfn.MAXIFS(Pedidos!$C$2:$C$7000,Pedidos!$B$2:$B$7000,A446)</f>
        <v>46066</v>
      </c>
      <c r="F446" s="15" t="n">
        <f aca="false">Parámetros!$B$4-E446</f>
        <v>230</v>
      </c>
      <c r="G446" s="7" t="n">
        <f aca="false">COUNTIF(Pedidos!$B$2:$B$7000,A446)</f>
        <v>1</v>
      </c>
      <c r="H446" s="16" t="n">
        <f aca="false">SUMIFS(Pedidos!$D$2:$D$7000,Pedidos!$B$2:$B$7000,A446)</f>
        <v>10.79</v>
      </c>
      <c r="I446" s="7" t="n">
        <f aca="false">5-MIN(4,INT(PERCENTRANK($F$2:$F$2401,F446,6)*5))</f>
        <v>3</v>
      </c>
      <c r="J446" s="15" t="n">
        <f aca="false">IF(G446&gt;=Parámetros!$B$8,5,IF(G446&gt;=Parámetros!$B$7,4,IF(G446&gt;=Parámetros!$B$6,3,IF(G446&gt;=Parámetros!$B$5,2,1))))</f>
        <v>1</v>
      </c>
      <c r="K446" s="7" t="n">
        <f aca="false">1+MIN(4,INT(PERCENTRANK($H$2:$H$2401,H446,6)*5))</f>
        <v>1</v>
      </c>
      <c r="L446" s="7" t="str">
        <f aca="false">I446&amp;J446&amp;K446</f>
        <v>311</v>
      </c>
      <c r="M446" s="15" t="str">
        <f aca="false">INDEX('Mapa RF'!$B$4:$F$8,6-I446,J446)</f>
        <v>A punto de dormirse</v>
      </c>
    </row>
    <row r="447" customFormat="false" ht="15" hidden="false" customHeight="false" outlineLevel="0" collapsed="false">
      <c r="A447" s="10" t="s">
        <v>3821</v>
      </c>
      <c r="B447" s="10" t="s">
        <v>8973</v>
      </c>
      <c r="C447" s="11" t="n">
        <v>45891</v>
      </c>
      <c r="D447" s="13" t="b">
        <f aca="false">FALSE()</f>
        <v>0</v>
      </c>
      <c r="E447" s="14" t="n">
        <f aca="false">_xlfn.MAXIFS(Pedidos!$C$2:$C$7000,Pedidos!$B$2:$B$7000,A447)</f>
        <v>45891</v>
      </c>
      <c r="F447" s="15" t="n">
        <f aca="false">Parámetros!$B$4-E447</f>
        <v>405</v>
      </c>
      <c r="G447" s="7" t="n">
        <f aca="false">COUNTIF(Pedidos!$B$2:$B$7000,A447)</f>
        <v>1</v>
      </c>
      <c r="H447" s="16" t="n">
        <f aca="false">SUMIFS(Pedidos!$D$2:$D$7000,Pedidos!$B$2:$B$7000,A447)</f>
        <v>53.53</v>
      </c>
      <c r="I447" s="7" t="n">
        <f aca="false">5-MIN(4,INT(PERCENTRANK($F$2:$F$2401,F447,6)*5))</f>
        <v>2</v>
      </c>
      <c r="J447" s="15" t="n">
        <f aca="false">IF(G447&gt;=Parámetros!$B$8,5,IF(G447&gt;=Parámetros!$B$7,4,IF(G447&gt;=Parámetros!$B$6,3,IF(G447&gt;=Parámetros!$B$5,2,1))))</f>
        <v>1</v>
      </c>
      <c r="K447" s="7" t="n">
        <f aca="false">1+MIN(4,INT(PERCENTRANK($H$2:$H$2401,H447,6)*5))</f>
        <v>3</v>
      </c>
      <c r="L447" s="7" t="str">
        <f aca="false">I447&amp;J447&amp;K447</f>
        <v>213</v>
      </c>
      <c r="M447" s="15" t="str">
        <f aca="false">INDEX('Mapa RF'!$B$4:$F$8,6-I447,J447)</f>
        <v>Hibernando</v>
      </c>
    </row>
    <row r="448" customFormat="false" ht="15" hidden="false" customHeight="false" outlineLevel="0" collapsed="false">
      <c r="A448" s="10" t="s">
        <v>6522</v>
      </c>
      <c r="B448" s="10" t="s">
        <v>8978</v>
      </c>
      <c r="C448" s="11" t="n">
        <v>46097</v>
      </c>
      <c r="D448" s="13" t="b">
        <f aca="false">TRUE()</f>
        <v>1</v>
      </c>
      <c r="E448" s="14" t="n">
        <f aca="false">_xlfn.MAXIFS(Pedidos!$C$2:$C$7000,Pedidos!$B$2:$B$7000,A448)</f>
        <v>46189</v>
      </c>
      <c r="F448" s="15" t="n">
        <f aca="false">Parámetros!$B$4-E448</f>
        <v>107</v>
      </c>
      <c r="G448" s="7" t="n">
        <f aca="false">COUNTIF(Pedidos!$B$2:$B$7000,A448)</f>
        <v>2</v>
      </c>
      <c r="H448" s="16" t="n">
        <f aca="false">SUMIFS(Pedidos!$D$2:$D$7000,Pedidos!$B$2:$B$7000,A448)</f>
        <v>59.37</v>
      </c>
      <c r="I448" s="7" t="n">
        <f aca="false">5-MIN(4,INT(PERCENTRANK($F$2:$F$2401,F448,6)*5))</f>
        <v>4</v>
      </c>
      <c r="J448" s="15" t="n">
        <f aca="false">IF(G448&gt;=Parámetros!$B$8,5,IF(G448&gt;=Parámetros!$B$7,4,IF(G448&gt;=Parámetros!$B$6,3,IF(G448&gt;=Parámetros!$B$5,2,1))))</f>
        <v>2</v>
      </c>
      <c r="K448" s="7" t="n">
        <f aca="false">1+MIN(4,INT(PERCENTRANK($H$2:$H$2401,H448,6)*5))</f>
        <v>4</v>
      </c>
      <c r="L448" s="7" t="str">
        <f aca="false">I448&amp;J448&amp;K448</f>
        <v>424</v>
      </c>
      <c r="M448" s="15" t="str">
        <f aca="false">INDEX('Mapa RF'!$B$4:$F$8,6-I448,J448)</f>
        <v>Potencialmente leales</v>
      </c>
    </row>
    <row r="449" customFormat="false" ht="15" hidden="false" customHeight="false" outlineLevel="0" collapsed="false">
      <c r="A449" s="10" t="s">
        <v>2299</v>
      </c>
      <c r="B449" s="10" t="s">
        <v>8970</v>
      </c>
      <c r="C449" s="11" t="n">
        <v>45778</v>
      </c>
      <c r="D449" s="13" t="b">
        <f aca="false">FALSE()</f>
        <v>0</v>
      </c>
      <c r="E449" s="14" t="n">
        <f aca="false">_xlfn.MAXIFS(Pedidos!$C$2:$C$7000,Pedidos!$B$2:$B$7000,A449)</f>
        <v>45778</v>
      </c>
      <c r="F449" s="15" t="n">
        <f aca="false">Parámetros!$B$4-E449</f>
        <v>518</v>
      </c>
      <c r="G449" s="7" t="n">
        <f aca="false">COUNTIF(Pedidos!$B$2:$B$7000,A449)</f>
        <v>1</v>
      </c>
      <c r="H449" s="16" t="n">
        <f aca="false">SUMIFS(Pedidos!$D$2:$D$7000,Pedidos!$B$2:$B$7000,A449)</f>
        <v>35.84</v>
      </c>
      <c r="I449" s="7" t="n">
        <f aca="false">5-MIN(4,INT(PERCENTRANK($F$2:$F$2401,F449,6)*5))</f>
        <v>1</v>
      </c>
      <c r="J449" s="15" t="n">
        <f aca="false">IF(G449&gt;=Parámetros!$B$8,5,IF(G449&gt;=Parámetros!$B$7,4,IF(G449&gt;=Parámetros!$B$6,3,IF(G449&gt;=Parámetros!$B$5,2,1))))</f>
        <v>1</v>
      </c>
      <c r="K449" s="7" t="n">
        <f aca="false">1+MIN(4,INT(PERCENTRANK($H$2:$H$2401,H449,6)*5))</f>
        <v>3</v>
      </c>
      <c r="L449" s="7" t="str">
        <f aca="false">I449&amp;J449&amp;K449</f>
        <v>113</v>
      </c>
      <c r="M449" s="15" t="str">
        <f aca="false">INDEX('Mapa RF'!$B$4:$F$8,6-I449,J449)</f>
        <v>Hibernando</v>
      </c>
    </row>
    <row r="450" customFormat="false" ht="15" hidden="false" customHeight="false" outlineLevel="0" collapsed="false">
      <c r="A450" s="10" t="s">
        <v>3834</v>
      </c>
      <c r="B450" s="10" t="s">
        <v>8968</v>
      </c>
      <c r="C450" s="11" t="n">
        <v>45892</v>
      </c>
      <c r="D450" s="13" t="b">
        <f aca="false">FALSE()</f>
        <v>0</v>
      </c>
      <c r="E450" s="14" t="n">
        <f aca="false">_xlfn.MAXIFS(Pedidos!$C$2:$C$7000,Pedidos!$B$2:$B$7000,A450)</f>
        <v>46046</v>
      </c>
      <c r="F450" s="15" t="n">
        <f aca="false">Parámetros!$B$4-E450</f>
        <v>250</v>
      </c>
      <c r="G450" s="7" t="n">
        <f aca="false">COUNTIF(Pedidos!$B$2:$B$7000,A450)</f>
        <v>2</v>
      </c>
      <c r="H450" s="16" t="n">
        <f aca="false">SUMIFS(Pedidos!$D$2:$D$7000,Pedidos!$B$2:$B$7000,A450)</f>
        <v>35.69</v>
      </c>
      <c r="I450" s="7" t="n">
        <f aca="false">5-MIN(4,INT(PERCENTRANK($F$2:$F$2401,F450,6)*5))</f>
        <v>3</v>
      </c>
      <c r="J450" s="15" t="n">
        <f aca="false">IF(G450&gt;=Parámetros!$B$8,5,IF(G450&gt;=Parámetros!$B$7,4,IF(G450&gt;=Parámetros!$B$6,3,IF(G450&gt;=Parámetros!$B$5,2,1))))</f>
        <v>2</v>
      </c>
      <c r="K450" s="7" t="n">
        <f aca="false">1+MIN(4,INT(PERCENTRANK($H$2:$H$2401,H450,6)*5))</f>
        <v>3</v>
      </c>
      <c r="L450" s="7" t="str">
        <f aca="false">I450&amp;J450&amp;K450</f>
        <v>323</v>
      </c>
      <c r="M450" s="15" t="str">
        <f aca="false">INDEX('Mapa RF'!$B$4:$F$8,6-I450,J450)</f>
        <v>A punto de dormirse</v>
      </c>
    </row>
    <row r="451" customFormat="false" ht="15" hidden="false" customHeight="false" outlineLevel="0" collapsed="false">
      <c r="A451" s="10" t="s">
        <v>2976</v>
      </c>
      <c r="B451" s="10" t="s">
        <v>8979</v>
      </c>
      <c r="C451" s="11" t="n">
        <v>45830</v>
      </c>
      <c r="D451" s="13" t="b">
        <f aca="false">TRUE()</f>
        <v>1</v>
      </c>
      <c r="E451" s="14" t="n">
        <f aca="false">_xlfn.MAXIFS(Pedidos!$C$2:$C$7000,Pedidos!$B$2:$B$7000,A451)</f>
        <v>45966</v>
      </c>
      <c r="F451" s="15" t="n">
        <f aca="false">Parámetros!$B$4-E451</f>
        <v>330</v>
      </c>
      <c r="G451" s="7" t="n">
        <f aca="false">COUNTIF(Pedidos!$B$2:$B$7000,A451)</f>
        <v>2</v>
      </c>
      <c r="H451" s="16" t="n">
        <f aca="false">SUMIFS(Pedidos!$D$2:$D$7000,Pedidos!$B$2:$B$7000,A451)</f>
        <v>57.18</v>
      </c>
      <c r="I451" s="7" t="n">
        <f aca="false">5-MIN(4,INT(PERCENTRANK($F$2:$F$2401,F451,6)*5))</f>
        <v>3</v>
      </c>
      <c r="J451" s="15" t="n">
        <f aca="false">IF(G451&gt;=Parámetros!$B$8,5,IF(G451&gt;=Parámetros!$B$7,4,IF(G451&gt;=Parámetros!$B$6,3,IF(G451&gt;=Parámetros!$B$5,2,1))))</f>
        <v>2</v>
      </c>
      <c r="K451" s="7" t="n">
        <f aca="false">1+MIN(4,INT(PERCENTRANK($H$2:$H$2401,H451,6)*5))</f>
        <v>3</v>
      </c>
      <c r="L451" s="7" t="str">
        <f aca="false">I451&amp;J451&amp;K451</f>
        <v>323</v>
      </c>
      <c r="M451" s="15" t="str">
        <f aca="false">INDEX('Mapa RF'!$B$4:$F$8,6-I451,J451)</f>
        <v>A punto de dormirse</v>
      </c>
    </row>
    <row r="452" customFormat="false" ht="15" hidden="false" customHeight="false" outlineLevel="0" collapsed="false">
      <c r="A452" s="10" t="s">
        <v>2013</v>
      </c>
      <c r="B452" s="10" t="s">
        <v>8970</v>
      </c>
      <c r="C452" s="11" t="n">
        <v>45758</v>
      </c>
      <c r="D452" s="13" t="b">
        <f aca="false">TRUE()</f>
        <v>1</v>
      </c>
      <c r="E452" s="14" t="n">
        <f aca="false">_xlfn.MAXIFS(Pedidos!$C$2:$C$7000,Pedidos!$B$2:$B$7000,A452)</f>
        <v>45938</v>
      </c>
      <c r="F452" s="15" t="n">
        <f aca="false">Parámetros!$B$4-E452</f>
        <v>358</v>
      </c>
      <c r="G452" s="7" t="n">
        <f aca="false">COUNTIF(Pedidos!$B$2:$B$7000,A452)</f>
        <v>7</v>
      </c>
      <c r="H452" s="16" t="n">
        <f aca="false">SUMIFS(Pedidos!$D$2:$D$7000,Pedidos!$B$2:$B$7000,A452)</f>
        <v>314.1</v>
      </c>
      <c r="I452" s="7" t="n">
        <f aca="false">5-MIN(4,INT(PERCENTRANK($F$2:$F$2401,F452,6)*5))</f>
        <v>2</v>
      </c>
      <c r="J452" s="15" t="n">
        <f aca="false">IF(G452&gt;=Parámetros!$B$8,5,IF(G452&gt;=Parámetros!$B$7,4,IF(G452&gt;=Parámetros!$B$6,3,IF(G452&gt;=Parámetros!$B$5,2,1))))</f>
        <v>5</v>
      </c>
      <c r="K452" s="7" t="n">
        <f aca="false">1+MIN(4,INT(PERCENTRANK($H$2:$H$2401,H452,6)*5))</f>
        <v>5</v>
      </c>
      <c r="L452" s="7" t="str">
        <f aca="false">I452&amp;J452&amp;K452</f>
        <v>255</v>
      </c>
      <c r="M452" s="15" t="str">
        <f aca="false">INDEX('Mapa RF'!$B$4:$F$8,6-I452,J452)</f>
        <v>No podemos perderlos</v>
      </c>
    </row>
    <row r="453" customFormat="false" ht="15" hidden="false" customHeight="false" outlineLevel="0" collapsed="false">
      <c r="A453" s="10" t="s">
        <v>75</v>
      </c>
      <c r="B453" s="10" t="s">
        <v>8968</v>
      </c>
      <c r="C453" s="11" t="n">
        <v>45572</v>
      </c>
      <c r="D453" s="13" t="b">
        <f aca="false">TRUE()</f>
        <v>1</v>
      </c>
      <c r="E453" s="14" t="n">
        <f aca="false">_xlfn.MAXIFS(Pedidos!$C$2:$C$7000,Pedidos!$B$2:$B$7000,A453)</f>
        <v>45572</v>
      </c>
      <c r="F453" s="15" t="n">
        <f aca="false">Parámetros!$B$4-E453</f>
        <v>724</v>
      </c>
      <c r="G453" s="7" t="n">
        <f aca="false">COUNTIF(Pedidos!$B$2:$B$7000,A453)</f>
        <v>1</v>
      </c>
      <c r="H453" s="16" t="n">
        <f aca="false">SUMIFS(Pedidos!$D$2:$D$7000,Pedidos!$B$2:$B$7000,A453)</f>
        <v>19.65</v>
      </c>
      <c r="I453" s="7" t="n">
        <f aca="false">5-MIN(4,INT(PERCENTRANK($F$2:$F$2401,F453,6)*5))</f>
        <v>1</v>
      </c>
      <c r="J453" s="15" t="n">
        <f aca="false">IF(G453&gt;=Parámetros!$B$8,5,IF(G453&gt;=Parámetros!$B$7,4,IF(G453&gt;=Parámetros!$B$6,3,IF(G453&gt;=Parámetros!$B$5,2,1))))</f>
        <v>1</v>
      </c>
      <c r="K453" s="7" t="n">
        <f aca="false">1+MIN(4,INT(PERCENTRANK($H$2:$H$2401,H453,6)*5))</f>
        <v>1</v>
      </c>
      <c r="L453" s="7" t="str">
        <f aca="false">I453&amp;J453&amp;K453</f>
        <v>111</v>
      </c>
      <c r="M453" s="15" t="str">
        <f aca="false">INDEX('Mapa RF'!$B$4:$F$8,6-I453,J453)</f>
        <v>Hibernando</v>
      </c>
    </row>
    <row r="454" customFormat="false" ht="15" hidden="false" customHeight="false" outlineLevel="0" collapsed="false">
      <c r="A454" s="10" t="s">
        <v>3547</v>
      </c>
      <c r="B454" s="10" t="s">
        <v>8976</v>
      </c>
      <c r="C454" s="11" t="n">
        <v>45871</v>
      </c>
      <c r="D454" s="13" t="b">
        <f aca="false">TRUE()</f>
        <v>1</v>
      </c>
      <c r="E454" s="14" t="n">
        <f aca="false">_xlfn.MAXIFS(Pedidos!$C$2:$C$7000,Pedidos!$B$2:$B$7000,A454)</f>
        <v>45871</v>
      </c>
      <c r="F454" s="15" t="n">
        <f aca="false">Parámetros!$B$4-E454</f>
        <v>425</v>
      </c>
      <c r="G454" s="7" t="n">
        <f aca="false">COUNTIF(Pedidos!$B$2:$B$7000,A454)</f>
        <v>1</v>
      </c>
      <c r="H454" s="16" t="n">
        <f aca="false">SUMIFS(Pedidos!$D$2:$D$7000,Pedidos!$B$2:$B$7000,A454)</f>
        <v>37.07</v>
      </c>
      <c r="I454" s="7" t="n">
        <f aca="false">5-MIN(4,INT(PERCENTRANK($F$2:$F$2401,F454,6)*5))</f>
        <v>2</v>
      </c>
      <c r="J454" s="15" t="n">
        <f aca="false">IF(G454&gt;=Parámetros!$B$8,5,IF(G454&gt;=Parámetros!$B$7,4,IF(G454&gt;=Parámetros!$B$6,3,IF(G454&gt;=Parámetros!$B$5,2,1))))</f>
        <v>1</v>
      </c>
      <c r="K454" s="7" t="n">
        <f aca="false">1+MIN(4,INT(PERCENTRANK($H$2:$H$2401,H454,6)*5))</f>
        <v>3</v>
      </c>
      <c r="L454" s="7" t="str">
        <f aca="false">I454&amp;J454&amp;K454</f>
        <v>213</v>
      </c>
      <c r="M454" s="15" t="str">
        <f aca="false">INDEX('Mapa RF'!$B$4:$F$8,6-I454,J454)</f>
        <v>Hibernando</v>
      </c>
    </row>
    <row r="455" customFormat="false" ht="15" hidden="false" customHeight="false" outlineLevel="0" collapsed="false">
      <c r="A455" s="10" t="s">
        <v>7240</v>
      </c>
      <c r="B455" s="10" t="s">
        <v>8970</v>
      </c>
      <c r="C455" s="11" t="n">
        <v>46155</v>
      </c>
      <c r="D455" s="13" t="b">
        <f aca="false">FALSE()</f>
        <v>0</v>
      </c>
      <c r="E455" s="14" t="n">
        <f aca="false">_xlfn.MAXIFS(Pedidos!$C$2:$C$7000,Pedidos!$B$2:$B$7000,A455)</f>
        <v>46155</v>
      </c>
      <c r="F455" s="15" t="n">
        <f aca="false">Parámetros!$B$4-E455</f>
        <v>141</v>
      </c>
      <c r="G455" s="7" t="n">
        <f aca="false">COUNTIF(Pedidos!$B$2:$B$7000,A455)</f>
        <v>1</v>
      </c>
      <c r="H455" s="16" t="n">
        <f aca="false">SUMIFS(Pedidos!$D$2:$D$7000,Pedidos!$B$2:$B$7000,A455)</f>
        <v>49.32</v>
      </c>
      <c r="I455" s="7" t="n">
        <f aca="false">5-MIN(4,INT(PERCENTRANK($F$2:$F$2401,F455,6)*5))</f>
        <v>4</v>
      </c>
      <c r="J455" s="15" t="n">
        <f aca="false">IF(G455&gt;=Parámetros!$B$8,5,IF(G455&gt;=Parámetros!$B$7,4,IF(G455&gt;=Parámetros!$B$6,3,IF(G455&gt;=Parámetros!$B$5,2,1))))</f>
        <v>1</v>
      </c>
      <c r="K455" s="7" t="n">
        <f aca="false">1+MIN(4,INT(PERCENTRANK($H$2:$H$2401,H455,6)*5))</f>
        <v>3</v>
      </c>
      <c r="L455" s="7" t="str">
        <f aca="false">I455&amp;J455&amp;K455</f>
        <v>413</v>
      </c>
      <c r="M455" s="15" t="str">
        <f aca="false">INDEX('Mapa RF'!$B$4:$F$8,6-I455,J455)</f>
        <v>Prometedores</v>
      </c>
    </row>
    <row r="456" customFormat="false" ht="15" hidden="false" customHeight="false" outlineLevel="0" collapsed="false">
      <c r="A456" s="10" t="s">
        <v>8167</v>
      </c>
      <c r="B456" s="10" t="s">
        <v>8968</v>
      </c>
      <c r="C456" s="11" t="n">
        <v>46231</v>
      </c>
      <c r="D456" s="13" t="b">
        <f aca="false">FALSE()</f>
        <v>0</v>
      </c>
      <c r="E456" s="14" t="n">
        <f aca="false">_xlfn.MAXIFS(Pedidos!$C$2:$C$7000,Pedidos!$B$2:$B$7000,A456)</f>
        <v>46231</v>
      </c>
      <c r="F456" s="15" t="n">
        <f aca="false">Parámetros!$B$4-E456</f>
        <v>65</v>
      </c>
      <c r="G456" s="7" t="n">
        <f aca="false">COUNTIF(Pedidos!$B$2:$B$7000,A456)</f>
        <v>1</v>
      </c>
      <c r="H456" s="16" t="n">
        <f aca="false">SUMIFS(Pedidos!$D$2:$D$7000,Pedidos!$B$2:$B$7000,A456)</f>
        <v>31.41</v>
      </c>
      <c r="I456" s="7" t="n">
        <f aca="false">5-MIN(4,INT(PERCENTRANK($F$2:$F$2401,F456,6)*5))</f>
        <v>5</v>
      </c>
      <c r="J456" s="15" t="n">
        <f aca="false">IF(G456&gt;=Parámetros!$B$8,5,IF(G456&gt;=Parámetros!$B$7,4,IF(G456&gt;=Parámetros!$B$6,3,IF(G456&gt;=Parámetros!$B$5,2,1))))</f>
        <v>1</v>
      </c>
      <c r="K456" s="7" t="n">
        <f aca="false">1+MIN(4,INT(PERCENTRANK($H$2:$H$2401,H456,6)*5))</f>
        <v>2</v>
      </c>
      <c r="L456" s="7" t="str">
        <f aca="false">I456&amp;J456&amp;K456</f>
        <v>512</v>
      </c>
      <c r="M456" s="15" t="str">
        <f aca="false">INDEX('Mapa RF'!$B$4:$F$8,6-I456,J456)</f>
        <v>Nuevos</v>
      </c>
    </row>
    <row r="457" customFormat="false" ht="15" hidden="false" customHeight="false" outlineLevel="0" collapsed="false">
      <c r="A457" s="10" t="s">
        <v>6898</v>
      </c>
      <c r="B457" s="10" t="s">
        <v>8968</v>
      </c>
      <c r="C457" s="11" t="n">
        <v>46125</v>
      </c>
      <c r="D457" s="13" t="b">
        <f aca="false">TRUE()</f>
        <v>1</v>
      </c>
      <c r="E457" s="14" t="n">
        <f aca="false">_xlfn.MAXIFS(Pedidos!$C$2:$C$7000,Pedidos!$B$2:$B$7000,A457)</f>
        <v>46125</v>
      </c>
      <c r="F457" s="15" t="n">
        <f aca="false">Parámetros!$B$4-E457</f>
        <v>171</v>
      </c>
      <c r="G457" s="7" t="n">
        <f aca="false">COUNTIF(Pedidos!$B$2:$B$7000,A457)</f>
        <v>1</v>
      </c>
      <c r="H457" s="16" t="n">
        <f aca="false">SUMIFS(Pedidos!$D$2:$D$7000,Pedidos!$B$2:$B$7000,A457)</f>
        <v>47.82</v>
      </c>
      <c r="I457" s="7" t="n">
        <f aca="false">5-MIN(4,INT(PERCENTRANK($F$2:$F$2401,F457,6)*5))</f>
        <v>4</v>
      </c>
      <c r="J457" s="15" t="n">
        <f aca="false">IF(G457&gt;=Parámetros!$B$8,5,IF(G457&gt;=Parámetros!$B$7,4,IF(G457&gt;=Parámetros!$B$6,3,IF(G457&gt;=Parámetros!$B$5,2,1))))</f>
        <v>1</v>
      </c>
      <c r="K457" s="7" t="n">
        <f aca="false">1+MIN(4,INT(PERCENTRANK($H$2:$H$2401,H457,6)*5))</f>
        <v>3</v>
      </c>
      <c r="L457" s="7" t="str">
        <f aca="false">I457&amp;J457&amp;K457</f>
        <v>413</v>
      </c>
      <c r="M457" s="15" t="str">
        <f aca="false">INDEX('Mapa RF'!$B$4:$F$8,6-I457,J457)</f>
        <v>Prometedores</v>
      </c>
    </row>
    <row r="458" customFormat="false" ht="15" hidden="false" customHeight="false" outlineLevel="0" collapsed="false">
      <c r="A458" s="10" t="s">
        <v>364</v>
      </c>
      <c r="B458" s="10" t="s">
        <v>8973</v>
      </c>
      <c r="C458" s="11" t="n">
        <v>45610</v>
      </c>
      <c r="D458" s="13" t="b">
        <f aca="false">TRUE()</f>
        <v>1</v>
      </c>
      <c r="E458" s="14" t="n">
        <f aca="false">_xlfn.MAXIFS(Pedidos!$C$2:$C$7000,Pedidos!$B$2:$B$7000,A458)</f>
        <v>45823</v>
      </c>
      <c r="F458" s="15" t="n">
        <f aca="false">Parámetros!$B$4-E458</f>
        <v>473</v>
      </c>
      <c r="G458" s="7" t="n">
        <f aca="false">COUNTIF(Pedidos!$B$2:$B$7000,A458)</f>
        <v>4</v>
      </c>
      <c r="H458" s="16" t="n">
        <f aca="false">SUMIFS(Pedidos!$D$2:$D$7000,Pedidos!$B$2:$B$7000,A458)</f>
        <v>171.73</v>
      </c>
      <c r="I458" s="7" t="n">
        <f aca="false">5-MIN(4,INT(PERCENTRANK($F$2:$F$2401,F458,6)*5))</f>
        <v>2</v>
      </c>
      <c r="J458" s="15" t="n">
        <f aca="false">IF(G458&gt;=Parámetros!$B$8,5,IF(G458&gt;=Parámetros!$B$7,4,IF(G458&gt;=Parámetros!$B$6,3,IF(G458&gt;=Parámetros!$B$5,2,1))))</f>
        <v>4</v>
      </c>
      <c r="K458" s="7" t="n">
        <f aca="false">1+MIN(4,INT(PERCENTRANK($H$2:$H$2401,H458,6)*5))</f>
        <v>5</v>
      </c>
      <c r="L458" s="7" t="str">
        <f aca="false">I458&amp;J458&amp;K458</f>
        <v>245</v>
      </c>
      <c r="M458" s="15" t="str">
        <f aca="false">INDEX('Mapa RF'!$B$4:$F$8,6-I458,J458)</f>
        <v>En riesgo</v>
      </c>
    </row>
    <row r="459" customFormat="false" ht="15" hidden="false" customHeight="false" outlineLevel="0" collapsed="false">
      <c r="A459" s="10" t="s">
        <v>1341</v>
      </c>
      <c r="B459" s="10" t="s">
        <v>8973</v>
      </c>
      <c r="C459" s="11" t="n">
        <v>45705</v>
      </c>
      <c r="D459" s="13" t="b">
        <f aca="false">TRUE()</f>
        <v>1</v>
      </c>
      <c r="E459" s="14" t="n">
        <f aca="false">_xlfn.MAXIFS(Pedidos!$C$2:$C$7000,Pedidos!$B$2:$B$7000,A459)</f>
        <v>45871</v>
      </c>
      <c r="F459" s="15" t="n">
        <f aca="false">Parámetros!$B$4-E459</f>
        <v>425</v>
      </c>
      <c r="G459" s="7" t="n">
        <f aca="false">COUNTIF(Pedidos!$B$2:$B$7000,A459)</f>
        <v>2</v>
      </c>
      <c r="H459" s="16" t="n">
        <f aca="false">SUMIFS(Pedidos!$D$2:$D$7000,Pedidos!$B$2:$B$7000,A459)</f>
        <v>81.7</v>
      </c>
      <c r="I459" s="7" t="n">
        <f aca="false">5-MIN(4,INT(PERCENTRANK($F$2:$F$2401,F459,6)*5))</f>
        <v>2</v>
      </c>
      <c r="J459" s="15" t="n">
        <f aca="false">IF(G459&gt;=Parámetros!$B$8,5,IF(G459&gt;=Parámetros!$B$7,4,IF(G459&gt;=Parámetros!$B$6,3,IF(G459&gt;=Parámetros!$B$5,2,1))))</f>
        <v>2</v>
      </c>
      <c r="K459" s="7" t="n">
        <f aca="false">1+MIN(4,INT(PERCENTRANK($H$2:$H$2401,H459,6)*5))</f>
        <v>4</v>
      </c>
      <c r="L459" s="7" t="str">
        <f aca="false">I459&amp;J459&amp;K459</f>
        <v>224</v>
      </c>
      <c r="M459" s="15" t="str">
        <f aca="false">INDEX('Mapa RF'!$B$4:$F$8,6-I459,J459)</f>
        <v>Hibernando</v>
      </c>
    </row>
    <row r="460" customFormat="false" ht="15" hidden="false" customHeight="false" outlineLevel="0" collapsed="false">
      <c r="A460" s="10" t="s">
        <v>5832</v>
      </c>
      <c r="B460" s="10" t="s">
        <v>8982</v>
      </c>
      <c r="C460" s="11" t="n">
        <v>46043</v>
      </c>
      <c r="D460" s="13" t="b">
        <f aca="false">FALSE()</f>
        <v>0</v>
      </c>
      <c r="E460" s="14" t="n">
        <f aca="false">_xlfn.MAXIFS(Pedidos!$C$2:$C$7000,Pedidos!$B$2:$B$7000,A460)</f>
        <v>46043</v>
      </c>
      <c r="F460" s="15" t="n">
        <f aca="false">Parámetros!$B$4-E460</f>
        <v>253</v>
      </c>
      <c r="G460" s="7" t="n">
        <f aca="false">COUNTIF(Pedidos!$B$2:$B$7000,A460)</f>
        <v>1</v>
      </c>
      <c r="H460" s="16" t="n">
        <f aca="false">SUMIFS(Pedidos!$D$2:$D$7000,Pedidos!$B$2:$B$7000,A460)</f>
        <v>23.06</v>
      </c>
      <c r="I460" s="7" t="n">
        <f aca="false">5-MIN(4,INT(PERCENTRANK($F$2:$F$2401,F460,6)*5))</f>
        <v>3</v>
      </c>
      <c r="J460" s="15" t="n">
        <f aca="false">IF(G460&gt;=Parámetros!$B$8,5,IF(G460&gt;=Parámetros!$B$7,4,IF(G460&gt;=Parámetros!$B$6,3,IF(G460&gt;=Parámetros!$B$5,2,1))))</f>
        <v>1</v>
      </c>
      <c r="K460" s="7" t="n">
        <f aca="false">1+MIN(4,INT(PERCENTRANK($H$2:$H$2401,H460,6)*5))</f>
        <v>1</v>
      </c>
      <c r="L460" s="7" t="str">
        <f aca="false">I460&amp;J460&amp;K460</f>
        <v>311</v>
      </c>
      <c r="M460" s="15" t="str">
        <f aca="false">INDEX('Mapa RF'!$B$4:$F$8,6-I460,J460)</f>
        <v>A punto de dormirse</v>
      </c>
    </row>
    <row r="461" customFormat="false" ht="15" hidden="false" customHeight="false" outlineLevel="0" collapsed="false">
      <c r="A461" s="10" t="s">
        <v>884</v>
      </c>
      <c r="B461" s="10" t="s">
        <v>8981</v>
      </c>
      <c r="C461" s="11" t="n">
        <v>45664</v>
      </c>
      <c r="D461" s="13" t="b">
        <f aca="false">TRUE()</f>
        <v>1</v>
      </c>
      <c r="E461" s="14" t="n">
        <f aca="false">_xlfn.MAXIFS(Pedidos!$C$2:$C$7000,Pedidos!$B$2:$B$7000,A461)</f>
        <v>45664</v>
      </c>
      <c r="F461" s="15" t="n">
        <f aca="false">Parámetros!$B$4-E461</f>
        <v>632</v>
      </c>
      <c r="G461" s="7" t="n">
        <f aca="false">COUNTIF(Pedidos!$B$2:$B$7000,A461)</f>
        <v>1</v>
      </c>
      <c r="H461" s="16" t="n">
        <f aca="false">SUMIFS(Pedidos!$D$2:$D$7000,Pedidos!$B$2:$B$7000,A461)</f>
        <v>19.85</v>
      </c>
      <c r="I461" s="7" t="n">
        <f aca="false">5-MIN(4,INT(PERCENTRANK($F$2:$F$2401,F461,6)*5))</f>
        <v>1</v>
      </c>
      <c r="J461" s="15" t="n">
        <f aca="false">IF(G461&gt;=Parámetros!$B$8,5,IF(G461&gt;=Parámetros!$B$7,4,IF(G461&gt;=Parámetros!$B$6,3,IF(G461&gt;=Parámetros!$B$5,2,1))))</f>
        <v>1</v>
      </c>
      <c r="K461" s="7" t="n">
        <f aca="false">1+MIN(4,INT(PERCENTRANK($H$2:$H$2401,H461,6)*5))</f>
        <v>1</v>
      </c>
      <c r="L461" s="7" t="str">
        <f aca="false">I461&amp;J461&amp;K461</f>
        <v>111</v>
      </c>
      <c r="M461" s="15" t="str">
        <f aca="false">INDEX('Mapa RF'!$B$4:$F$8,6-I461,J461)</f>
        <v>Hibernando</v>
      </c>
    </row>
    <row r="462" customFormat="false" ht="15" hidden="false" customHeight="false" outlineLevel="0" collapsed="false">
      <c r="A462" s="10" t="s">
        <v>6654</v>
      </c>
      <c r="B462" s="10" t="s">
        <v>8973</v>
      </c>
      <c r="C462" s="11" t="n">
        <v>46106</v>
      </c>
      <c r="D462" s="13" t="b">
        <f aca="false">TRUE()</f>
        <v>1</v>
      </c>
      <c r="E462" s="14" t="n">
        <f aca="false">_xlfn.MAXIFS(Pedidos!$C$2:$C$7000,Pedidos!$B$2:$B$7000,A462)</f>
        <v>46253</v>
      </c>
      <c r="F462" s="15" t="n">
        <f aca="false">Parámetros!$B$4-E462</f>
        <v>43</v>
      </c>
      <c r="G462" s="7" t="n">
        <f aca="false">COUNTIF(Pedidos!$B$2:$B$7000,A462)</f>
        <v>4</v>
      </c>
      <c r="H462" s="16" t="n">
        <f aca="false">SUMIFS(Pedidos!$D$2:$D$7000,Pedidos!$B$2:$B$7000,A462)</f>
        <v>147.05</v>
      </c>
      <c r="I462" s="7" t="n">
        <f aca="false">5-MIN(4,INT(PERCENTRANK($F$2:$F$2401,F462,6)*5))</f>
        <v>5</v>
      </c>
      <c r="J462" s="15" t="n">
        <f aca="false">IF(G462&gt;=Parámetros!$B$8,5,IF(G462&gt;=Parámetros!$B$7,4,IF(G462&gt;=Parámetros!$B$6,3,IF(G462&gt;=Parámetros!$B$5,2,1))))</f>
        <v>4</v>
      </c>
      <c r="K462" s="7" t="n">
        <f aca="false">1+MIN(4,INT(PERCENTRANK($H$2:$H$2401,H462,6)*5))</f>
        <v>5</v>
      </c>
      <c r="L462" s="7" t="str">
        <f aca="false">I462&amp;J462&amp;K462</f>
        <v>545</v>
      </c>
      <c r="M462" s="15" t="str">
        <f aca="false">INDEX('Mapa RF'!$B$4:$F$8,6-I462,J462)</f>
        <v>Campeones</v>
      </c>
    </row>
    <row r="463" customFormat="false" ht="15" hidden="false" customHeight="false" outlineLevel="0" collapsed="false">
      <c r="A463" s="10" t="s">
        <v>4488</v>
      </c>
      <c r="B463" s="10" t="s">
        <v>8976</v>
      </c>
      <c r="C463" s="11" t="n">
        <v>45941</v>
      </c>
      <c r="D463" s="13" t="b">
        <f aca="false">TRUE()</f>
        <v>1</v>
      </c>
      <c r="E463" s="14" t="n">
        <f aca="false">_xlfn.MAXIFS(Pedidos!$C$2:$C$7000,Pedidos!$B$2:$B$7000,A463)</f>
        <v>46084</v>
      </c>
      <c r="F463" s="15" t="n">
        <f aca="false">Parámetros!$B$4-E463</f>
        <v>212</v>
      </c>
      <c r="G463" s="7" t="n">
        <f aca="false">COUNTIF(Pedidos!$B$2:$B$7000,A463)</f>
        <v>2</v>
      </c>
      <c r="H463" s="16" t="n">
        <f aca="false">SUMIFS(Pedidos!$D$2:$D$7000,Pedidos!$B$2:$B$7000,A463)</f>
        <v>83.3</v>
      </c>
      <c r="I463" s="7" t="n">
        <f aca="false">5-MIN(4,INT(PERCENTRANK($F$2:$F$2401,F463,6)*5))</f>
        <v>3</v>
      </c>
      <c r="J463" s="15" t="n">
        <f aca="false">IF(G463&gt;=Parámetros!$B$8,5,IF(G463&gt;=Parámetros!$B$7,4,IF(G463&gt;=Parámetros!$B$6,3,IF(G463&gt;=Parámetros!$B$5,2,1))))</f>
        <v>2</v>
      </c>
      <c r="K463" s="7" t="n">
        <f aca="false">1+MIN(4,INT(PERCENTRANK($H$2:$H$2401,H463,6)*5))</f>
        <v>4</v>
      </c>
      <c r="L463" s="7" t="str">
        <f aca="false">I463&amp;J463&amp;K463</f>
        <v>324</v>
      </c>
      <c r="M463" s="15" t="str">
        <f aca="false">INDEX('Mapa RF'!$B$4:$F$8,6-I463,J463)</f>
        <v>A punto de dormirse</v>
      </c>
    </row>
    <row r="464" customFormat="false" ht="15" hidden="false" customHeight="false" outlineLevel="0" collapsed="false">
      <c r="A464" s="10" t="s">
        <v>3550</v>
      </c>
      <c r="B464" s="10" t="s">
        <v>8973</v>
      </c>
      <c r="C464" s="11" t="n">
        <v>45871</v>
      </c>
      <c r="D464" s="13" t="b">
        <f aca="false">TRUE()</f>
        <v>1</v>
      </c>
      <c r="E464" s="14" t="n">
        <f aca="false">_xlfn.MAXIFS(Pedidos!$C$2:$C$7000,Pedidos!$B$2:$B$7000,A464)</f>
        <v>46174</v>
      </c>
      <c r="F464" s="15" t="n">
        <f aca="false">Parámetros!$B$4-E464</f>
        <v>122</v>
      </c>
      <c r="G464" s="7" t="n">
        <f aca="false">COUNTIF(Pedidos!$B$2:$B$7000,A464)</f>
        <v>5</v>
      </c>
      <c r="H464" s="16" t="n">
        <f aca="false">SUMIFS(Pedidos!$D$2:$D$7000,Pedidos!$B$2:$B$7000,A464)</f>
        <v>246.6</v>
      </c>
      <c r="I464" s="7" t="n">
        <f aca="false">5-MIN(4,INT(PERCENTRANK($F$2:$F$2401,F464,6)*5))</f>
        <v>4</v>
      </c>
      <c r="J464" s="15" t="n">
        <f aca="false">IF(G464&gt;=Parámetros!$B$8,5,IF(G464&gt;=Parámetros!$B$7,4,IF(G464&gt;=Parámetros!$B$6,3,IF(G464&gt;=Parámetros!$B$5,2,1))))</f>
        <v>4</v>
      </c>
      <c r="K464" s="7" t="n">
        <f aca="false">1+MIN(4,INT(PERCENTRANK($H$2:$H$2401,H464,6)*5))</f>
        <v>5</v>
      </c>
      <c r="L464" s="7" t="str">
        <f aca="false">I464&amp;J464&amp;K464</f>
        <v>445</v>
      </c>
      <c r="M464" s="15" t="str">
        <f aca="false">INDEX('Mapa RF'!$B$4:$F$8,6-I464,J464)</f>
        <v>Leales</v>
      </c>
    </row>
    <row r="465" customFormat="false" ht="15" hidden="false" customHeight="false" outlineLevel="0" collapsed="false">
      <c r="A465" s="10" t="s">
        <v>8872</v>
      </c>
      <c r="B465" s="10" t="s">
        <v>8972</v>
      </c>
      <c r="C465" s="11" t="n">
        <v>46289</v>
      </c>
      <c r="D465" s="13" t="b">
        <f aca="false">TRUE()</f>
        <v>1</v>
      </c>
      <c r="E465" s="14" t="n">
        <f aca="false">_xlfn.MAXIFS(Pedidos!$C$2:$C$7000,Pedidos!$B$2:$B$7000,A465)</f>
        <v>46289</v>
      </c>
      <c r="F465" s="15" t="n">
        <f aca="false">Parámetros!$B$4-E465</f>
        <v>7</v>
      </c>
      <c r="G465" s="7" t="n">
        <f aca="false">COUNTIF(Pedidos!$B$2:$B$7000,A465)</f>
        <v>1</v>
      </c>
      <c r="H465" s="16" t="n">
        <f aca="false">SUMIFS(Pedidos!$D$2:$D$7000,Pedidos!$B$2:$B$7000,A465)</f>
        <v>32.62</v>
      </c>
      <c r="I465" s="7" t="n">
        <f aca="false">5-MIN(4,INT(PERCENTRANK($F$2:$F$2401,F465,6)*5))</f>
        <v>5</v>
      </c>
      <c r="J465" s="15" t="n">
        <f aca="false">IF(G465&gt;=Parámetros!$B$8,5,IF(G465&gt;=Parámetros!$B$7,4,IF(G465&gt;=Parámetros!$B$6,3,IF(G465&gt;=Parámetros!$B$5,2,1))))</f>
        <v>1</v>
      </c>
      <c r="K465" s="7" t="n">
        <f aca="false">1+MIN(4,INT(PERCENTRANK($H$2:$H$2401,H465,6)*5))</f>
        <v>2</v>
      </c>
      <c r="L465" s="7" t="str">
        <f aca="false">I465&amp;J465&amp;K465</f>
        <v>512</v>
      </c>
      <c r="M465" s="15" t="str">
        <f aca="false">INDEX('Mapa RF'!$B$4:$F$8,6-I465,J465)</f>
        <v>Nuevos</v>
      </c>
    </row>
    <row r="466" customFormat="false" ht="15" hidden="false" customHeight="false" outlineLevel="0" collapsed="false">
      <c r="A466" s="10" t="s">
        <v>6929</v>
      </c>
      <c r="B466" s="10" t="s">
        <v>8972</v>
      </c>
      <c r="C466" s="11" t="n">
        <v>46128</v>
      </c>
      <c r="D466" s="13" t="b">
        <f aca="false">TRUE()</f>
        <v>1</v>
      </c>
      <c r="E466" s="14" t="n">
        <f aca="false">_xlfn.MAXIFS(Pedidos!$C$2:$C$7000,Pedidos!$B$2:$B$7000,A466)</f>
        <v>46128</v>
      </c>
      <c r="F466" s="15" t="n">
        <f aca="false">Parámetros!$B$4-E466</f>
        <v>168</v>
      </c>
      <c r="G466" s="7" t="n">
        <f aca="false">COUNTIF(Pedidos!$B$2:$B$7000,A466)</f>
        <v>1</v>
      </c>
      <c r="H466" s="16" t="n">
        <f aca="false">SUMIFS(Pedidos!$D$2:$D$7000,Pedidos!$B$2:$B$7000,A466)</f>
        <v>46.23</v>
      </c>
      <c r="I466" s="7" t="n">
        <f aca="false">5-MIN(4,INT(PERCENTRANK($F$2:$F$2401,F466,6)*5))</f>
        <v>4</v>
      </c>
      <c r="J466" s="15" t="n">
        <f aca="false">IF(G466&gt;=Parámetros!$B$8,5,IF(G466&gt;=Parámetros!$B$7,4,IF(G466&gt;=Parámetros!$B$6,3,IF(G466&gt;=Parámetros!$B$5,2,1))))</f>
        <v>1</v>
      </c>
      <c r="K466" s="7" t="n">
        <f aca="false">1+MIN(4,INT(PERCENTRANK($H$2:$H$2401,H466,6)*5))</f>
        <v>3</v>
      </c>
      <c r="L466" s="7" t="str">
        <f aca="false">I466&amp;J466&amp;K466</f>
        <v>413</v>
      </c>
      <c r="M466" s="15" t="str">
        <f aca="false">INDEX('Mapa RF'!$B$4:$F$8,6-I466,J466)</f>
        <v>Prometedores</v>
      </c>
    </row>
    <row r="467" customFormat="false" ht="15" hidden="false" customHeight="false" outlineLevel="0" collapsed="false">
      <c r="A467" s="10" t="s">
        <v>4490</v>
      </c>
      <c r="B467" s="10" t="s">
        <v>8977</v>
      </c>
      <c r="C467" s="11" t="n">
        <v>45941</v>
      </c>
      <c r="D467" s="13" t="b">
        <f aca="false">TRUE()</f>
        <v>1</v>
      </c>
      <c r="E467" s="14" t="n">
        <f aca="false">_xlfn.MAXIFS(Pedidos!$C$2:$C$7000,Pedidos!$B$2:$B$7000,A467)</f>
        <v>45941</v>
      </c>
      <c r="F467" s="15" t="n">
        <f aca="false">Parámetros!$B$4-E467</f>
        <v>355</v>
      </c>
      <c r="G467" s="7" t="n">
        <f aca="false">COUNTIF(Pedidos!$B$2:$B$7000,A467)</f>
        <v>1</v>
      </c>
      <c r="H467" s="16" t="n">
        <f aca="false">SUMIFS(Pedidos!$D$2:$D$7000,Pedidos!$B$2:$B$7000,A467)</f>
        <v>20.64</v>
      </c>
      <c r="I467" s="7" t="n">
        <f aca="false">5-MIN(4,INT(PERCENTRANK($F$2:$F$2401,F467,6)*5))</f>
        <v>3</v>
      </c>
      <c r="J467" s="15" t="n">
        <f aca="false">IF(G467&gt;=Parámetros!$B$8,5,IF(G467&gt;=Parámetros!$B$7,4,IF(G467&gt;=Parámetros!$B$6,3,IF(G467&gt;=Parámetros!$B$5,2,1))))</f>
        <v>1</v>
      </c>
      <c r="K467" s="7" t="n">
        <f aca="false">1+MIN(4,INT(PERCENTRANK($H$2:$H$2401,H467,6)*5))</f>
        <v>1</v>
      </c>
      <c r="L467" s="7" t="str">
        <f aca="false">I467&amp;J467&amp;K467</f>
        <v>311</v>
      </c>
      <c r="M467" s="15" t="str">
        <f aca="false">INDEX('Mapa RF'!$B$4:$F$8,6-I467,J467)</f>
        <v>A punto de dormirse</v>
      </c>
    </row>
    <row r="468" customFormat="false" ht="15" hidden="false" customHeight="false" outlineLevel="0" collapsed="false">
      <c r="A468" s="10" t="s">
        <v>6222</v>
      </c>
      <c r="B468" s="10" t="s">
        <v>8968</v>
      </c>
      <c r="C468" s="11" t="n">
        <v>46074</v>
      </c>
      <c r="D468" s="13" t="b">
        <f aca="false">FALSE()</f>
        <v>0</v>
      </c>
      <c r="E468" s="14" t="n">
        <f aca="false">_xlfn.MAXIFS(Pedidos!$C$2:$C$7000,Pedidos!$B$2:$B$7000,A468)</f>
        <v>46074</v>
      </c>
      <c r="F468" s="15" t="n">
        <f aca="false">Parámetros!$B$4-E468</f>
        <v>222</v>
      </c>
      <c r="G468" s="7" t="n">
        <f aca="false">COUNTIF(Pedidos!$B$2:$B$7000,A468)</f>
        <v>1</v>
      </c>
      <c r="H468" s="16" t="n">
        <f aca="false">SUMIFS(Pedidos!$D$2:$D$7000,Pedidos!$B$2:$B$7000,A468)</f>
        <v>42.73</v>
      </c>
      <c r="I468" s="7" t="n">
        <f aca="false">5-MIN(4,INT(PERCENTRANK($F$2:$F$2401,F468,6)*5))</f>
        <v>3</v>
      </c>
      <c r="J468" s="15" t="n">
        <f aca="false">IF(G468&gt;=Parámetros!$B$8,5,IF(G468&gt;=Parámetros!$B$7,4,IF(G468&gt;=Parámetros!$B$6,3,IF(G468&gt;=Parámetros!$B$5,2,1))))</f>
        <v>1</v>
      </c>
      <c r="K468" s="7" t="n">
        <f aca="false">1+MIN(4,INT(PERCENTRANK($H$2:$H$2401,H468,6)*5))</f>
        <v>3</v>
      </c>
      <c r="L468" s="7" t="str">
        <f aca="false">I468&amp;J468&amp;K468</f>
        <v>313</v>
      </c>
      <c r="M468" s="15" t="str">
        <f aca="false">INDEX('Mapa RF'!$B$4:$F$8,6-I468,J468)</f>
        <v>A punto de dormirse</v>
      </c>
    </row>
    <row r="469" customFormat="false" ht="15" hidden="false" customHeight="false" outlineLevel="0" collapsed="false">
      <c r="A469" s="10" t="s">
        <v>6714</v>
      </c>
      <c r="B469" s="10" t="s">
        <v>8968</v>
      </c>
      <c r="C469" s="11" t="n">
        <v>46111</v>
      </c>
      <c r="D469" s="13" t="b">
        <f aca="false">TRUE()</f>
        <v>1</v>
      </c>
      <c r="E469" s="14" t="n">
        <f aca="false">_xlfn.MAXIFS(Pedidos!$C$2:$C$7000,Pedidos!$B$2:$B$7000,A469)</f>
        <v>46111</v>
      </c>
      <c r="F469" s="15" t="n">
        <f aca="false">Parámetros!$B$4-E469</f>
        <v>185</v>
      </c>
      <c r="G469" s="7" t="n">
        <f aca="false">COUNTIF(Pedidos!$B$2:$B$7000,A469)</f>
        <v>1</v>
      </c>
      <c r="H469" s="16" t="n">
        <f aca="false">SUMIFS(Pedidos!$D$2:$D$7000,Pedidos!$B$2:$B$7000,A469)</f>
        <v>33.53</v>
      </c>
      <c r="I469" s="7" t="n">
        <f aca="false">5-MIN(4,INT(PERCENTRANK($F$2:$F$2401,F469,6)*5))</f>
        <v>4</v>
      </c>
      <c r="J469" s="15" t="n">
        <f aca="false">IF(G469&gt;=Parámetros!$B$8,5,IF(G469&gt;=Parámetros!$B$7,4,IF(G469&gt;=Parámetros!$B$6,3,IF(G469&gt;=Parámetros!$B$5,2,1))))</f>
        <v>1</v>
      </c>
      <c r="K469" s="7" t="n">
        <f aca="false">1+MIN(4,INT(PERCENTRANK($H$2:$H$2401,H469,6)*5))</f>
        <v>2</v>
      </c>
      <c r="L469" s="7" t="str">
        <f aca="false">I469&amp;J469&amp;K469</f>
        <v>412</v>
      </c>
      <c r="M469" s="15" t="str">
        <f aca="false">INDEX('Mapa RF'!$B$4:$F$8,6-I469,J469)</f>
        <v>Prometedores</v>
      </c>
    </row>
    <row r="470" customFormat="false" ht="15" hidden="false" customHeight="false" outlineLevel="0" collapsed="false">
      <c r="A470" s="10" t="s">
        <v>399</v>
      </c>
      <c r="B470" s="10" t="s">
        <v>8968</v>
      </c>
      <c r="C470" s="11" t="n">
        <v>45614</v>
      </c>
      <c r="D470" s="13" t="b">
        <f aca="false">TRUE()</f>
        <v>1</v>
      </c>
      <c r="E470" s="14" t="n">
        <f aca="false">_xlfn.MAXIFS(Pedidos!$C$2:$C$7000,Pedidos!$B$2:$B$7000,A470)</f>
        <v>45614</v>
      </c>
      <c r="F470" s="15" t="n">
        <f aca="false">Parámetros!$B$4-E470</f>
        <v>682</v>
      </c>
      <c r="G470" s="7" t="n">
        <f aca="false">COUNTIF(Pedidos!$B$2:$B$7000,A470)</f>
        <v>1</v>
      </c>
      <c r="H470" s="16" t="n">
        <f aca="false">SUMIFS(Pedidos!$D$2:$D$7000,Pedidos!$B$2:$B$7000,A470)</f>
        <v>32.87</v>
      </c>
      <c r="I470" s="7" t="n">
        <f aca="false">5-MIN(4,INT(PERCENTRANK($F$2:$F$2401,F470,6)*5))</f>
        <v>1</v>
      </c>
      <c r="J470" s="15" t="n">
        <f aca="false">IF(G470&gt;=Parámetros!$B$8,5,IF(G470&gt;=Parámetros!$B$7,4,IF(G470&gt;=Parámetros!$B$6,3,IF(G470&gt;=Parámetros!$B$5,2,1))))</f>
        <v>1</v>
      </c>
      <c r="K470" s="7" t="n">
        <f aca="false">1+MIN(4,INT(PERCENTRANK($H$2:$H$2401,H470,6)*5))</f>
        <v>2</v>
      </c>
      <c r="L470" s="7" t="str">
        <f aca="false">I470&amp;J470&amp;K470</f>
        <v>112</v>
      </c>
      <c r="M470" s="15" t="str">
        <f aca="false">INDEX('Mapa RF'!$B$4:$F$8,6-I470,J470)</f>
        <v>Hibernando</v>
      </c>
    </row>
    <row r="471" customFormat="false" ht="15" hidden="false" customHeight="false" outlineLevel="0" collapsed="false">
      <c r="A471" s="10" t="s">
        <v>7087</v>
      </c>
      <c r="B471" s="10" t="s">
        <v>8973</v>
      </c>
      <c r="C471" s="11" t="n">
        <v>46142</v>
      </c>
      <c r="D471" s="13" t="b">
        <f aca="false">TRUE()</f>
        <v>1</v>
      </c>
      <c r="E471" s="14" t="n">
        <f aca="false">_xlfn.MAXIFS(Pedidos!$C$2:$C$7000,Pedidos!$B$2:$B$7000,A471)</f>
        <v>46142</v>
      </c>
      <c r="F471" s="15" t="n">
        <f aca="false">Parámetros!$B$4-E471</f>
        <v>154</v>
      </c>
      <c r="G471" s="7" t="n">
        <f aca="false">COUNTIF(Pedidos!$B$2:$B$7000,A471)</f>
        <v>1</v>
      </c>
      <c r="H471" s="16" t="n">
        <f aca="false">SUMIFS(Pedidos!$D$2:$D$7000,Pedidos!$B$2:$B$7000,A471)</f>
        <v>38.19</v>
      </c>
      <c r="I471" s="7" t="n">
        <f aca="false">5-MIN(4,INT(PERCENTRANK($F$2:$F$2401,F471,6)*5))</f>
        <v>4</v>
      </c>
      <c r="J471" s="15" t="n">
        <f aca="false">IF(G471&gt;=Parámetros!$B$8,5,IF(G471&gt;=Parámetros!$B$7,4,IF(G471&gt;=Parámetros!$B$6,3,IF(G471&gt;=Parámetros!$B$5,2,1))))</f>
        <v>1</v>
      </c>
      <c r="K471" s="7" t="n">
        <f aca="false">1+MIN(4,INT(PERCENTRANK($H$2:$H$2401,H471,6)*5))</f>
        <v>3</v>
      </c>
      <c r="L471" s="7" t="str">
        <f aca="false">I471&amp;J471&amp;K471</f>
        <v>413</v>
      </c>
      <c r="M471" s="15" t="str">
        <f aca="false">INDEX('Mapa RF'!$B$4:$F$8,6-I471,J471)</f>
        <v>Prometedores</v>
      </c>
    </row>
    <row r="472" customFormat="false" ht="15" hidden="false" customHeight="false" outlineLevel="0" collapsed="false">
      <c r="A472" s="10" t="s">
        <v>4356</v>
      </c>
      <c r="B472" s="10" t="s">
        <v>8968</v>
      </c>
      <c r="C472" s="11" t="n">
        <v>45933</v>
      </c>
      <c r="D472" s="13" t="b">
        <f aca="false">TRUE()</f>
        <v>1</v>
      </c>
      <c r="E472" s="14" t="n">
        <f aca="false">_xlfn.MAXIFS(Pedidos!$C$2:$C$7000,Pedidos!$B$2:$B$7000,A472)</f>
        <v>45933</v>
      </c>
      <c r="F472" s="15" t="n">
        <f aca="false">Parámetros!$B$4-E472</f>
        <v>363</v>
      </c>
      <c r="G472" s="7" t="n">
        <f aca="false">COUNTIF(Pedidos!$B$2:$B$7000,A472)</f>
        <v>1</v>
      </c>
      <c r="H472" s="16" t="n">
        <f aca="false">SUMIFS(Pedidos!$D$2:$D$7000,Pedidos!$B$2:$B$7000,A472)</f>
        <v>27.72</v>
      </c>
      <c r="I472" s="7" t="n">
        <f aca="false">5-MIN(4,INT(PERCENTRANK($F$2:$F$2401,F472,6)*5))</f>
        <v>2</v>
      </c>
      <c r="J472" s="15" t="n">
        <f aca="false">IF(G472&gt;=Parámetros!$B$8,5,IF(G472&gt;=Parámetros!$B$7,4,IF(G472&gt;=Parámetros!$B$6,3,IF(G472&gt;=Parámetros!$B$5,2,1))))</f>
        <v>1</v>
      </c>
      <c r="K472" s="7" t="n">
        <f aca="false">1+MIN(4,INT(PERCENTRANK($H$2:$H$2401,H472,6)*5))</f>
        <v>2</v>
      </c>
      <c r="L472" s="7" t="str">
        <f aca="false">I472&amp;J472&amp;K472</f>
        <v>212</v>
      </c>
      <c r="M472" s="15" t="str">
        <f aca="false">INDEX('Mapa RF'!$B$4:$F$8,6-I472,J472)</f>
        <v>Hibernando</v>
      </c>
    </row>
    <row r="473" customFormat="false" ht="15" hidden="false" customHeight="false" outlineLevel="0" collapsed="false">
      <c r="A473" s="10" t="s">
        <v>1894</v>
      </c>
      <c r="B473" s="10" t="s">
        <v>8981</v>
      </c>
      <c r="C473" s="11" t="n">
        <v>45748</v>
      </c>
      <c r="D473" s="13" t="b">
        <f aca="false">FALSE()</f>
        <v>0</v>
      </c>
      <c r="E473" s="14" t="n">
        <f aca="false">_xlfn.MAXIFS(Pedidos!$C$2:$C$7000,Pedidos!$B$2:$B$7000,A473)</f>
        <v>45956</v>
      </c>
      <c r="F473" s="15" t="n">
        <f aca="false">Parámetros!$B$4-E473</f>
        <v>340</v>
      </c>
      <c r="G473" s="7" t="n">
        <f aca="false">COUNTIF(Pedidos!$B$2:$B$7000,A473)</f>
        <v>2</v>
      </c>
      <c r="H473" s="16" t="n">
        <f aca="false">SUMIFS(Pedidos!$D$2:$D$7000,Pedidos!$B$2:$B$7000,A473)</f>
        <v>104.48</v>
      </c>
      <c r="I473" s="7" t="n">
        <f aca="false">5-MIN(4,INT(PERCENTRANK($F$2:$F$2401,F473,6)*5))</f>
        <v>3</v>
      </c>
      <c r="J473" s="15" t="n">
        <f aca="false">IF(G473&gt;=Parámetros!$B$8,5,IF(G473&gt;=Parámetros!$B$7,4,IF(G473&gt;=Parámetros!$B$6,3,IF(G473&gt;=Parámetros!$B$5,2,1))))</f>
        <v>2</v>
      </c>
      <c r="K473" s="7" t="n">
        <f aca="false">1+MIN(4,INT(PERCENTRANK($H$2:$H$2401,H473,6)*5))</f>
        <v>4</v>
      </c>
      <c r="L473" s="7" t="str">
        <f aca="false">I473&amp;J473&amp;K473</f>
        <v>324</v>
      </c>
      <c r="M473" s="15" t="str">
        <f aca="false">INDEX('Mapa RF'!$B$4:$F$8,6-I473,J473)</f>
        <v>A punto de dormirse</v>
      </c>
    </row>
    <row r="474" customFormat="false" ht="15" hidden="false" customHeight="false" outlineLevel="0" collapsed="false">
      <c r="A474" s="10" t="s">
        <v>232</v>
      </c>
      <c r="B474" s="10" t="s">
        <v>8970</v>
      </c>
      <c r="C474" s="11" t="n">
        <v>45592</v>
      </c>
      <c r="D474" s="13" t="b">
        <f aca="false">TRUE()</f>
        <v>1</v>
      </c>
      <c r="E474" s="14" t="n">
        <f aca="false">_xlfn.MAXIFS(Pedidos!$C$2:$C$7000,Pedidos!$B$2:$B$7000,A474)</f>
        <v>45592</v>
      </c>
      <c r="F474" s="15" t="n">
        <f aca="false">Parámetros!$B$4-E474</f>
        <v>704</v>
      </c>
      <c r="G474" s="7" t="n">
        <f aca="false">COUNTIF(Pedidos!$B$2:$B$7000,A474)</f>
        <v>1</v>
      </c>
      <c r="H474" s="16" t="n">
        <f aca="false">SUMIFS(Pedidos!$D$2:$D$7000,Pedidos!$B$2:$B$7000,A474)</f>
        <v>18.53</v>
      </c>
      <c r="I474" s="7" t="n">
        <f aca="false">5-MIN(4,INT(PERCENTRANK($F$2:$F$2401,F474,6)*5))</f>
        <v>1</v>
      </c>
      <c r="J474" s="15" t="n">
        <f aca="false">IF(G474&gt;=Parámetros!$B$8,5,IF(G474&gt;=Parámetros!$B$7,4,IF(G474&gt;=Parámetros!$B$6,3,IF(G474&gt;=Parámetros!$B$5,2,1))))</f>
        <v>1</v>
      </c>
      <c r="K474" s="7" t="n">
        <f aca="false">1+MIN(4,INT(PERCENTRANK($H$2:$H$2401,H474,6)*5))</f>
        <v>1</v>
      </c>
      <c r="L474" s="7" t="str">
        <f aca="false">I474&amp;J474&amp;K474</f>
        <v>111</v>
      </c>
      <c r="M474" s="15" t="str">
        <f aca="false">INDEX('Mapa RF'!$B$4:$F$8,6-I474,J474)</f>
        <v>Hibernando</v>
      </c>
    </row>
    <row r="475" customFormat="false" ht="15" hidden="false" customHeight="false" outlineLevel="0" collapsed="false">
      <c r="A475" s="10" t="s">
        <v>1182</v>
      </c>
      <c r="B475" s="10" t="s">
        <v>8972</v>
      </c>
      <c r="C475" s="11" t="n">
        <v>45692</v>
      </c>
      <c r="D475" s="13" t="b">
        <f aca="false">TRUE()</f>
        <v>1</v>
      </c>
      <c r="E475" s="14" t="n">
        <f aca="false">_xlfn.MAXIFS(Pedidos!$C$2:$C$7000,Pedidos!$B$2:$B$7000,A475)</f>
        <v>45844</v>
      </c>
      <c r="F475" s="15" t="n">
        <f aca="false">Parámetros!$B$4-E475</f>
        <v>452</v>
      </c>
      <c r="G475" s="7" t="n">
        <f aca="false">COUNTIF(Pedidos!$B$2:$B$7000,A475)</f>
        <v>4</v>
      </c>
      <c r="H475" s="16" t="n">
        <f aca="false">SUMIFS(Pedidos!$D$2:$D$7000,Pedidos!$B$2:$B$7000,A475)</f>
        <v>150.99</v>
      </c>
      <c r="I475" s="7" t="n">
        <f aca="false">5-MIN(4,INT(PERCENTRANK($F$2:$F$2401,F475,6)*5))</f>
        <v>2</v>
      </c>
      <c r="J475" s="15" t="n">
        <f aca="false">IF(G475&gt;=Parámetros!$B$8,5,IF(G475&gt;=Parámetros!$B$7,4,IF(G475&gt;=Parámetros!$B$6,3,IF(G475&gt;=Parámetros!$B$5,2,1))))</f>
        <v>4</v>
      </c>
      <c r="K475" s="7" t="n">
        <f aca="false">1+MIN(4,INT(PERCENTRANK($H$2:$H$2401,H475,6)*5))</f>
        <v>5</v>
      </c>
      <c r="L475" s="7" t="str">
        <f aca="false">I475&amp;J475&amp;K475</f>
        <v>245</v>
      </c>
      <c r="M475" s="15" t="str">
        <f aca="false">INDEX('Mapa RF'!$B$4:$F$8,6-I475,J475)</f>
        <v>En riesgo</v>
      </c>
    </row>
    <row r="476" customFormat="false" ht="15" hidden="false" customHeight="false" outlineLevel="0" collapsed="false">
      <c r="A476" s="10" t="s">
        <v>7663</v>
      </c>
      <c r="B476" s="10" t="s">
        <v>8968</v>
      </c>
      <c r="C476" s="11" t="n">
        <v>46192</v>
      </c>
      <c r="D476" s="13" t="b">
        <f aca="false">FALSE()</f>
        <v>0</v>
      </c>
      <c r="E476" s="14" t="n">
        <f aca="false">_xlfn.MAXIFS(Pedidos!$C$2:$C$7000,Pedidos!$B$2:$B$7000,A476)</f>
        <v>46192</v>
      </c>
      <c r="F476" s="15" t="n">
        <f aca="false">Parámetros!$B$4-E476</f>
        <v>104</v>
      </c>
      <c r="G476" s="7" t="n">
        <f aca="false">COUNTIF(Pedidos!$B$2:$B$7000,A476)</f>
        <v>1</v>
      </c>
      <c r="H476" s="16" t="n">
        <f aca="false">SUMIFS(Pedidos!$D$2:$D$7000,Pedidos!$B$2:$B$7000,A476)</f>
        <v>47.54</v>
      </c>
      <c r="I476" s="7" t="n">
        <f aca="false">5-MIN(4,INT(PERCENTRANK($F$2:$F$2401,F476,6)*5))</f>
        <v>4</v>
      </c>
      <c r="J476" s="15" t="n">
        <f aca="false">IF(G476&gt;=Parámetros!$B$8,5,IF(G476&gt;=Parámetros!$B$7,4,IF(G476&gt;=Parámetros!$B$6,3,IF(G476&gt;=Parámetros!$B$5,2,1))))</f>
        <v>1</v>
      </c>
      <c r="K476" s="7" t="n">
        <f aca="false">1+MIN(4,INT(PERCENTRANK($H$2:$H$2401,H476,6)*5))</f>
        <v>3</v>
      </c>
      <c r="L476" s="7" t="str">
        <f aca="false">I476&amp;J476&amp;K476</f>
        <v>413</v>
      </c>
      <c r="M476" s="15" t="str">
        <f aca="false">INDEX('Mapa RF'!$B$4:$F$8,6-I476,J476)</f>
        <v>Prometedores</v>
      </c>
    </row>
    <row r="477" customFormat="false" ht="15" hidden="false" customHeight="false" outlineLevel="0" collapsed="false">
      <c r="A477" s="10" t="s">
        <v>2890</v>
      </c>
      <c r="B477" s="10" t="s">
        <v>8968</v>
      </c>
      <c r="C477" s="11" t="n">
        <v>45823</v>
      </c>
      <c r="D477" s="13" t="b">
        <f aca="false">TRUE()</f>
        <v>1</v>
      </c>
      <c r="E477" s="14" t="n">
        <f aca="false">_xlfn.MAXIFS(Pedidos!$C$2:$C$7000,Pedidos!$B$2:$B$7000,A477)</f>
        <v>46292</v>
      </c>
      <c r="F477" s="15" t="n">
        <f aca="false">Parámetros!$B$4-E477</f>
        <v>4</v>
      </c>
      <c r="G477" s="7" t="n">
        <f aca="false">COUNTIF(Pedidos!$B$2:$B$7000,A477)</f>
        <v>8</v>
      </c>
      <c r="H477" s="16" t="n">
        <f aca="false">SUMIFS(Pedidos!$D$2:$D$7000,Pedidos!$B$2:$B$7000,A477)</f>
        <v>295.38</v>
      </c>
      <c r="I477" s="7" t="n">
        <f aca="false">5-MIN(4,INT(PERCENTRANK($F$2:$F$2401,F477,6)*5))</f>
        <v>5</v>
      </c>
      <c r="J477" s="15" t="n">
        <f aca="false">IF(G477&gt;=Parámetros!$B$8,5,IF(G477&gt;=Parámetros!$B$7,4,IF(G477&gt;=Parámetros!$B$6,3,IF(G477&gt;=Parámetros!$B$5,2,1))))</f>
        <v>5</v>
      </c>
      <c r="K477" s="7" t="n">
        <f aca="false">1+MIN(4,INT(PERCENTRANK($H$2:$H$2401,H477,6)*5))</f>
        <v>5</v>
      </c>
      <c r="L477" s="7" t="str">
        <f aca="false">I477&amp;J477&amp;K477</f>
        <v>555</v>
      </c>
      <c r="M477" s="15" t="str">
        <f aca="false">INDEX('Mapa RF'!$B$4:$F$8,6-I477,J477)</f>
        <v>Campeones</v>
      </c>
    </row>
    <row r="478" customFormat="false" ht="15" hidden="false" customHeight="false" outlineLevel="0" collapsed="false">
      <c r="A478" s="10" t="s">
        <v>3166</v>
      </c>
      <c r="B478" s="10" t="s">
        <v>8974</v>
      </c>
      <c r="C478" s="11" t="n">
        <v>45844</v>
      </c>
      <c r="D478" s="13" t="b">
        <f aca="false">TRUE()</f>
        <v>1</v>
      </c>
      <c r="E478" s="14" t="n">
        <f aca="false">_xlfn.MAXIFS(Pedidos!$C$2:$C$7000,Pedidos!$B$2:$B$7000,A478)</f>
        <v>46290</v>
      </c>
      <c r="F478" s="15" t="n">
        <f aca="false">Parámetros!$B$4-E478</f>
        <v>6</v>
      </c>
      <c r="G478" s="7" t="n">
        <f aca="false">COUNTIF(Pedidos!$B$2:$B$7000,A478)</f>
        <v>7</v>
      </c>
      <c r="H478" s="16" t="n">
        <f aca="false">SUMIFS(Pedidos!$D$2:$D$7000,Pedidos!$B$2:$B$7000,A478)</f>
        <v>233.79</v>
      </c>
      <c r="I478" s="7" t="n">
        <f aca="false">5-MIN(4,INT(PERCENTRANK($F$2:$F$2401,F478,6)*5))</f>
        <v>5</v>
      </c>
      <c r="J478" s="15" t="n">
        <f aca="false">IF(G478&gt;=Parámetros!$B$8,5,IF(G478&gt;=Parámetros!$B$7,4,IF(G478&gt;=Parámetros!$B$6,3,IF(G478&gt;=Parámetros!$B$5,2,1))))</f>
        <v>5</v>
      </c>
      <c r="K478" s="7" t="n">
        <f aca="false">1+MIN(4,INT(PERCENTRANK($H$2:$H$2401,H478,6)*5))</f>
        <v>5</v>
      </c>
      <c r="L478" s="7" t="str">
        <f aca="false">I478&amp;J478&amp;K478</f>
        <v>555</v>
      </c>
      <c r="M478" s="15" t="str">
        <f aca="false">INDEX('Mapa RF'!$B$4:$F$8,6-I478,J478)</f>
        <v>Campeones</v>
      </c>
    </row>
    <row r="479" customFormat="false" ht="15" hidden="false" customHeight="false" outlineLevel="0" collapsed="false">
      <c r="A479" s="10" t="s">
        <v>1746</v>
      </c>
      <c r="B479" s="10" t="s">
        <v>8968</v>
      </c>
      <c r="C479" s="11" t="n">
        <v>45736</v>
      </c>
      <c r="D479" s="13" t="b">
        <f aca="false">TRUE()</f>
        <v>1</v>
      </c>
      <c r="E479" s="14" t="n">
        <f aca="false">_xlfn.MAXIFS(Pedidos!$C$2:$C$7000,Pedidos!$B$2:$B$7000,A479)</f>
        <v>45984</v>
      </c>
      <c r="F479" s="15" t="n">
        <f aca="false">Parámetros!$B$4-E479</f>
        <v>312</v>
      </c>
      <c r="G479" s="7" t="n">
        <f aca="false">COUNTIF(Pedidos!$B$2:$B$7000,A479)</f>
        <v>4</v>
      </c>
      <c r="H479" s="16" t="n">
        <f aca="false">SUMIFS(Pedidos!$D$2:$D$7000,Pedidos!$B$2:$B$7000,A479)</f>
        <v>150.52</v>
      </c>
      <c r="I479" s="7" t="n">
        <f aca="false">5-MIN(4,INT(PERCENTRANK($F$2:$F$2401,F479,6)*5))</f>
        <v>3</v>
      </c>
      <c r="J479" s="15" t="n">
        <f aca="false">IF(G479&gt;=Parámetros!$B$8,5,IF(G479&gt;=Parámetros!$B$7,4,IF(G479&gt;=Parámetros!$B$6,3,IF(G479&gt;=Parámetros!$B$5,2,1))))</f>
        <v>4</v>
      </c>
      <c r="K479" s="7" t="n">
        <f aca="false">1+MIN(4,INT(PERCENTRANK($H$2:$H$2401,H479,6)*5))</f>
        <v>5</v>
      </c>
      <c r="L479" s="7" t="str">
        <f aca="false">I479&amp;J479&amp;K479</f>
        <v>345</v>
      </c>
      <c r="M479" s="15" t="str">
        <f aca="false">INDEX('Mapa RF'!$B$4:$F$8,6-I479,J479)</f>
        <v>Leales</v>
      </c>
    </row>
    <row r="480" customFormat="false" ht="15" hidden="false" customHeight="false" outlineLevel="0" collapsed="false">
      <c r="A480" s="10" t="s">
        <v>6787</v>
      </c>
      <c r="B480" s="10" t="s">
        <v>8973</v>
      </c>
      <c r="C480" s="11" t="n">
        <v>46116</v>
      </c>
      <c r="D480" s="13" t="b">
        <f aca="false">TRUE()</f>
        <v>1</v>
      </c>
      <c r="E480" s="14" t="n">
        <f aca="false">_xlfn.MAXIFS(Pedidos!$C$2:$C$7000,Pedidos!$B$2:$B$7000,A480)</f>
        <v>46116</v>
      </c>
      <c r="F480" s="15" t="n">
        <f aca="false">Parámetros!$B$4-E480</f>
        <v>180</v>
      </c>
      <c r="G480" s="7" t="n">
        <f aca="false">COUNTIF(Pedidos!$B$2:$B$7000,A480)</f>
        <v>1</v>
      </c>
      <c r="H480" s="16" t="n">
        <f aca="false">SUMIFS(Pedidos!$D$2:$D$7000,Pedidos!$B$2:$B$7000,A480)</f>
        <v>62.7</v>
      </c>
      <c r="I480" s="7" t="n">
        <f aca="false">5-MIN(4,INT(PERCENTRANK($F$2:$F$2401,F480,6)*5))</f>
        <v>4</v>
      </c>
      <c r="J480" s="15" t="n">
        <f aca="false">IF(G480&gt;=Parámetros!$B$8,5,IF(G480&gt;=Parámetros!$B$7,4,IF(G480&gt;=Parámetros!$B$6,3,IF(G480&gt;=Parámetros!$B$5,2,1))))</f>
        <v>1</v>
      </c>
      <c r="K480" s="7" t="n">
        <f aca="false">1+MIN(4,INT(PERCENTRANK($H$2:$H$2401,H480,6)*5))</f>
        <v>4</v>
      </c>
      <c r="L480" s="7" t="str">
        <f aca="false">I480&amp;J480&amp;K480</f>
        <v>414</v>
      </c>
      <c r="M480" s="15" t="str">
        <f aca="false">INDEX('Mapa RF'!$B$4:$F$8,6-I480,J480)</f>
        <v>Prometedores</v>
      </c>
    </row>
    <row r="481" customFormat="false" ht="15" hidden="false" customHeight="false" outlineLevel="0" collapsed="false">
      <c r="A481" s="10" t="s">
        <v>3411</v>
      </c>
      <c r="B481" s="10" t="s">
        <v>8968</v>
      </c>
      <c r="C481" s="11" t="n">
        <v>45863</v>
      </c>
      <c r="D481" s="13" t="b">
        <f aca="false">TRUE()</f>
        <v>1</v>
      </c>
      <c r="E481" s="14" t="n">
        <f aca="false">_xlfn.MAXIFS(Pedidos!$C$2:$C$7000,Pedidos!$B$2:$B$7000,A481)</f>
        <v>46292</v>
      </c>
      <c r="F481" s="15" t="n">
        <f aca="false">Parámetros!$B$4-E481</f>
        <v>4</v>
      </c>
      <c r="G481" s="7" t="n">
        <f aca="false">COUNTIF(Pedidos!$B$2:$B$7000,A481)</f>
        <v>8</v>
      </c>
      <c r="H481" s="16" t="n">
        <f aca="false">SUMIFS(Pedidos!$D$2:$D$7000,Pedidos!$B$2:$B$7000,A481)</f>
        <v>256.7</v>
      </c>
      <c r="I481" s="7" t="n">
        <f aca="false">5-MIN(4,INT(PERCENTRANK($F$2:$F$2401,F481,6)*5))</f>
        <v>5</v>
      </c>
      <c r="J481" s="15" t="n">
        <f aca="false">IF(G481&gt;=Parámetros!$B$8,5,IF(G481&gt;=Parámetros!$B$7,4,IF(G481&gt;=Parámetros!$B$6,3,IF(G481&gt;=Parámetros!$B$5,2,1))))</f>
        <v>5</v>
      </c>
      <c r="K481" s="7" t="n">
        <f aca="false">1+MIN(4,INT(PERCENTRANK($H$2:$H$2401,H481,6)*5))</f>
        <v>5</v>
      </c>
      <c r="L481" s="7" t="str">
        <f aca="false">I481&amp;J481&amp;K481</f>
        <v>555</v>
      </c>
      <c r="M481" s="15" t="str">
        <f aca="false">INDEX('Mapa RF'!$B$4:$F$8,6-I481,J481)</f>
        <v>Campeones</v>
      </c>
    </row>
    <row r="482" customFormat="false" ht="15" hidden="false" customHeight="false" outlineLevel="0" collapsed="false">
      <c r="A482" s="10" t="s">
        <v>1096</v>
      </c>
      <c r="B482" s="10" t="s">
        <v>8979</v>
      </c>
      <c r="C482" s="11" t="n">
        <v>45684</v>
      </c>
      <c r="D482" s="13" t="b">
        <f aca="false">TRUE()</f>
        <v>1</v>
      </c>
      <c r="E482" s="14" t="n">
        <f aca="false">_xlfn.MAXIFS(Pedidos!$C$2:$C$7000,Pedidos!$B$2:$B$7000,A482)</f>
        <v>45684</v>
      </c>
      <c r="F482" s="15" t="n">
        <f aca="false">Parámetros!$B$4-E482</f>
        <v>612</v>
      </c>
      <c r="G482" s="7" t="n">
        <f aca="false">COUNTIF(Pedidos!$B$2:$B$7000,A482)</f>
        <v>1</v>
      </c>
      <c r="H482" s="16" t="n">
        <f aca="false">SUMIFS(Pedidos!$D$2:$D$7000,Pedidos!$B$2:$B$7000,A482)</f>
        <v>18.77</v>
      </c>
      <c r="I482" s="7" t="n">
        <f aca="false">5-MIN(4,INT(PERCENTRANK($F$2:$F$2401,F482,6)*5))</f>
        <v>1</v>
      </c>
      <c r="J482" s="15" t="n">
        <f aca="false">IF(G482&gt;=Parámetros!$B$8,5,IF(G482&gt;=Parámetros!$B$7,4,IF(G482&gt;=Parámetros!$B$6,3,IF(G482&gt;=Parámetros!$B$5,2,1))))</f>
        <v>1</v>
      </c>
      <c r="K482" s="7" t="n">
        <f aca="false">1+MIN(4,INT(PERCENTRANK($H$2:$H$2401,H482,6)*5))</f>
        <v>1</v>
      </c>
      <c r="L482" s="7" t="str">
        <f aca="false">I482&amp;J482&amp;K482</f>
        <v>111</v>
      </c>
      <c r="M482" s="15" t="str">
        <f aca="false">INDEX('Mapa RF'!$B$4:$F$8,6-I482,J482)</f>
        <v>Hibernando</v>
      </c>
    </row>
    <row r="483" customFormat="false" ht="15" hidden="false" customHeight="false" outlineLevel="0" collapsed="false">
      <c r="A483" s="10" t="s">
        <v>615</v>
      </c>
      <c r="B483" s="10" t="s">
        <v>8970</v>
      </c>
      <c r="C483" s="11" t="n">
        <v>45638</v>
      </c>
      <c r="D483" s="13" t="b">
        <f aca="false">TRUE()</f>
        <v>1</v>
      </c>
      <c r="E483" s="14" t="n">
        <f aca="false">_xlfn.MAXIFS(Pedidos!$C$2:$C$7000,Pedidos!$B$2:$B$7000,A483)</f>
        <v>45638</v>
      </c>
      <c r="F483" s="15" t="n">
        <f aca="false">Parámetros!$B$4-E483</f>
        <v>658</v>
      </c>
      <c r="G483" s="7" t="n">
        <f aca="false">COUNTIF(Pedidos!$B$2:$B$7000,A483)</f>
        <v>1</v>
      </c>
      <c r="H483" s="16" t="n">
        <f aca="false">SUMIFS(Pedidos!$D$2:$D$7000,Pedidos!$B$2:$B$7000,A483)</f>
        <v>31.16</v>
      </c>
      <c r="I483" s="7" t="n">
        <f aca="false">5-MIN(4,INT(PERCENTRANK($F$2:$F$2401,F483,6)*5))</f>
        <v>1</v>
      </c>
      <c r="J483" s="15" t="n">
        <f aca="false">IF(G483&gt;=Parámetros!$B$8,5,IF(G483&gt;=Parámetros!$B$7,4,IF(G483&gt;=Parámetros!$B$6,3,IF(G483&gt;=Parámetros!$B$5,2,1))))</f>
        <v>1</v>
      </c>
      <c r="K483" s="7" t="n">
        <f aca="false">1+MIN(4,INT(PERCENTRANK($H$2:$H$2401,H483,6)*5))</f>
        <v>2</v>
      </c>
      <c r="L483" s="7" t="str">
        <f aca="false">I483&amp;J483&amp;K483</f>
        <v>112</v>
      </c>
      <c r="M483" s="15" t="str">
        <f aca="false">INDEX('Mapa RF'!$B$4:$F$8,6-I483,J483)</f>
        <v>Hibernando</v>
      </c>
    </row>
    <row r="484" customFormat="false" ht="15" hidden="false" customHeight="false" outlineLevel="0" collapsed="false">
      <c r="A484" s="10" t="s">
        <v>5728</v>
      </c>
      <c r="B484" s="10" t="s">
        <v>8979</v>
      </c>
      <c r="C484" s="11" t="n">
        <v>46035</v>
      </c>
      <c r="D484" s="13" t="b">
        <f aca="false">FALSE()</f>
        <v>0</v>
      </c>
      <c r="E484" s="14" t="n">
        <f aca="false">_xlfn.MAXIFS(Pedidos!$C$2:$C$7000,Pedidos!$B$2:$B$7000,A484)</f>
        <v>46035</v>
      </c>
      <c r="F484" s="15" t="n">
        <f aca="false">Parámetros!$B$4-E484</f>
        <v>261</v>
      </c>
      <c r="G484" s="7" t="n">
        <f aca="false">COUNTIF(Pedidos!$B$2:$B$7000,A484)</f>
        <v>1</v>
      </c>
      <c r="H484" s="16" t="n">
        <f aca="false">SUMIFS(Pedidos!$D$2:$D$7000,Pedidos!$B$2:$B$7000,A484)</f>
        <v>28.81</v>
      </c>
      <c r="I484" s="7" t="n">
        <f aca="false">5-MIN(4,INT(PERCENTRANK($F$2:$F$2401,F484,6)*5))</f>
        <v>3</v>
      </c>
      <c r="J484" s="15" t="n">
        <f aca="false">IF(G484&gt;=Parámetros!$B$8,5,IF(G484&gt;=Parámetros!$B$7,4,IF(G484&gt;=Parámetros!$B$6,3,IF(G484&gt;=Parámetros!$B$5,2,1))))</f>
        <v>1</v>
      </c>
      <c r="K484" s="7" t="n">
        <f aca="false">1+MIN(4,INT(PERCENTRANK($H$2:$H$2401,H484,6)*5))</f>
        <v>2</v>
      </c>
      <c r="L484" s="7" t="str">
        <f aca="false">I484&amp;J484&amp;K484</f>
        <v>312</v>
      </c>
      <c r="M484" s="15" t="str">
        <f aca="false">INDEX('Mapa RF'!$B$4:$F$8,6-I484,J484)</f>
        <v>A punto de dormirse</v>
      </c>
    </row>
    <row r="485" customFormat="false" ht="15" hidden="false" customHeight="false" outlineLevel="0" collapsed="false">
      <c r="A485" s="10" t="s">
        <v>6016</v>
      </c>
      <c r="B485" s="10" t="s">
        <v>8975</v>
      </c>
      <c r="C485" s="11" t="n">
        <v>46058</v>
      </c>
      <c r="D485" s="13" t="b">
        <f aca="false">TRUE()</f>
        <v>1</v>
      </c>
      <c r="E485" s="14" t="n">
        <f aca="false">_xlfn.MAXIFS(Pedidos!$C$2:$C$7000,Pedidos!$B$2:$B$7000,A485)</f>
        <v>46058</v>
      </c>
      <c r="F485" s="15" t="n">
        <f aca="false">Parámetros!$B$4-E485</f>
        <v>238</v>
      </c>
      <c r="G485" s="7" t="n">
        <f aca="false">COUNTIF(Pedidos!$B$2:$B$7000,A485)</f>
        <v>1</v>
      </c>
      <c r="H485" s="16" t="n">
        <f aca="false">SUMIFS(Pedidos!$D$2:$D$7000,Pedidos!$B$2:$B$7000,A485)</f>
        <v>27.26</v>
      </c>
      <c r="I485" s="7" t="n">
        <f aca="false">5-MIN(4,INT(PERCENTRANK($F$2:$F$2401,F485,6)*5))</f>
        <v>3</v>
      </c>
      <c r="J485" s="15" t="n">
        <f aca="false">IF(G485&gt;=Parámetros!$B$8,5,IF(G485&gt;=Parámetros!$B$7,4,IF(G485&gt;=Parámetros!$B$6,3,IF(G485&gt;=Parámetros!$B$5,2,1))))</f>
        <v>1</v>
      </c>
      <c r="K485" s="7" t="n">
        <f aca="false">1+MIN(4,INT(PERCENTRANK($H$2:$H$2401,H485,6)*5))</f>
        <v>2</v>
      </c>
      <c r="L485" s="7" t="str">
        <f aca="false">I485&amp;J485&amp;K485</f>
        <v>312</v>
      </c>
      <c r="M485" s="15" t="str">
        <f aca="false">INDEX('Mapa RF'!$B$4:$F$8,6-I485,J485)</f>
        <v>A punto de dormirse</v>
      </c>
    </row>
    <row r="486" customFormat="false" ht="15" hidden="false" customHeight="false" outlineLevel="0" collapsed="false">
      <c r="A486" s="10" t="s">
        <v>4506</v>
      </c>
      <c r="B486" s="10" t="s">
        <v>8972</v>
      </c>
      <c r="C486" s="11" t="n">
        <v>45942</v>
      </c>
      <c r="D486" s="13" t="b">
        <f aca="false">TRUE()</f>
        <v>1</v>
      </c>
      <c r="E486" s="14" t="n">
        <f aca="false">_xlfn.MAXIFS(Pedidos!$C$2:$C$7000,Pedidos!$B$2:$B$7000,A486)</f>
        <v>45942</v>
      </c>
      <c r="F486" s="15" t="n">
        <f aca="false">Parámetros!$B$4-E486</f>
        <v>354</v>
      </c>
      <c r="G486" s="7" t="n">
        <f aca="false">COUNTIF(Pedidos!$B$2:$B$7000,A486)</f>
        <v>1</v>
      </c>
      <c r="H486" s="16" t="n">
        <f aca="false">SUMIFS(Pedidos!$D$2:$D$7000,Pedidos!$B$2:$B$7000,A486)</f>
        <v>11.69</v>
      </c>
      <c r="I486" s="7" t="n">
        <f aca="false">5-MIN(4,INT(PERCENTRANK($F$2:$F$2401,F486,6)*5))</f>
        <v>3</v>
      </c>
      <c r="J486" s="15" t="n">
        <f aca="false">IF(G486&gt;=Parámetros!$B$8,5,IF(G486&gt;=Parámetros!$B$7,4,IF(G486&gt;=Parámetros!$B$6,3,IF(G486&gt;=Parámetros!$B$5,2,1))))</f>
        <v>1</v>
      </c>
      <c r="K486" s="7" t="n">
        <f aca="false">1+MIN(4,INT(PERCENTRANK($H$2:$H$2401,H486,6)*5))</f>
        <v>1</v>
      </c>
      <c r="L486" s="7" t="str">
        <f aca="false">I486&amp;J486&amp;K486</f>
        <v>311</v>
      </c>
      <c r="M486" s="15" t="str">
        <f aca="false">INDEX('Mapa RF'!$B$4:$F$8,6-I486,J486)</f>
        <v>A punto de dormirse</v>
      </c>
    </row>
    <row r="487" customFormat="false" ht="15" hidden="false" customHeight="false" outlineLevel="0" collapsed="false">
      <c r="A487" s="10" t="s">
        <v>5179</v>
      </c>
      <c r="B487" s="10" t="s">
        <v>8975</v>
      </c>
      <c r="C487" s="11" t="n">
        <v>45993</v>
      </c>
      <c r="D487" s="13" t="b">
        <f aca="false">TRUE()</f>
        <v>1</v>
      </c>
      <c r="E487" s="14" t="n">
        <f aca="false">_xlfn.MAXIFS(Pedidos!$C$2:$C$7000,Pedidos!$B$2:$B$7000,A487)</f>
        <v>46291</v>
      </c>
      <c r="F487" s="15" t="n">
        <f aca="false">Parámetros!$B$4-E487</f>
        <v>5</v>
      </c>
      <c r="G487" s="7" t="n">
        <f aca="false">COUNTIF(Pedidos!$B$2:$B$7000,A487)</f>
        <v>10</v>
      </c>
      <c r="H487" s="16" t="n">
        <f aca="false">SUMIFS(Pedidos!$D$2:$D$7000,Pedidos!$B$2:$B$7000,A487)</f>
        <v>567.32</v>
      </c>
      <c r="I487" s="7" t="n">
        <f aca="false">5-MIN(4,INT(PERCENTRANK($F$2:$F$2401,F487,6)*5))</f>
        <v>5</v>
      </c>
      <c r="J487" s="15" t="n">
        <f aca="false">IF(G487&gt;=Parámetros!$B$8,5,IF(G487&gt;=Parámetros!$B$7,4,IF(G487&gt;=Parámetros!$B$6,3,IF(G487&gt;=Parámetros!$B$5,2,1))))</f>
        <v>5</v>
      </c>
      <c r="K487" s="7" t="n">
        <f aca="false">1+MIN(4,INT(PERCENTRANK($H$2:$H$2401,H487,6)*5))</f>
        <v>5</v>
      </c>
      <c r="L487" s="7" t="str">
        <f aca="false">I487&amp;J487&amp;K487</f>
        <v>555</v>
      </c>
      <c r="M487" s="15" t="str">
        <f aca="false">INDEX('Mapa RF'!$B$4:$F$8,6-I487,J487)</f>
        <v>Campeones</v>
      </c>
    </row>
    <row r="488" customFormat="false" ht="15" hidden="false" customHeight="false" outlineLevel="0" collapsed="false">
      <c r="A488" s="10" t="s">
        <v>5137</v>
      </c>
      <c r="B488" s="10" t="s">
        <v>8976</v>
      </c>
      <c r="C488" s="11" t="n">
        <v>45990</v>
      </c>
      <c r="D488" s="13" t="b">
        <f aca="false">TRUE()</f>
        <v>1</v>
      </c>
      <c r="E488" s="14" t="n">
        <f aca="false">_xlfn.MAXIFS(Pedidos!$C$2:$C$7000,Pedidos!$B$2:$B$7000,A488)</f>
        <v>45990</v>
      </c>
      <c r="F488" s="15" t="n">
        <f aca="false">Parámetros!$B$4-E488</f>
        <v>306</v>
      </c>
      <c r="G488" s="7" t="n">
        <f aca="false">COUNTIF(Pedidos!$B$2:$B$7000,A488)</f>
        <v>1</v>
      </c>
      <c r="H488" s="16" t="n">
        <f aca="false">SUMIFS(Pedidos!$D$2:$D$7000,Pedidos!$B$2:$B$7000,A488)</f>
        <v>28.96</v>
      </c>
      <c r="I488" s="7" t="n">
        <f aca="false">5-MIN(4,INT(PERCENTRANK($F$2:$F$2401,F488,6)*5))</f>
        <v>3</v>
      </c>
      <c r="J488" s="15" t="n">
        <f aca="false">IF(G488&gt;=Parámetros!$B$8,5,IF(G488&gt;=Parámetros!$B$7,4,IF(G488&gt;=Parámetros!$B$6,3,IF(G488&gt;=Parámetros!$B$5,2,1))))</f>
        <v>1</v>
      </c>
      <c r="K488" s="7" t="n">
        <f aca="false">1+MIN(4,INT(PERCENTRANK($H$2:$H$2401,H488,6)*5))</f>
        <v>2</v>
      </c>
      <c r="L488" s="7" t="str">
        <f aca="false">I488&amp;J488&amp;K488</f>
        <v>312</v>
      </c>
      <c r="M488" s="15" t="str">
        <f aca="false">INDEX('Mapa RF'!$B$4:$F$8,6-I488,J488)</f>
        <v>A punto de dormirse</v>
      </c>
    </row>
    <row r="489" customFormat="false" ht="15" hidden="false" customHeight="false" outlineLevel="0" collapsed="false">
      <c r="A489" s="10" t="s">
        <v>4551</v>
      </c>
      <c r="B489" s="10" t="s">
        <v>8971</v>
      </c>
      <c r="C489" s="11" t="n">
        <v>45946</v>
      </c>
      <c r="D489" s="13" t="b">
        <f aca="false">TRUE()</f>
        <v>1</v>
      </c>
      <c r="E489" s="14" t="n">
        <f aca="false">_xlfn.MAXIFS(Pedidos!$C$2:$C$7000,Pedidos!$B$2:$B$7000,A489)</f>
        <v>45946</v>
      </c>
      <c r="F489" s="15" t="n">
        <f aca="false">Parámetros!$B$4-E489</f>
        <v>350</v>
      </c>
      <c r="G489" s="7" t="n">
        <f aca="false">COUNTIF(Pedidos!$B$2:$B$7000,A489)</f>
        <v>1</v>
      </c>
      <c r="H489" s="16" t="n">
        <f aca="false">SUMIFS(Pedidos!$D$2:$D$7000,Pedidos!$B$2:$B$7000,A489)</f>
        <v>61.42</v>
      </c>
      <c r="I489" s="7" t="n">
        <f aca="false">5-MIN(4,INT(PERCENTRANK($F$2:$F$2401,F489,6)*5))</f>
        <v>3</v>
      </c>
      <c r="J489" s="15" t="n">
        <f aca="false">IF(G489&gt;=Parámetros!$B$8,5,IF(G489&gt;=Parámetros!$B$7,4,IF(G489&gt;=Parámetros!$B$6,3,IF(G489&gt;=Parámetros!$B$5,2,1))))</f>
        <v>1</v>
      </c>
      <c r="K489" s="7" t="n">
        <f aca="false">1+MIN(4,INT(PERCENTRANK($H$2:$H$2401,H489,6)*5))</f>
        <v>4</v>
      </c>
      <c r="L489" s="7" t="str">
        <f aca="false">I489&amp;J489&amp;K489</f>
        <v>314</v>
      </c>
      <c r="M489" s="15" t="str">
        <f aca="false">INDEX('Mapa RF'!$B$4:$F$8,6-I489,J489)</f>
        <v>A punto de dormirse</v>
      </c>
    </row>
    <row r="490" customFormat="false" ht="15" hidden="false" customHeight="false" outlineLevel="0" collapsed="false">
      <c r="A490" s="10" t="s">
        <v>1666</v>
      </c>
      <c r="B490" s="10" t="s">
        <v>8968</v>
      </c>
      <c r="C490" s="11" t="n">
        <v>45730</v>
      </c>
      <c r="D490" s="13" t="b">
        <f aca="false">TRUE()</f>
        <v>1</v>
      </c>
      <c r="E490" s="14" t="n">
        <f aca="false">_xlfn.MAXIFS(Pedidos!$C$2:$C$7000,Pedidos!$B$2:$B$7000,A490)</f>
        <v>45997</v>
      </c>
      <c r="F490" s="15" t="n">
        <f aca="false">Parámetros!$B$4-E490</f>
        <v>299</v>
      </c>
      <c r="G490" s="7" t="n">
        <f aca="false">COUNTIF(Pedidos!$B$2:$B$7000,A490)</f>
        <v>8</v>
      </c>
      <c r="H490" s="16" t="n">
        <f aca="false">SUMIFS(Pedidos!$D$2:$D$7000,Pedidos!$B$2:$B$7000,A490)</f>
        <v>265.85</v>
      </c>
      <c r="I490" s="7" t="n">
        <f aca="false">5-MIN(4,INT(PERCENTRANK($F$2:$F$2401,F490,6)*5))</f>
        <v>3</v>
      </c>
      <c r="J490" s="15" t="n">
        <f aca="false">IF(G490&gt;=Parámetros!$B$8,5,IF(G490&gt;=Parámetros!$B$7,4,IF(G490&gt;=Parámetros!$B$6,3,IF(G490&gt;=Parámetros!$B$5,2,1))))</f>
        <v>5</v>
      </c>
      <c r="K490" s="7" t="n">
        <f aca="false">1+MIN(4,INT(PERCENTRANK($H$2:$H$2401,H490,6)*5))</f>
        <v>5</v>
      </c>
      <c r="L490" s="7" t="str">
        <f aca="false">I490&amp;J490&amp;K490</f>
        <v>355</v>
      </c>
      <c r="M490" s="15" t="str">
        <f aca="false">INDEX('Mapa RF'!$B$4:$F$8,6-I490,J490)</f>
        <v>Leales</v>
      </c>
    </row>
    <row r="491" customFormat="false" ht="15" hidden="false" customHeight="false" outlineLevel="0" collapsed="false">
      <c r="A491" s="10" t="s">
        <v>2839</v>
      </c>
      <c r="B491" s="10" t="s">
        <v>8971</v>
      </c>
      <c r="C491" s="11" t="n">
        <v>45820</v>
      </c>
      <c r="D491" s="13" t="b">
        <f aca="false">TRUE()</f>
        <v>1</v>
      </c>
      <c r="E491" s="14" t="n">
        <f aca="false">_xlfn.MAXIFS(Pedidos!$C$2:$C$7000,Pedidos!$B$2:$B$7000,A491)</f>
        <v>45820</v>
      </c>
      <c r="F491" s="15" t="n">
        <f aca="false">Parámetros!$B$4-E491</f>
        <v>476</v>
      </c>
      <c r="G491" s="7" t="n">
        <f aca="false">COUNTIF(Pedidos!$B$2:$B$7000,A491)</f>
        <v>1</v>
      </c>
      <c r="H491" s="16" t="n">
        <f aca="false">SUMIFS(Pedidos!$D$2:$D$7000,Pedidos!$B$2:$B$7000,A491)</f>
        <v>29.53</v>
      </c>
      <c r="I491" s="7" t="n">
        <f aca="false">5-MIN(4,INT(PERCENTRANK($F$2:$F$2401,F491,6)*5))</f>
        <v>2</v>
      </c>
      <c r="J491" s="15" t="n">
        <f aca="false">IF(G491&gt;=Parámetros!$B$8,5,IF(G491&gt;=Parámetros!$B$7,4,IF(G491&gt;=Parámetros!$B$6,3,IF(G491&gt;=Parámetros!$B$5,2,1))))</f>
        <v>1</v>
      </c>
      <c r="K491" s="7" t="n">
        <f aca="false">1+MIN(4,INT(PERCENTRANK($H$2:$H$2401,H491,6)*5))</f>
        <v>2</v>
      </c>
      <c r="L491" s="7" t="str">
        <f aca="false">I491&amp;J491&amp;K491</f>
        <v>212</v>
      </c>
      <c r="M491" s="15" t="str">
        <f aca="false">INDEX('Mapa RF'!$B$4:$F$8,6-I491,J491)</f>
        <v>Hibernando</v>
      </c>
    </row>
    <row r="492" customFormat="false" ht="15" hidden="false" customHeight="false" outlineLevel="0" collapsed="false">
      <c r="A492" s="10" t="s">
        <v>5500</v>
      </c>
      <c r="B492" s="10" t="s">
        <v>8975</v>
      </c>
      <c r="C492" s="11" t="n">
        <v>46018</v>
      </c>
      <c r="D492" s="13" t="b">
        <f aca="false">TRUE()</f>
        <v>1</v>
      </c>
      <c r="E492" s="14" t="n">
        <f aca="false">_xlfn.MAXIFS(Pedidos!$C$2:$C$7000,Pedidos!$B$2:$B$7000,A492)</f>
        <v>46248</v>
      </c>
      <c r="F492" s="15" t="n">
        <f aca="false">Parámetros!$B$4-E492</f>
        <v>48</v>
      </c>
      <c r="G492" s="7" t="n">
        <f aca="false">COUNTIF(Pedidos!$B$2:$B$7000,A492)</f>
        <v>2</v>
      </c>
      <c r="H492" s="16" t="n">
        <f aca="false">SUMIFS(Pedidos!$D$2:$D$7000,Pedidos!$B$2:$B$7000,A492)</f>
        <v>55.2</v>
      </c>
      <c r="I492" s="7" t="n">
        <f aca="false">5-MIN(4,INT(PERCENTRANK($F$2:$F$2401,F492,6)*5))</f>
        <v>5</v>
      </c>
      <c r="J492" s="15" t="n">
        <f aca="false">IF(G492&gt;=Parámetros!$B$8,5,IF(G492&gt;=Parámetros!$B$7,4,IF(G492&gt;=Parámetros!$B$6,3,IF(G492&gt;=Parámetros!$B$5,2,1))))</f>
        <v>2</v>
      </c>
      <c r="K492" s="7" t="n">
        <f aca="false">1+MIN(4,INT(PERCENTRANK($H$2:$H$2401,H492,6)*5))</f>
        <v>3</v>
      </c>
      <c r="L492" s="7" t="str">
        <f aca="false">I492&amp;J492&amp;K492</f>
        <v>523</v>
      </c>
      <c r="M492" s="15" t="str">
        <f aca="false">INDEX('Mapa RF'!$B$4:$F$8,6-I492,J492)</f>
        <v>Potencialmente leales</v>
      </c>
    </row>
    <row r="493" customFormat="false" ht="15" hidden="false" customHeight="false" outlineLevel="0" collapsed="false">
      <c r="A493" s="10" t="s">
        <v>4492</v>
      </c>
      <c r="B493" s="10" t="s">
        <v>8970</v>
      </c>
      <c r="C493" s="11" t="n">
        <v>45941</v>
      </c>
      <c r="D493" s="13" t="b">
        <f aca="false">TRUE()</f>
        <v>1</v>
      </c>
      <c r="E493" s="14" t="n">
        <f aca="false">_xlfn.MAXIFS(Pedidos!$C$2:$C$7000,Pedidos!$B$2:$B$7000,A493)</f>
        <v>45941</v>
      </c>
      <c r="F493" s="15" t="n">
        <f aca="false">Parámetros!$B$4-E493</f>
        <v>355</v>
      </c>
      <c r="G493" s="7" t="n">
        <f aca="false">COUNTIF(Pedidos!$B$2:$B$7000,A493)</f>
        <v>1</v>
      </c>
      <c r="H493" s="16" t="n">
        <f aca="false">SUMIFS(Pedidos!$D$2:$D$7000,Pedidos!$B$2:$B$7000,A493)</f>
        <v>31.24</v>
      </c>
      <c r="I493" s="7" t="n">
        <f aca="false">5-MIN(4,INT(PERCENTRANK($F$2:$F$2401,F493,6)*5))</f>
        <v>3</v>
      </c>
      <c r="J493" s="15" t="n">
        <f aca="false">IF(G493&gt;=Parámetros!$B$8,5,IF(G493&gt;=Parámetros!$B$7,4,IF(G493&gt;=Parámetros!$B$6,3,IF(G493&gt;=Parámetros!$B$5,2,1))))</f>
        <v>1</v>
      </c>
      <c r="K493" s="7" t="n">
        <f aca="false">1+MIN(4,INT(PERCENTRANK($H$2:$H$2401,H493,6)*5))</f>
        <v>2</v>
      </c>
      <c r="L493" s="7" t="str">
        <f aca="false">I493&amp;J493&amp;K493</f>
        <v>312</v>
      </c>
      <c r="M493" s="15" t="str">
        <f aca="false">INDEX('Mapa RF'!$B$4:$F$8,6-I493,J493)</f>
        <v>A punto de dormirse</v>
      </c>
    </row>
    <row r="494" customFormat="false" ht="15" hidden="false" customHeight="false" outlineLevel="0" collapsed="false">
      <c r="A494" s="10" t="s">
        <v>6343</v>
      </c>
      <c r="B494" s="10" t="s">
        <v>8979</v>
      </c>
      <c r="C494" s="11" t="n">
        <v>46082</v>
      </c>
      <c r="D494" s="13" t="b">
        <f aca="false">TRUE()</f>
        <v>1</v>
      </c>
      <c r="E494" s="14" t="n">
        <f aca="false">_xlfn.MAXIFS(Pedidos!$C$2:$C$7000,Pedidos!$B$2:$B$7000,A494)</f>
        <v>46189</v>
      </c>
      <c r="F494" s="15" t="n">
        <f aca="false">Parámetros!$B$4-E494</f>
        <v>107</v>
      </c>
      <c r="G494" s="7" t="n">
        <f aca="false">COUNTIF(Pedidos!$B$2:$B$7000,A494)</f>
        <v>2</v>
      </c>
      <c r="H494" s="16" t="n">
        <f aca="false">SUMIFS(Pedidos!$D$2:$D$7000,Pedidos!$B$2:$B$7000,A494)</f>
        <v>80.37</v>
      </c>
      <c r="I494" s="7" t="n">
        <f aca="false">5-MIN(4,INT(PERCENTRANK($F$2:$F$2401,F494,6)*5))</f>
        <v>4</v>
      </c>
      <c r="J494" s="15" t="n">
        <f aca="false">IF(G494&gt;=Parámetros!$B$8,5,IF(G494&gt;=Parámetros!$B$7,4,IF(G494&gt;=Parámetros!$B$6,3,IF(G494&gt;=Parámetros!$B$5,2,1))))</f>
        <v>2</v>
      </c>
      <c r="K494" s="7" t="n">
        <f aca="false">1+MIN(4,INT(PERCENTRANK($H$2:$H$2401,H494,6)*5))</f>
        <v>4</v>
      </c>
      <c r="L494" s="7" t="str">
        <f aca="false">I494&amp;J494&amp;K494</f>
        <v>424</v>
      </c>
      <c r="M494" s="15" t="str">
        <f aca="false">INDEX('Mapa RF'!$B$4:$F$8,6-I494,J494)</f>
        <v>Potencialmente leales</v>
      </c>
    </row>
    <row r="495" customFormat="false" ht="15" hidden="false" customHeight="false" outlineLevel="0" collapsed="false">
      <c r="A495" s="10" t="s">
        <v>8635</v>
      </c>
      <c r="B495" s="10" t="s">
        <v>8980</v>
      </c>
      <c r="C495" s="11" t="n">
        <v>46269</v>
      </c>
      <c r="D495" s="13" t="b">
        <f aca="false">TRUE()</f>
        <v>1</v>
      </c>
      <c r="E495" s="14" t="n">
        <f aca="false">_xlfn.MAXIFS(Pedidos!$C$2:$C$7000,Pedidos!$B$2:$B$7000,A495)</f>
        <v>46269</v>
      </c>
      <c r="F495" s="15" t="n">
        <f aca="false">Parámetros!$B$4-E495</f>
        <v>27</v>
      </c>
      <c r="G495" s="7" t="n">
        <f aca="false">COUNTIF(Pedidos!$B$2:$B$7000,A495)</f>
        <v>1</v>
      </c>
      <c r="H495" s="16" t="n">
        <f aca="false">SUMIFS(Pedidos!$D$2:$D$7000,Pedidos!$B$2:$B$7000,A495)</f>
        <v>53.65</v>
      </c>
      <c r="I495" s="7" t="n">
        <f aca="false">5-MIN(4,INT(PERCENTRANK($F$2:$F$2401,F495,6)*5))</f>
        <v>5</v>
      </c>
      <c r="J495" s="15" t="n">
        <f aca="false">IF(G495&gt;=Parámetros!$B$8,5,IF(G495&gt;=Parámetros!$B$7,4,IF(G495&gt;=Parámetros!$B$6,3,IF(G495&gt;=Parámetros!$B$5,2,1))))</f>
        <v>1</v>
      </c>
      <c r="K495" s="7" t="n">
        <f aca="false">1+MIN(4,INT(PERCENTRANK($H$2:$H$2401,H495,6)*5))</f>
        <v>3</v>
      </c>
      <c r="L495" s="7" t="str">
        <f aca="false">I495&amp;J495&amp;K495</f>
        <v>513</v>
      </c>
      <c r="M495" s="15" t="str">
        <f aca="false">INDEX('Mapa RF'!$B$4:$F$8,6-I495,J495)</f>
        <v>Nuevos</v>
      </c>
    </row>
    <row r="496" customFormat="false" ht="15" hidden="false" customHeight="false" outlineLevel="0" collapsed="false">
      <c r="A496" s="10" t="s">
        <v>278</v>
      </c>
      <c r="B496" s="10" t="s">
        <v>8974</v>
      </c>
      <c r="C496" s="11" t="n">
        <v>45599</v>
      </c>
      <c r="D496" s="13" t="b">
        <f aca="false">TRUE()</f>
        <v>1</v>
      </c>
      <c r="E496" s="14" t="n">
        <f aca="false">_xlfn.MAXIFS(Pedidos!$C$2:$C$7000,Pedidos!$B$2:$B$7000,A496)</f>
        <v>45821</v>
      </c>
      <c r="F496" s="15" t="n">
        <f aca="false">Parámetros!$B$4-E496</f>
        <v>475</v>
      </c>
      <c r="G496" s="7" t="n">
        <f aca="false">COUNTIF(Pedidos!$B$2:$B$7000,A496)</f>
        <v>4</v>
      </c>
      <c r="H496" s="16" t="n">
        <f aca="false">SUMIFS(Pedidos!$D$2:$D$7000,Pedidos!$B$2:$B$7000,A496)</f>
        <v>201.41</v>
      </c>
      <c r="I496" s="7" t="n">
        <f aca="false">5-MIN(4,INT(PERCENTRANK($F$2:$F$2401,F496,6)*5))</f>
        <v>2</v>
      </c>
      <c r="J496" s="15" t="n">
        <f aca="false">IF(G496&gt;=Parámetros!$B$8,5,IF(G496&gt;=Parámetros!$B$7,4,IF(G496&gt;=Parámetros!$B$6,3,IF(G496&gt;=Parámetros!$B$5,2,1))))</f>
        <v>4</v>
      </c>
      <c r="K496" s="7" t="n">
        <f aca="false">1+MIN(4,INT(PERCENTRANK($H$2:$H$2401,H496,6)*5))</f>
        <v>5</v>
      </c>
      <c r="L496" s="7" t="str">
        <f aca="false">I496&amp;J496&amp;K496</f>
        <v>245</v>
      </c>
      <c r="M496" s="15" t="str">
        <f aca="false">INDEX('Mapa RF'!$B$4:$F$8,6-I496,J496)</f>
        <v>En riesgo</v>
      </c>
    </row>
    <row r="497" customFormat="false" ht="15" hidden="false" customHeight="false" outlineLevel="0" collapsed="false">
      <c r="A497" s="10" t="s">
        <v>1480</v>
      </c>
      <c r="B497" s="10" t="s">
        <v>8968</v>
      </c>
      <c r="C497" s="11" t="n">
        <v>45717</v>
      </c>
      <c r="D497" s="13" t="b">
        <f aca="false">TRUE()</f>
        <v>1</v>
      </c>
      <c r="E497" s="14" t="n">
        <f aca="false">_xlfn.MAXIFS(Pedidos!$C$2:$C$7000,Pedidos!$B$2:$B$7000,A497)</f>
        <v>45927</v>
      </c>
      <c r="F497" s="15" t="n">
        <f aca="false">Parámetros!$B$4-E497</f>
        <v>369</v>
      </c>
      <c r="G497" s="7" t="n">
        <f aca="false">COUNTIF(Pedidos!$B$2:$B$7000,A497)</f>
        <v>2</v>
      </c>
      <c r="H497" s="16" t="n">
        <f aca="false">SUMIFS(Pedidos!$D$2:$D$7000,Pedidos!$B$2:$B$7000,A497)</f>
        <v>90.23</v>
      </c>
      <c r="I497" s="7" t="n">
        <f aca="false">5-MIN(4,INT(PERCENTRANK($F$2:$F$2401,F497,6)*5))</f>
        <v>2</v>
      </c>
      <c r="J497" s="15" t="n">
        <f aca="false">IF(G497&gt;=Parámetros!$B$8,5,IF(G497&gt;=Parámetros!$B$7,4,IF(G497&gt;=Parámetros!$B$6,3,IF(G497&gt;=Parámetros!$B$5,2,1))))</f>
        <v>2</v>
      </c>
      <c r="K497" s="7" t="n">
        <f aca="false">1+MIN(4,INT(PERCENTRANK($H$2:$H$2401,H497,6)*5))</f>
        <v>4</v>
      </c>
      <c r="L497" s="7" t="str">
        <f aca="false">I497&amp;J497&amp;K497</f>
        <v>224</v>
      </c>
      <c r="M497" s="15" t="str">
        <f aca="false">INDEX('Mapa RF'!$B$4:$F$8,6-I497,J497)</f>
        <v>Hibernando</v>
      </c>
    </row>
    <row r="498" customFormat="false" ht="15" hidden="false" customHeight="false" outlineLevel="0" collapsed="false">
      <c r="A498" s="10" t="s">
        <v>3068</v>
      </c>
      <c r="B498" s="10" t="s">
        <v>8981</v>
      </c>
      <c r="C498" s="11" t="n">
        <v>45837</v>
      </c>
      <c r="D498" s="13" t="b">
        <f aca="false">TRUE()</f>
        <v>1</v>
      </c>
      <c r="E498" s="14" t="n">
        <f aca="false">_xlfn.MAXIFS(Pedidos!$C$2:$C$7000,Pedidos!$B$2:$B$7000,A498)</f>
        <v>46099</v>
      </c>
      <c r="F498" s="15" t="n">
        <f aca="false">Parámetros!$B$4-E498</f>
        <v>197</v>
      </c>
      <c r="G498" s="7" t="n">
        <f aca="false">COUNTIF(Pedidos!$B$2:$B$7000,A498)</f>
        <v>3</v>
      </c>
      <c r="H498" s="16" t="n">
        <f aca="false">SUMIFS(Pedidos!$D$2:$D$7000,Pedidos!$B$2:$B$7000,A498)</f>
        <v>184.69</v>
      </c>
      <c r="I498" s="7" t="n">
        <f aca="false">5-MIN(4,INT(PERCENTRANK($F$2:$F$2401,F498,6)*5))</f>
        <v>4</v>
      </c>
      <c r="J498" s="15" t="n">
        <f aca="false">IF(G498&gt;=Parámetros!$B$8,5,IF(G498&gt;=Parámetros!$B$7,4,IF(G498&gt;=Parámetros!$B$6,3,IF(G498&gt;=Parámetros!$B$5,2,1))))</f>
        <v>3</v>
      </c>
      <c r="K498" s="7" t="n">
        <f aca="false">1+MIN(4,INT(PERCENTRANK($H$2:$H$2401,H498,6)*5))</f>
        <v>5</v>
      </c>
      <c r="L498" s="7" t="str">
        <f aca="false">I498&amp;J498&amp;K498</f>
        <v>435</v>
      </c>
      <c r="M498" s="15" t="str">
        <f aca="false">INDEX('Mapa RF'!$B$4:$F$8,6-I498,J498)</f>
        <v>Potencialmente leales</v>
      </c>
    </row>
    <row r="499" customFormat="false" ht="15" hidden="false" customHeight="false" outlineLevel="0" collapsed="false">
      <c r="A499" s="10" t="s">
        <v>8060</v>
      </c>
      <c r="B499" s="10" t="s">
        <v>8976</v>
      </c>
      <c r="C499" s="11" t="n">
        <v>46222</v>
      </c>
      <c r="D499" s="13" t="b">
        <f aca="false">TRUE()</f>
        <v>1</v>
      </c>
      <c r="E499" s="14" t="n">
        <f aca="false">_xlfn.MAXIFS(Pedidos!$C$2:$C$7000,Pedidos!$B$2:$B$7000,A499)</f>
        <v>46222</v>
      </c>
      <c r="F499" s="15" t="n">
        <f aca="false">Parámetros!$B$4-E499</f>
        <v>74</v>
      </c>
      <c r="G499" s="7" t="n">
        <f aca="false">COUNTIF(Pedidos!$B$2:$B$7000,A499)</f>
        <v>1</v>
      </c>
      <c r="H499" s="16" t="n">
        <f aca="false">SUMIFS(Pedidos!$D$2:$D$7000,Pedidos!$B$2:$B$7000,A499)</f>
        <v>26.68</v>
      </c>
      <c r="I499" s="7" t="n">
        <f aca="false">5-MIN(4,INT(PERCENTRANK($F$2:$F$2401,F499,6)*5))</f>
        <v>4</v>
      </c>
      <c r="J499" s="15" t="n">
        <f aca="false">IF(G499&gt;=Parámetros!$B$8,5,IF(G499&gt;=Parámetros!$B$7,4,IF(G499&gt;=Parámetros!$B$6,3,IF(G499&gt;=Parámetros!$B$5,2,1))))</f>
        <v>1</v>
      </c>
      <c r="K499" s="7" t="n">
        <f aca="false">1+MIN(4,INT(PERCENTRANK($H$2:$H$2401,H499,6)*5))</f>
        <v>2</v>
      </c>
      <c r="L499" s="7" t="str">
        <f aca="false">I499&amp;J499&amp;K499</f>
        <v>412</v>
      </c>
      <c r="M499" s="15" t="str">
        <f aca="false">INDEX('Mapa RF'!$B$4:$F$8,6-I499,J499)</f>
        <v>Prometedores</v>
      </c>
    </row>
    <row r="500" customFormat="false" ht="15" hidden="false" customHeight="false" outlineLevel="0" collapsed="false">
      <c r="A500" s="10" t="s">
        <v>683</v>
      </c>
      <c r="B500" s="10" t="s">
        <v>8968</v>
      </c>
      <c r="C500" s="11" t="n">
        <v>45645</v>
      </c>
      <c r="D500" s="13" t="b">
        <f aca="false">TRUE()</f>
        <v>1</v>
      </c>
      <c r="E500" s="14" t="n">
        <f aca="false">_xlfn.MAXIFS(Pedidos!$C$2:$C$7000,Pedidos!$B$2:$B$7000,A500)</f>
        <v>45645</v>
      </c>
      <c r="F500" s="15" t="n">
        <f aca="false">Parámetros!$B$4-E500</f>
        <v>651</v>
      </c>
      <c r="G500" s="7" t="n">
        <f aca="false">COUNTIF(Pedidos!$B$2:$B$7000,A500)</f>
        <v>1</v>
      </c>
      <c r="H500" s="16" t="n">
        <f aca="false">SUMIFS(Pedidos!$D$2:$D$7000,Pedidos!$B$2:$B$7000,A500)</f>
        <v>40.29</v>
      </c>
      <c r="I500" s="7" t="n">
        <f aca="false">5-MIN(4,INT(PERCENTRANK($F$2:$F$2401,F500,6)*5))</f>
        <v>1</v>
      </c>
      <c r="J500" s="15" t="n">
        <f aca="false">IF(G500&gt;=Parámetros!$B$8,5,IF(G500&gt;=Parámetros!$B$7,4,IF(G500&gt;=Parámetros!$B$6,3,IF(G500&gt;=Parámetros!$B$5,2,1))))</f>
        <v>1</v>
      </c>
      <c r="K500" s="7" t="n">
        <f aca="false">1+MIN(4,INT(PERCENTRANK($H$2:$H$2401,H500,6)*5))</f>
        <v>3</v>
      </c>
      <c r="L500" s="7" t="str">
        <f aca="false">I500&amp;J500&amp;K500</f>
        <v>113</v>
      </c>
      <c r="M500" s="15" t="str">
        <f aca="false">INDEX('Mapa RF'!$B$4:$F$8,6-I500,J500)</f>
        <v>Hibernando</v>
      </c>
    </row>
    <row r="501" customFormat="false" ht="15" hidden="false" customHeight="false" outlineLevel="0" collapsed="false">
      <c r="A501" s="10" t="s">
        <v>3906</v>
      </c>
      <c r="B501" s="10" t="s">
        <v>8982</v>
      </c>
      <c r="C501" s="11" t="n">
        <v>45898</v>
      </c>
      <c r="D501" s="13" t="b">
        <f aca="false">TRUE()</f>
        <v>1</v>
      </c>
      <c r="E501" s="14" t="n">
        <f aca="false">_xlfn.MAXIFS(Pedidos!$C$2:$C$7000,Pedidos!$B$2:$B$7000,A501)</f>
        <v>45898</v>
      </c>
      <c r="F501" s="15" t="n">
        <f aca="false">Parámetros!$B$4-E501</f>
        <v>398</v>
      </c>
      <c r="G501" s="7" t="n">
        <f aca="false">COUNTIF(Pedidos!$B$2:$B$7000,A501)</f>
        <v>1</v>
      </c>
      <c r="H501" s="16" t="n">
        <f aca="false">SUMIFS(Pedidos!$D$2:$D$7000,Pedidos!$B$2:$B$7000,A501)</f>
        <v>28.56</v>
      </c>
      <c r="I501" s="7" t="n">
        <f aca="false">5-MIN(4,INT(PERCENTRANK($F$2:$F$2401,F501,6)*5))</f>
        <v>2</v>
      </c>
      <c r="J501" s="15" t="n">
        <f aca="false">IF(G501&gt;=Parámetros!$B$8,5,IF(G501&gt;=Parámetros!$B$7,4,IF(G501&gt;=Parámetros!$B$6,3,IF(G501&gt;=Parámetros!$B$5,2,1))))</f>
        <v>1</v>
      </c>
      <c r="K501" s="7" t="n">
        <f aca="false">1+MIN(4,INT(PERCENTRANK($H$2:$H$2401,H501,6)*5))</f>
        <v>2</v>
      </c>
      <c r="L501" s="7" t="str">
        <f aca="false">I501&amp;J501&amp;K501</f>
        <v>212</v>
      </c>
      <c r="M501" s="15" t="str">
        <f aca="false">INDEX('Mapa RF'!$B$4:$F$8,6-I501,J501)</f>
        <v>Hibernando</v>
      </c>
    </row>
    <row r="502" customFormat="false" ht="15" hidden="false" customHeight="false" outlineLevel="0" collapsed="false">
      <c r="A502" s="10" t="s">
        <v>4041</v>
      </c>
      <c r="B502" s="10" t="s">
        <v>8972</v>
      </c>
      <c r="C502" s="11" t="n">
        <v>45909</v>
      </c>
      <c r="D502" s="13" t="b">
        <f aca="false">TRUE()</f>
        <v>1</v>
      </c>
      <c r="E502" s="14" t="n">
        <f aca="false">_xlfn.MAXIFS(Pedidos!$C$2:$C$7000,Pedidos!$B$2:$B$7000,A502)</f>
        <v>46115</v>
      </c>
      <c r="F502" s="15" t="n">
        <f aca="false">Parámetros!$B$4-E502</f>
        <v>181</v>
      </c>
      <c r="G502" s="7" t="n">
        <f aca="false">COUNTIF(Pedidos!$B$2:$B$7000,A502)</f>
        <v>4</v>
      </c>
      <c r="H502" s="16" t="n">
        <f aca="false">SUMIFS(Pedidos!$D$2:$D$7000,Pedidos!$B$2:$B$7000,A502)</f>
        <v>131.31</v>
      </c>
      <c r="I502" s="7" t="n">
        <f aca="false">5-MIN(4,INT(PERCENTRANK($F$2:$F$2401,F502,6)*5))</f>
        <v>4</v>
      </c>
      <c r="J502" s="15" t="n">
        <f aca="false">IF(G502&gt;=Parámetros!$B$8,5,IF(G502&gt;=Parámetros!$B$7,4,IF(G502&gt;=Parámetros!$B$6,3,IF(G502&gt;=Parámetros!$B$5,2,1))))</f>
        <v>4</v>
      </c>
      <c r="K502" s="7" t="n">
        <f aca="false">1+MIN(4,INT(PERCENTRANK($H$2:$H$2401,H502,6)*5))</f>
        <v>4</v>
      </c>
      <c r="L502" s="7" t="str">
        <f aca="false">I502&amp;J502&amp;K502</f>
        <v>444</v>
      </c>
      <c r="M502" s="15" t="str">
        <f aca="false">INDEX('Mapa RF'!$B$4:$F$8,6-I502,J502)</f>
        <v>Leales</v>
      </c>
    </row>
    <row r="503" customFormat="false" ht="15" hidden="false" customHeight="false" outlineLevel="0" collapsed="false">
      <c r="A503" s="10" t="s">
        <v>6976</v>
      </c>
      <c r="B503" s="10" t="s">
        <v>8968</v>
      </c>
      <c r="C503" s="11" t="n">
        <v>46133</v>
      </c>
      <c r="D503" s="13" t="b">
        <f aca="false">TRUE()</f>
        <v>1</v>
      </c>
      <c r="E503" s="14" t="n">
        <f aca="false">_xlfn.MAXIFS(Pedidos!$C$2:$C$7000,Pedidos!$B$2:$B$7000,A503)</f>
        <v>46133</v>
      </c>
      <c r="F503" s="15" t="n">
        <f aca="false">Parámetros!$B$4-E503</f>
        <v>163</v>
      </c>
      <c r="G503" s="7" t="n">
        <f aca="false">COUNTIF(Pedidos!$B$2:$B$7000,A503)</f>
        <v>1</v>
      </c>
      <c r="H503" s="16" t="n">
        <f aca="false">SUMIFS(Pedidos!$D$2:$D$7000,Pedidos!$B$2:$B$7000,A503)</f>
        <v>16.46</v>
      </c>
      <c r="I503" s="7" t="n">
        <f aca="false">5-MIN(4,INT(PERCENTRANK($F$2:$F$2401,F503,6)*5))</f>
        <v>4</v>
      </c>
      <c r="J503" s="15" t="n">
        <f aca="false">IF(G503&gt;=Parámetros!$B$8,5,IF(G503&gt;=Parámetros!$B$7,4,IF(G503&gt;=Parámetros!$B$6,3,IF(G503&gt;=Parámetros!$B$5,2,1))))</f>
        <v>1</v>
      </c>
      <c r="K503" s="7" t="n">
        <f aca="false">1+MIN(4,INT(PERCENTRANK($H$2:$H$2401,H503,6)*5))</f>
        <v>1</v>
      </c>
      <c r="L503" s="7" t="str">
        <f aca="false">I503&amp;J503&amp;K503</f>
        <v>411</v>
      </c>
      <c r="M503" s="15" t="str">
        <f aca="false">INDEX('Mapa RF'!$B$4:$F$8,6-I503,J503)</f>
        <v>Prometedores</v>
      </c>
    </row>
    <row r="504" customFormat="false" ht="15" hidden="false" customHeight="false" outlineLevel="0" collapsed="false">
      <c r="A504" s="10" t="s">
        <v>1546</v>
      </c>
      <c r="B504" s="10" t="s">
        <v>8975</v>
      </c>
      <c r="C504" s="11" t="n">
        <v>45722</v>
      </c>
      <c r="D504" s="13" t="b">
        <f aca="false">TRUE()</f>
        <v>1</v>
      </c>
      <c r="E504" s="14" t="n">
        <f aca="false">_xlfn.MAXIFS(Pedidos!$C$2:$C$7000,Pedidos!$B$2:$B$7000,A504)</f>
        <v>46249</v>
      </c>
      <c r="F504" s="15" t="n">
        <f aca="false">Parámetros!$B$4-E504</f>
        <v>47</v>
      </c>
      <c r="G504" s="7" t="n">
        <f aca="false">COUNTIF(Pedidos!$B$2:$B$7000,A504)</f>
        <v>9</v>
      </c>
      <c r="H504" s="16" t="n">
        <f aca="false">SUMIFS(Pedidos!$D$2:$D$7000,Pedidos!$B$2:$B$7000,A504)</f>
        <v>539.51</v>
      </c>
      <c r="I504" s="7" t="n">
        <f aca="false">5-MIN(4,INT(PERCENTRANK($F$2:$F$2401,F504,6)*5))</f>
        <v>5</v>
      </c>
      <c r="J504" s="15" t="n">
        <f aca="false">IF(G504&gt;=Parámetros!$B$8,5,IF(G504&gt;=Parámetros!$B$7,4,IF(G504&gt;=Parámetros!$B$6,3,IF(G504&gt;=Parámetros!$B$5,2,1))))</f>
        <v>5</v>
      </c>
      <c r="K504" s="7" t="n">
        <f aca="false">1+MIN(4,INT(PERCENTRANK($H$2:$H$2401,H504,6)*5))</f>
        <v>5</v>
      </c>
      <c r="L504" s="7" t="str">
        <f aca="false">I504&amp;J504&amp;K504</f>
        <v>555</v>
      </c>
      <c r="M504" s="15" t="str">
        <f aca="false">INDEX('Mapa RF'!$B$4:$F$8,6-I504,J504)</f>
        <v>Campeones</v>
      </c>
    </row>
    <row r="505" customFormat="false" ht="15" hidden="false" customHeight="false" outlineLevel="0" collapsed="false">
      <c r="A505" s="10" t="s">
        <v>4806</v>
      </c>
      <c r="B505" s="10" t="s">
        <v>8974</v>
      </c>
      <c r="C505" s="11" t="n">
        <v>45966</v>
      </c>
      <c r="D505" s="13" t="b">
        <f aca="false">TRUE()</f>
        <v>1</v>
      </c>
      <c r="E505" s="14" t="n">
        <f aca="false">_xlfn.MAXIFS(Pedidos!$C$2:$C$7000,Pedidos!$B$2:$B$7000,A505)</f>
        <v>45966</v>
      </c>
      <c r="F505" s="15" t="n">
        <f aca="false">Parámetros!$B$4-E505</f>
        <v>330</v>
      </c>
      <c r="G505" s="7" t="n">
        <f aca="false">COUNTIF(Pedidos!$B$2:$B$7000,A505)</f>
        <v>1</v>
      </c>
      <c r="H505" s="16" t="n">
        <f aca="false">SUMIFS(Pedidos!$D$2:$D$7000,Pedidos!$B$2:$B$7000,A505)</f>
        <v>33.43</v>
      </c>
      <c r="I505" s="7" t="n">
        <f aca="false">5-MIN(4,INT(PERCENTRANK($F$2:$F$2401,F505,6)*5))</f>
        <v>3</v>
      </c>
      <c r="J505" s="15" t="n">
        <f aca="false">IF(G505&gt;=Parámetros!$B$8,5,IF(G505&gt;=Parámetros!$B$7,4,IF(G505&gt;=Parámetros!$B$6,3,IF(G505&gt;=Parámetros!$B$5,2,1))))</f>
        <v>1</v>
      </c>
      <c r="K505" s="7" t="n">
        <f aca="false">1+MIN(4,INT(PERCENTRANK($H$2:$H$2401,H505,6)*5))</f>
        <v>2</v>
      </c>
      <c r="L505" s="7" t="str">
        <f aca="false">I505&amp;J505&amp;K505</f>
        <v>312</v>
      </c>
      <c r="M505" s="15" t="str">
        <f aca="false">INDEX('Mapa RF'!$B$4:$F$8,6-I505,J505)</f>
        <v>A punto de dormirse</v>
      </c>
    </row>
    <row r="506" customFormat="false" ht="15" hidden="false" customHeight="false" outlineLevel="0" collapsed="false">
      <c r="A506" s="10" t="s">
        <v>8005</v>
      </c>
      <c r="B506" s="10" t="s">
        <v>8973</v>
      </c>
      <c r="C506" s="11" t="n">
        <v>46218</v>
      </c>
      <c r="D506" s="13" t="b">
        <f aca="false">TRUE()</f>
        <v>1</v>
      </c>
      <c r="E506" s="14" t="n">
        <f aca="false">_xlfn.MAXIFS(Pedidos!$C$2:$C$7000,Pedidos!$B$2:$B$7000,A506)</f>
        <v>46218</v>
      </c>
      <c r="F506" s="15" t="n">
        <f aca="false">Parámetros!$B$4-E506</f>
        <v>78</v>
      </c>
      <c r="G506" s="7" t="n">
        <f aca="false">COUNTIF(Pedidos!$B$2:$B$7000,A506)</f>
        <v>1</v>
      </c>
      <c r="H506" s="16" t="n">
        <f aca="false">SUMIFS(Pedidos!$D$2:$D$7000,Pedidos!$B$2:$B$7000,A506)</f>
        <v>31.83</v>
      </c>
      <c r="I506" s="7" t="n">
        <f aca="false">5-MIN(4,INT(PERCENTRANK($F$2:$F$2401,F506,6)*5))</f>
        <v>4</v>
      </c>
      <c r="J506" s="15" t="n">
        <f aca="false">IF(G506&gt;=Parámetros!$B$8,5,IF(G506&gt;=Parámetros!$B$7,4,IF(G506&gt;=Parámetros!$B$6,3,IF(G506&gt;=Parámetros!$B$5,2,1))))</f>
        <v>1</v>
      </c>
      <c r="K506" s="7" t="n">
        <f aca="false">1+MIN(4,INT(PERCENTRANK($H$2:$H$2401,H506,6)*5))</f>
        <v>2</v>
      </c>
      <c r="L506" s="7" t="str">
        <f aca="false">I506&amp;J506&amp;K506</f>
        <v>412</v>
      </c>
      <c r="M506" s="15" t="str">
        <f aca="false">INDEX('Mapa RF'!$B$4:$F$8,6-I506,J506)</f>
        <v>Prometedores</v>
      </c>
    </row>
    <row r="507" customFormat="false" ht="15" hidden="false" customHeight="false" outlineLevel="0" collapsed="false">
      <c r="A507" s="10" t="s">
        <v>77</v>
      </c>
      <c r="B507" s="10" t="s">
        <v>8979</v>
      </c>
      <c r="C507" s="11" t="n">
        <v>45572</v>
      </c>
      <c r="D507" s="13" t="b">
        <f aca="false">FALSE()</f>
        <v>0</v>
      </c>
      <c r="E507" s="14" t="n">
        <f aca="false">_xlfn.MAXIFS(Pedidos!$C$2:$C$7000,Pedidos!$B$2:$B$7000,A507)</f>
        <v>45572</v>
      </c>
      <c r="F507" s="15" t="n">
        <f aca="false">Parámetros!$B$4-E507</f>
        <v>724</v>
      </c>
      <c r="G507" s="7" t="n">
        <f aca="false">COUNTIF(Pedidos!$B$2:$B$7000,A507)</f>
        <v>1</v>
      </c>
      <c r="H507" s="16" t="n">
        <f aca="false">SUMIFS(Pedidos!$D$2:$D$7000,Pedidos!$B$2:$B$7000,A507)</f>
        <v>18.79</v>
      </c>
      <c r="I507" s="7" t="n">
        <f aca="false">5-MIN(4,INT(PERCENTRANK($F$2:$F$2401,F507,6)*5))</f>
        <v>1</v>
      </c>
      <c r="J507" s="15" t="n">
        <f aca="false">IF(G507&gt;=Parámetros!$B$8,5,IF(G507&gt;=Parámetros!$B$7,4,IF(G507&gt;=Parámetros!$B$6,3,IF(G507&gt;=Parámetros!$B$5,2,1))))</f>
        <v>1</v>
      </c>
      <c r="K507" s="7" t="n">
        <f aca="false">1+MIN(4,INT(PERCENTRANK($H$2:$H$2401,H507,6)*5))</f>
        <v>1</v>
      </c>
      <c r="L507" s="7" t="str">
        <f aca="false">I507&amp;J507&amp;K507</f>
        <v>111</v>
      </c>
      <c r="M507" s="15" t="str">
        <f aca="false">INDEX('Mapa RF'!$B$4:$F$8,6-I507,J507)</f>
        <v>Hibernando</v>
      </c>
    </row>
    <row r="508" customFormat="false" ht="15" hidden="false" customHeight="false" outlineLevel="0" collapsed="false">
      <c r="A508" s="10" t="s">
        <v>8741</v>
      </c>
      <c r="B508" s="10" t="s">
        <v>8968</v>
      </c>
      <c r="C508" s="11" t="n">
        <v>46278</v>
      </c>
      <c r="D508" s="13" t="b">
        <f aca="false">TRUE()</f>
        <v>1</v>
      </c>
      <c r="E508" s="14" t="n">
        <f aca="false">_xlfn.MAXIFS(Pedidos!$C$2:$C$7000,Pedidos!$B$2:$B$7000,A508)</f>
        <v>46278</v>
      </c>
      <c r="F508" s="15" t="n">
        <f aca="false">Parámetros!$B$4-E508</f>
        <v>18</v>
      </c>
      <c r="G508" s="7" t="n">
        <f aca="false">COUNTIF(Pedidos!$B$2:$B$7000,A508)</f>
        <v>1</v>
      </c>
      <c r="H508" s="16" t="n">
        <f aca="false">SUMIFS(Pedidos!$D$2:$D$7000,Pedidos!$B$2:$B$7000,A508)</f>
        <v>40.83</v>
      </c>
      <c r="I508" s="7" t="n">
        <f aca="false">5-MIN(4,INT(PERCENTRANK($F$2:$F$2401,F508,6)*5))</f>
        <v>5</v>
      </c>
      <c r="J508" s="15" t="n">
        <f aca="false">IF(G508&gt;=Parámetros!$B$8,5,IF(G508&gt;=Parámetros!$B$7,4,IF(G508&gt;=Parámetros!$B$6,3,IF(G508&gt;=Parámetros!$B$5,2,1))))</f>
        <v>1</v>
      </c>
      <c r="K508" s="7" t="n">
        <f aca="false">1+MIN(4,INT(PERCENTRANK($H$2:$H$2401,H508,6)*5))</f>
        <v>3</v>
      </c>
      <c r="L508" s="7" t="str">
        <f aca="false">I508&amp;J508&amp;K508</f>
        <v>513</v>
      </c>
      <c r="M508" s="15" t="str">
        <f aca="false">INDEX('Mapa RF'!$B$4:$F$8,6-I508,J508)</f>
        <v>Nuevos</v>
      </c>
    </row>
    <row r="509" customFormat="false" ht="15" hidden="false" customHeight="false" outlineLevel="0" collapsed="false">
      <c r="A509" s="10" t="s">
        <v>3988</v>
      </c>
      <c r="B509" s="10" t="s">
        <v>8979</v>
      </c>
      <c r="C509" s="11" t="n">
        <v>45904</v>
      </c>
      <c r="D509" s="13" t="b">
        <f aca="false">TRUE()</f>
        <v>1</v>
      </c>
      <c r="E509" s="14" t="n">
        <f aca="false">_xlfn.MAXIFS(Pedidos!$C$2:$C$7000,Pedidos!$B$2:$B$7000,A509)</f>
        <v>45904</v>
      </c>
      <c r="F509" s="15" t="n">
        <f aca="false">Parámetros!$B$4-E509</f>
        <v>392</v>
      </c>
      <c r="G509" s="7" t="n">
        <f aca="false">COUNTIF(Pedidos!$B$2:$B$7000,A509)</f>
        <v>1</v>
      </c>
      <c r="H509" s="16" t="n">
        <f aca="false">SUMIFS(Pedidos!$D$2:$D$7000,Pedidos!$B$2:$B$7000,A509)</f>
        <v>16.71</v>
      </c>
      <c r="I509" s="7" t="n">
        <f aca="false">5-MIN(4,INT(PERCENTRANK($F$2:$F$2401,F509,6)*5))</f>
        <v>2</v>
      </c>
      <c r="J509" s="15" t="n">
        <f aca="false">IF(G509&gt;=Parámetros!$B$8,5,IF(G509&gt;=Parámetros!$B$7,4,IF(G509&gt;=Parámetros!$B$6,3,IF(G509&gt;=Parámetros!$B$5,2,1))))</f>
        <v>1</v>
      </c>
      <c r="K509" s="7" t="n">
        <f aca="false">1+MIN(4,INT(PERCENTRANK($H$2:$H$2401,H509,6)*5))</f>
        <v>1</v>
      </c>
      <c r="L509" s="7" t="str">
        <f aca="false">I509&amp;J509&amp;K509</f>
        <v>211</v>
      </c>
      <c r="M509" s="15" t="str">
        <f aca="false">INDEX('Mapa RF'!$B$4:$F$8,6-I509,J509)</f>
        <v>Hibernando</v>
      </c>
    </row>
    <row r="510" customFormat="false" ht="15" hidden="false" customHeight="false" outlineLevel="0" collapsed="false">
      <c r="A510" s="10" t="s">
        <v>7324</v>
      </c>
      <c r="B510" s="10" t="s">
        <v>8972</v>
      </c>
      <c r="C510" s="11" t="n">
        <v>46163</v>
      </c>
      <c r="D510" s="13" t="b">
        <f aca="false">TRUE()</f>
        <v>1</v>
      </c>
      <c r="E510" s="14" t="n">
        <f aca="false">_xlfn.MAXIFS(Pedidos!$C$2:$C$7000,Pedidos!$B$2:$B$7000,A510)</f>
        <v>46163</v>
      </c>
      <c r="F510" s="15" t="n">
        <f aca="false">Parámetros!$B$4-E510</f>
        <v>133</v>
      </c>
      <c r="G510" s="7" t="n">
        <f aca="false">COUNTIF(Pedidos!$B$2:$B$7000,A510)</f>
        <v>1</v>
      </c>
      <c r="H510" s="16" t="n">
        <f aca="false">SUMIFS(Pedidos!$D$2:$D$7000,Pedidos!$B$2:$B$7000,A510)</f>
        <v>16.86</v>
      </c>
      <c r="I510" s="7" t="n">
        <f aca="false">5-MIN(4,INT(PERCENTRANK($F$2:$F$2401,F510,6)*5))</f>
        <v>4</v>
      </c>
      <c r="J510" s="15" t="n">
        <f aca="false">IF(G510&gt;=Parámetros!$B$8,5,IF(G510&gt;=Parámetros!$B$7,4,IF(G510&gt;=Parámetros!$B$6,3,IF(G510&gt;=Parámetros!$B$5,2,1))))</f>
        <v>1</v>
      </c>
      <c r="K510" s="7" t="n">
        <f aca="false">1+MIN(4,INT(PERCENTRANK($H$2:$H$2401,H510,6)*5))</f>
        <v>1</v>
      </c>
      <c r="L510" s="7" t="str">
        <f aca="false">I510&amp;J510&amp;K510</f>
        <v>411</v>
      </c>
      <c r="M510" s="15" t="str">
        <f aca="false">INDEX('Mapa RF'!$B$4:$F$8,6-I510,J510)</f>
        <v>Prometedores</v>
      </c>
    </row>
    <row r="511" customFormat="false" ht="15" hidden="false" customHeight="false" outlineLevel="0" collapsed="false">
      <c r="A511" s="10" t="s">
        <v>561</v>
      </c>
      <c r="B511" s="10" t="s">
        <v>8974</v>
      </c>
      <c r="C511" s="11" t="n">
        <v>45633</v>
      </c>
      <c r="D511" s="13" t="b">
        <f aca="false">TRUE()</f>
        <v>1</v>
      </c>
      <c r="E511" s="14" t="n">
        <f aca="false">_xlfn.MAXIFS(Pedidos!$C$2:$C$7000,Pedidos!$B$2:$B$7000,A511)</f>
        <v>45702</v>
      </c>
      <c r="F511" s="15" t="n">
        <f aca="false">Parámetros!$B$4-E511</f>
        <v>594</v>
      </c>
      <c r="G511" s="7" t="n">
        <f aca="false">COUNTIF(Pedidos!$B$2:$B$7000,A511)</f>
        <v>2</v>
      </c>
      <c r="H511" s="16" t="n">
        <f aca="false">SUMIFS(Pedidos!$D$2:$D$7000,Pedidos!$B$2:$B$7000,A511)</f>
        <v>71.37</v>
      </c>
      <c r="I511" s="7" t="n">
        <f aca="false">5-MIN(4,INT(PERCENTRANK($F$2:$F$2401,F511,6)*5))</f>
        <v>1</v>
      </c>
      <c r="J511" s="15" t="n">
        <f aca="false">IF(G511&gt;=Parámetros!$B$8,5,IF(G511&gt;=Parámetros!$B$7,4,IF(G511&gt;=Parámetros!$B$6,3,IF(G511&gt;=Parámetros!$B$5,2,1))))</f>
        <v>2</v>
      </c>
      <c r="K511" s="7" t="n">
        <f aca="false">1+MIN(4,INT(PERCENTRANK($H$2:$H$2401,H511,6)*5))</f>
        <v>4</v>
      </c>
      <c r="L511" s="7" t="str">
        <f aca="false">I511&amp;J511&amp;K511</f>
        <v>124</v>
      </c>
      <c r="M511" s="15" t="str">
        <f aca="false">INDEX('Mapa RF'!$B$4:$F$8,6-I511,J511)</f>
        <v>Hibernando</v>
      </c>
    </row>
    <row r="512" customFormat="false" ht="15" hidden="false" customHeight="false" outlineLevel="0" collapsed="false">
      <c r="A512" s="10" t="s">
        <v>6476</v>
      </c>
      <c r="B512" s="10" t="s">
        <v>8972</v>
      </c>
      <c r="C512" s="11" t="n">
        <v>46092</v>
      </c>
      <c r="D512" s="13" t="b">
        <f aca="false">FALSE()</f>
        <v>0</v>
      </c>
      <c r="E512" s="14" t="n">
        <f aca="false">_xlfn.MAXIFS(Pedidos!$C$2:$C$7000,Pedidos!$B$2:$B$7000,A512)</f>
        <v>46092</v>
      </c>
      <c r="F512" s="15" t="n">
        <f aca="false">Parámetros!$B$4-E512</f>
        <v>204</v>
      </c>
      <c r="G512" s="7" t="n">
        <f aca="false">COUNTIF(Pedidos!$B$2:$B$7000,A512)</f>
        <v>1</v>
      </c>
      <c r="H512" s="16" t="n">
        <f aca="false">SUMIFS(Pedidos!$D$2:$D$7000,Pedidos!$B$2:$B$7000,A512)</f>
        <v>47.16</v>
      </c>
      <c r="I512" s="7" t="n">
        <f aca="false">5-MIN(4,INT(PERCENTRANK($F$2:$F$2401,F512,6)*5))</f>
        <v>4</v>
      </c>
      <c r="J512" s="15" t="n">
        <f aca="false">IF(G512&gt;=Parámetros!$B$8,5,IF(G512&gt;=Parámetros!$B$7,4,IF(G512&gt;=Parámetros!$B$6,3,IF(G512&gt;=Parámetros!$B$5,2,1))))</f>
        <v>1</v>
      </c>
      <c r="K512" s="7" t="n">
        <f aca="false">1+MIN(4,INT(PERCENTRANK($H$2:$H$2401,H512,6)*5))</f>
        <v>3</v>
      </c>
      <c r="L512" s="7" t="str">
        <f aca="false">I512&amp;J512&amp;K512</f>
        <v>413</v>
      </c>
      <c r="M512" s="15" t="str">
        <f aca="false">INDEX('Mapa RF'!$B$4:$F$8,6-I512,J512)</f>
        <v>Prometedores</v>
      </c>
    </row>
    <row r="513" customFormat="false" ht="15" hidden="false" customHeight="false" outlineLevel="0" collapsed="false">
      <c r="A513" s="10" t="s">
        <v>5739</v>
      </c>
      <c r="B513" s="10" t="s">
        <v>8979</v>
      </c>
      <c r="C513" s="11" t="n">
        <v>46036</v>
      </c>
      <c r="D513" s="13" t="b">
        <f aca="false">TRUE()</f>
        <v>1</v>
      </c>
      <c r="E513" s="14" t="n">
        <f aca="false">_xlfn.MAXIFS(Pedidos!$C$2:$C$7000,Pedidos!$B$2:$B$7000,A513)</f>
        <v>46036</v>
      </c>
      <c r="F513" s="15" t="n">
        <f aca="false">Parámetros!$B$4-E513</f>
        <v>260</v>
      </c>
      <c r="G513" s="7" t="n">
        <f aca="false">COUNTIF(Pedidos!$B$2:$B$7000,A513)</f>
        <v>1</v>
      </c>
      <c r="H513" s="16" t="n">
        <f aca="false">SUMIFS(Pedidos!$D$2:$D$7000,Pedidos!$B$2:$B$7000,A513)</f>
        <v>36.85</v>
      </c>
      <c r="I513" s="7" t="n">
        <f aca="false">5-MIN(4,INT(PERCENTRANK($F$2:$F$2401,F513,6)*5))</f>
        <v>3</v>
      </c>
      <c r="J513" s="15" t="n">
        <f aca="false">IF(G513&gt;=Parámetros!$B$8,5,IF(G513&gt;=Parámetros!$B$7,4,IF(G513&gt;=Parámetros!$B$6,3,IF(G513&gt;=Parámetros!$B$5,2,1))))</f>
        <v>1</v>
      </c>
      <c r="K513" s="7" t="n">
        <f aca="false">1+MIN(4,INT(PERCENTRANK($H$2:$H$2401,H513,6)*5))</f>
        <v>3</v>
      </c>
      <c r="L513" s="7" t="str">
        <f aca="false">I513&amp;J513&amp;K513</f>
        <v>313</v>
      </c>
      <c r="M513" s="15" t="str">
        <f aca="false">INDEX('Mapa RF'!$B$4:$F$8,6-I513,J513)</f>
        <v>A punto de dormirse</v>
      </c>
    </row>
    <row r="514" customFormat="false" ht="15" hidden="false" customHeight="false" outlineLevel="0" collapsed="false">
      <c r="A514" s="10" t="s">
        <v>4389</v>
      </c>
      <c r="B514" s="10" t="s">
        <v>8970</v>
      </c>
      <c r="C514" s="11" t="n">
        <v>45935</v>
      </c>
      <c r="D514" s="13" t="b">
        <f aca="false">TRUE()</f>
        <v>1</v>
      </c>
      <c r="E514" s="14" t="n">
        <f aca="false">_xlfn.MAXIFS(Pedidos!$C$2:$C$7000,Pedidos!$B$2:$B$7000,A514)</f>
        <v>46272</v>
      </c>
      <c r="F514" s="15" t="n">
        <f aca="false">Parámetros!$B$4-E514</f>
        <v>24</v>
      </c>
      <c r="G514" s="7" t="n">
        <f aca="false">COUNTIF(Pedidos!$B$2:$B$7000,A514)</f>
        <v>10</v>
      </c>
      <c r="H514" s="16" t="n">
        <f aca="false">SUMIFS(Pedidos!$D$2:$D$7000,Pedidos!$B$2:$B$7000,A514)</f>
        <v>457</v>
      </c>
      <c r="I514" s="7" t="n">
        <f aca="false">5-MIN(4,INT(PERCENTRANK($F$2:$F$2401,F514,6)*5))</f>
        <v>5</v>
      </c>
      <c r="J514" s="15" t="n">
        <f aca="false">IF(G514&gt;=Parámetros!$B$8,5,IF(G514&gt;=Parámetros!$B$7,4,IF(G514&gt;=Parámetros!$B$6,3,IF(G514&gt;=Parámetros!$B$5,2,1))))</f>
        <v>5</v>
      </c>
      <c r="K514" s="7" t="n">
        <f aca="false">1+MIN(4,INT(PERCENTRANK($H$2:$H$2401,H514,6)*5))</f>
        <v>5</v>
      </c>
      <c r="L514" s="7" t="str">
        <f aca="false">I514&amp;J514&amp;K514</f>
        <v>555</v>
      </c>
      <c r="M514" s="15" t="str">
        <f aca="false">INDEX('Mapa RF'!$B$4:$F$8,6-I514,J514)</f>
        <v>Campeones</v>
      </c>
    </row>
    <row r="515" customFormat="false" ht="15" hidden="false" customHeight="false" outlineLevel="0" collapsed="false">
      <c r="A515" s="10" t="s">
        <v>3413</v>
      </c>
      <c r="B515" s="10" t="s">
        <v>8975</v>
      </c>
      <c r="C515" s="11" t="n">
        <v>45863</v>
      </c>
      <c r="D515" s="13" t="b">
        <f aca="false">TRUE()</f>
        <v>1</v>
      </c>
      <c r="E515" s="14" t="n">
        <f aca="false">_xlfn.MAXIFS(Pedidos!$C$2:$C$7000,Pedidos!$B$2:$B$7000,A515)</f>
        <v>45863</v>
      </c>
      <c r="F515" s="15" t="n">
        <f aca="false">Parámetros!$B$4-E515</f>
        <v>433</v>
      </c>
      <c r="G515" s="7" t="n">
        <f aca="false">COUNTIF(Pedidos!$B$2:$B$7000,A515)</f>
        <v>1</v>
      </c>
      <c r="H515" s="16" t="n">
        <f aca="false">SUMIFS(Pedidos!$D$2:$D$7000,Pedidos!$B$2:$B$7000,A515)</f>
        <v>34.2</v>
      </c>
      <c r="I515" s="7" t="n">
        <f aca="false">5-MIN(4,INT(PERCENTRANK($F$2:$F$2401,F515,6)*5))</f>
        <v>2</v>
      </c>
      <c r="J515" s="15" t="n">
        <f aca="false">IF(G515&gt;=Parámetros!$B$8,5,IF(G515&gt;=Parámetros!$B$7,4,IF(G515&gt;=Parámetros!$B$6,3,IF(G515&gt;=Parámetros!$B$5,2,1))))</f>
        <v>1</v>
      </c>
      <c r="K515" s="7" t="n">
        <f aca="false">1+MIN(4,INT(PERCENTRANK($H$2:$H$2401,H515,6)*5))</f>
        <v>2</v>
      </c>
      <c r="L515" s="7" t="str">
        <f aca="false">I515&amp;J515&amp;K515</f>
        <v>212</v>
      </c>
      <c r="M515" s="15" t="str">
        <f aca="false">INDEX('Mapa RF'!$B$4:$F$8,6-I515,J515)</f>
        <v>Hibernando</v>
      </c>
    </row>
    <row r="516" customFormat="false" ht="15" hidden="false" customHeight="false" outlineLevel="0" collapsed="false">
      <c r="A516" s="10" t="s">
        <v>203</v>
      </c>
      <c r="B516" s="10" t="s">
        <v>8976</v>
      </c>
      <c r="C516" s="11" t="n">
        <v>45588</v>
      </c>
      <c r="D516" s="13" t="b">
        <f aca="false">TRUE()</f>
        <v>1</v>
      </c>
      <c r="E516" s="14" t="n">
        <f aca="false">_xlfn.MAXIFS(Pedidos!$C$2:$C$7000,Pedidos!$B$2:$B$7000,A516)</f>
        <v>45588</v>
      </c>
      <c r="F516" s="15" t="n">
        <f aca="false">Parámetros!$B$4-E516</f>
        <v>708</v>
      </c>
      <c r="G516" s="7" t="n">
        <f aca="false">COUNTIF(Pedidos!$B$2:$B$7000,A516)</f>
        <v>1</v>
      </c>
      <c r="H516" s="16" t="n">
        <f aca="false">SUMIFS(Pedidos!$D$2:$D$7000,Pedidos!$B$2:$B$7000,A516)</f>
        <v>25.96</v>
      </c>
      <c r="I516" s="7" t="n">
        <f aca="false">5-MIN(4,INT(PERCENTRANK($F$2:$F$2401,F516,6)*5))</f>
        <v>1</v>
      </c>
      <c r="J516" s="15" t="n">
        <f aca="false">IF(G516&gt;=Parámetros!$B$8,5,IF(G516&gt;=Parámetros!$B$7,4,IF(G516&gt;=Parámetros!$B$6,3,IF(G516&gt;=Parámetros!$B$5,2,1))))</f>
        <v>1</v>
      </c>
      <c r="K516" s="7" t="n">
        <f aca="false">1+MIN(4,INT(PERCENTRANK($H$2:$H$2401,H516,6)*5))</f>
        <v>2</v>
      </c>
      <c r="L516" s="7" t="str">
        <f aca="false">I516&amp;J516&amp;K516</f>
        <v>112</v>
      </c>
      <c r="M516" s="15" t="str">
        <f aca="false">INDEX('Mapa RF'!$B$4:$F$8,6-I516,J516)</f>
        <v>Hibernando</v>
      </c>
    </row>
    <row r="517" customFormat="false" ht="15" hidden="false" customHeight="false" outlineLevel="0" collapsed="false">
      <c r="A517" s="10" t="s">
        <v>3576</v>
      </c>
      <c r="B517" s="10" t="s">
        <v>8973</v>
      </c>
      <c r="C517" s="11" t="n">
        <v>45873</v>
      </c>
      <c r="D517" s="13" t="b">
        <f aca="false">FALSE()</f>
        <v>0</v>
      </c>
      <c r="E517" s="14" t="n">
        <f aca="false">_xlfn.MAXIFS(Pedidos!$C$2:$C$7000,Pedidos!$B$2:$B$7000,A517)</f>
        <v>46272</v>
      </c>
      <c r="F517" s="15" t="n">
        <f aca="false">Parámetros!$B$4-E517</f>
        <v>24</v>
      </c>
      <c r="G517" s="7" t="n">
        <f aca="false">COUNTIF(Pedidos!$B$2:$B$7000,A517)</f>
        <v>15</v>
      </c>
      <c r="H517" s="16" t="n">
        <f aca="false">SUMIFS(Pedidos!$D$2:$D$7000,Pedidos!$B$2:$B$7000,A517)</f>
        <v>613.7</v>
      </c>
      <c r="I517" s="7" t="n">
        <f aca="false">5-MIN(4,INT(PERCENTRANK($F$2:$F$2401,F517,6)*5))</f>
        <v>5</v>
      </c>
      <c r="J517" s="15" t="n">
        <f aca="false">IF(G517&gt;=Parámetros!$B$8,5,IF(G517&gt;=Parámetros!$B$7,4,IF(G517&gt;=Parámetros!$B$6,3,IF(G517&gt;=Parámetros!$B$5,2,1))))</f>
        <v>5</v>
      </c>
      <c r="K517" s="7" t="n">
        <f aca="false">1+MIN(4,INT(PERCENTRANK($H$2:$H$2401,H517,6)*5))</f>
        <v>5</v>
      </c>
      <c r="L517" s="7" t="str">
        <f aca="false">I517&amp;J517&amp;K517</f>
        <v>555</v>
      </c>
      <c r="M517" s="15" t="str">
        <f aca="false">INDEX('Mapa RF'!$B$4:$F$8,6-I517,J517)</f>
        <v>Campeones</v>
      </c>
    </row>
    <row r="518" customFormat="false" ht="15" hidden="false" customHeight="false" outlineLevel="0" collapsed="false">
      <c r="A518" s="10" t="s">
        <v>6867</v>
      </c>
      <c r="B518" s="10" t="s">
        <v>8968</v>
      </c>
      <c r="C518" s="11" t="n">
        <v>46123</v>
      </c>
      <c r="D518" s="13" t="b">
        <f aca="false">TRUE()</f>
        <v>1</v>
      </c>
      <c r="E518" s="14" t="n">
        <f aca="false">_xlfn.MAXIFS(Pedidos!$C$2:$C$7000,Pedidos!$B$2:$B$7000,A518)</f>
        <v>46123</v>
      </c>
      <c r="F518" s="15" t="n">
        <f aca="false">Parámetros!$B$4-E518</f>
        <v>173</v>
      </c>
      <c r="G518" s="7" t="n">
        <f aca="false">COUNTIF(Pedidos!$B$2:$B$7000,A518)</f>
        <v>1</v>
      </c>
      <c r="H518" s="16" t="n">
        <f aca="false">SUMIFS(Pedidos!$D$2:$D$7000,Pedidos!$B$2:$B$7000,A518)</f>
        <v>15.08</v>
      </c>
      <c r="I518" s="7" t="n">
        <f aca="false">5-MIN(4,INT(PERCENTRANK($F$2:$F$2401,F518,6)*5))</f>
        <v>4</v>
      </c>
      <c r="J518" s="15" t="n">
        <f aca="false">IF(G518&gt;=Parámetros!$B$8,5,IF(G518&gt;=Parámetros!$B$7,4,IF(G518&gt;=Parámetros!$B$6,3,IF(G518&gt;=Parámetros!$B$5,2,1))))</f>
        <v>1</v>
      </c>
      <c r="K518" s="7" t="n">
        <f aca="false">1+MIN(4,INT(PERCENTRANK($H$2:$H$2401,H518,6)*5))</f>
        <v>1</v>
      </c>
      <c r="L518" s="7" t="str">
        <f aca="false">I518&amp;J518&amp;K518</f>
        <v>411</v>
      </c>
      <c r="M518" s="15" t="str">
        <f aca="false">INDEX('Mapa RF'!$B$4:$F$8,6-I518,J518)</f>
        <v>Prometedores</v>
      </c>
    </row>
    <row r="519" customFormat="false" ht="15" hidden="false" customHeight="false" outlineLevel="0" collapsed="false">
      <c r="A519" s="10" t="s">
        <v>8683</v>
      </c>
      <c r="B519" s="10" t="s">
        <v>8972</v>
      </c>
      <c r="C519" s="11" t="n">
        <v>46273</v>
      </c>
      <c r="D519" s="13" t="b">
        <f aca="false">TRUE()</f>
        <v>1</v>
      </c>
      <c r="E519" s="14" t="n">
        <f aca="false">_xlfn.MAXIFS(Pedidos!$C$2:$C$7000,Pedidos!$B$2:$B$7000,A519)</f>
        <v>46273</v>
      </c>
      <c r="F519" s="15" t="n">
        <f aca="false">Parámetros!$B$4-E519</f>
        <v>23</v>
      </c>
      <c r="G519" s="7" t="n">
        <f aca="false">COUNTIF(Pedidos!$B$2:$B$7000,A519)</f>
        <v>1</v>
      </c>
      <c r="H519" s="16" t="n">
        <f aca="false">SUMIFS(Pedidos!$D$2:$D$7000,Pedidos!$B$2:$B$7000,A519)</f>
        <v>31.32</v>
      </c>
      <c r="I519" s="7" t="n">
        <f aca="false">5-MIN(4,INT(PERCENTRANK($F$2:$F$2401,F519,6)*5))</f>
        <v>5</v>
      </c>
      <c r="J519" s="15" t="n">
        <f aca="false">IF(G519&gt;=Parámetros!$B$8,5,IF(G519&gt;=Parámetros!$B$7,4,IF(G519&gt;=Parámetros!$B$6,3,IF(G519&gt;=Parámetros!$B$5,2,1))))</f>
        <v>1</v>
      </c>
      <c r="K519" s="7" t="n">
        <f aca="false">1+MIN(4,INT(PERCENTRANK($H$2:$H$2401,H519,6)*5))</f>
        <v>2</v>
      </c>
      <c r="L519" s="7" t="str">
        <f aca="false">I519&amp;J519&amp;K519</f>
        <v>512</v>
      </c>
      <c r="M519" s="15" t="str">
        <f aca="false">INDEX('Mapa RF'!$B$4:$F$8,6-I519,J519)</f>
        <v>Nuevos</v>
      </c>
    </row>
    <row r="520" customFormat="false" ht="15" hidden="false" customHeight="false" outlineLevel="0" collapsed="false">
      <c r="A520" s="10" t="s">
        <v>7309</v>
      </c>
      <c r="B520" s="10" t="s">
        <v>8982</v>
      </c>
      <c r="C520" s="11" t="n">
        <v>46162</v>
      </c>
      <c r="D520" s="13" t="b">
        <f aca="false">TRUE()</f>
        <v>1</v>
      </c>
      <c r="E520" s="14" t="n">
        <f aca="false">_xlfn.MAXIFS(Pedidos!$C$2:$C$7000,Pedidos!$B$2:$B$7000,A520)</f>
        <v>46162</v>
      </c>
      <c r="F520" s="15" t="n">
        <f aca="false">Parámetros!$B$4-E520</f>
        <v>134</v>
      </c>
      <c r="G520" s="7" t="n">
        <f aca="false">COUNTIF(Pedidos!$B$2:$B$7000,A520)</f>
        <v>1</v>
      </c>
      <c r="H520" s="16" t="n">
        <f aca="false">SUMIFS(Pedidos!$D$2:$D$7000,Pedidos!$B$2:$B$7000,A520)</f>
        <v>19.84</v>
      </c>
      <c r="I520" s="7" t="n">
        <f aca="false">5-MIN(4,INT(PERCENTRANK($F$2:$F$2401,F520,6)*5))</f>
        <v>4</v>
      </c>
      <c r="J520" s="15" t="n">
        <f aca="false">IF(G520&gt;=Parámetros!$B$8,5,IF(G520&gt;=Parámetros!$B$7,4,IF(G520&gt;=Parámetros!$B$6,3,IF(G520&gt;=Parámetros!$B$5,2,1))))</f>
        <v>1</v>
      </c>
      <c r="K520" s="7" t="n">
        <f aca="false">1+MIN(4,INT(PERCENTRANK($H$2:$H$2401,H520,6)*5))</f>
        <v>1</v>
      </c>
      <c r="L520" s="7" t="str">
        <f aca="false">I520&amp;J520&amp;K520</f>
        <v>411</v>
      </c>
      <c r="M520" s="15" t="str">
        <f aca="false">INDEX('Mapa RF'!$B$4:$F$8,6-I520,J520)</f>
        <v>Prometedores</v>
      </c>
    </row>
    <row r="521" customFormat="false" ht="15" hidden="false" customHeight="false" outlineLevel="0" collapsed="false">
      <c r="A521" s="10" t="s">
        <v>5565</v>
      </c>
      <c r="B521" s="10" t="s">
        <v>8970</v>
      </c>
      <c r="C521" s="11" t="n">
        <v>46023</v>
      </c>
      <c r="D521" s="13" t="b">
        <f aca="false">TRUE()</f>
        <v>1</v>
      </c>
      <c r="E521" s="14" t="n">
        <f aca="false">_xlfn.MAXIFS(Pedidos!$C$2:$C$7000,Pedidos!$B$2:$B$7000,A521)</f>
        <v>46023</v>
      </c>
      <c r="F521" s="15" t="n">
        <f aca="false">Parámetros!$B$4-E521</f>
        <v>273</v>
      </c>
      <c r="G521" s="7" t="n">
        <f aca="false">COUNTIF(Pedidos!$B$2:$B$7000,A521)</f>
        <v>1</v>
      </c>
      <c r="H521" s="16" t="n">
        <f aca="false">SUMIFS(Pedidos!$D$2:$D$7000,Pedidos!$B$2:$B$7000,A521)</f>
        <v>21.88</v>
      </c>
      <c r="I521" s="7" t="n">
        <f aca="false">5-MIN(4,INT(PERCENTRANK($F$2:$F$2401,F521,6)*5))</f>
        <v>3</v>
      </c>
      <c r="J521" s="15" t="n">
        <f aca="false">IF(G521&gt;=Parámetros!$B$8,5,IF(G521&gt;=Parámetros!$B$7,4,IF(G521&gt;=Parámetros!$B$6,3,IF(G521&gt;=Parámetros!$B$5,2,1))))</f>
        <v>1</v>
      </c>
      <c r="K521" s="7" t="n">
        <f aca="false">1+MIN(4,INT(PERCENTRANK($H$2:$H$2401,H521,6)*5))</f>
        <v>1</v>
      </c>
      <c r="L521" s="7" t="str">
        <f aca="false">I521&amp;J521&amp;K521</f>
        <v>311</v>
      </c>
      <c r="M521" s="15" t="str">
        <f aca="false">INDEX('Mapa RF'!$B$4:$F$8,6-I521,J521)</f>
        <v>A punto de dormirse</v>
      </c>
    </row>
    <row r="522" customFormat="false" ht="15" hidden="false" customHeight="false" outlineLevel="0" collapsed="false">
      <c r="A522" s="10" t="s">
        <v>2863</v>
      </c>
      <c r="B522" s="10" t="s">
        <v>8973</v>
      </c>
      <c r="C522" s="11" t="n">
        <v>45821</v>
      </c>
      <c r="D522" s="13" t="b">
        <f aca="false">TRUE()</f>
        <v>1</v>
      </c>
      <c r="E522" s="14" t="n">
        <f aca="false">_xlfn.MAXIFS(Pedidos!$C$2:$C$7000,Pedidos!$B$2:$B$7000,A522)</f>
        <v>45941</v>
      </c>
      <c r="F522" s="15" t="n">
        <f aca="false">Parámetros!$B$4-E522</f>
        <v>355</v>
      </c>
      <c r="G522" s="7" t="n">
        <f aca="false">COUNTIF(Pedidos!$B$2:$B$7000,A522)</f>
        <v>2</v>
      </c>
      <c r="H522" s="16" t="n">
        <f aca="false">SUMIFS(Pedidos!$D$2:$D$7000,Pedidos!$B$2:$B$7000,A522)</f>
        <v>144.04</v>
      </c>
      <c r="I522" s="7" t="n">
        <f aca="false">5-MIN(4,INT(PERCENTRANK($F$2:$F$2401,F522,6)*5))</f>
        <v>3</v>
      </c>
      <c r="J522" s="15" t="n">
        <f aca="false">IF(G522&gt;=Parámetros!$B$8,5,IF(G522&gt;=Parámetros!$B$7,4,IF(G522&gt;=Parámetros!$B$6,3,IF(G522&gt;=Parámetros!$B$5,2,1))))</f>
        <v>2</v>
      </c>
      <c r="K522" s="7" t="n">
        <f aca="false">1+MIN(4,INT(PERCENTRANK($H$2:$H$2401,H522,6)*5))</f>
        <v>5</v>
      </c>
      <c r="L522" s="7" t="str">
        <f aca="false">I522&amp;J522&amp;K522</f>
        <v>325</v>
      </c>
      <c r="M522" s="15" t="str">
        <f aca="false">INDEX('Mapa RF'!$B$4:$F$8,6-I522,J522)</f>
        <v>A punto de dormirse</v>
      </c>
    </row>
    <row r="523" customFormat="false" ht="15" hidden="false" customHeight="false" outlineLevel="0" collapsed="false">
      <c r="A523" s="10" t="s">
        <v>5993</v>
      </c>
      <c r="B523" s="10" t="s">
        <v>8968</v>
      </c>
      <c r="C523" s="11" t="n">
        <v>46057</v>
      </c>
      <c r="D523" s="13" t="b">
        <f aca="false">TRUE()</f>
        <v>1</v>
      </c>
      <c r="E523" s="14" t="n">
        <f aca="false">_xlfn.MAXIFS(Pedidos!$C$2:$C$7000,Pedidos!$B$2:$B$7000,A523)</f>
        <v>46291</v>
      </c>
      <c r="F523" s="15" t="n">
        <f aca="false">Parámetros!$B$4-E523</f>
        <v>5</v>
      </c>
      <c r="G523" s="7" t="n">
        <f aca="false">COUNTIF(Pedidos!$B$2:$B$7000,A523)</f>
        <v>6</v>
      </c>
      <c r="H523" s="16" t="n">
        <f aca="false">SUMIFS(Pedidos!$D$2:$D$7000,Pedidos!$B$2:$B$7000,A523)</f>
        <v>248.63</v>
      </c>
      <c r="I523" s="7" t="n">
        <f aca="false">5-MIN(4,INT(PERCENTRANK($F$2:$F$2401,F523,6)*5))</f>
        <v>5</v>
      </c>
      <c r="J523" s="15" t="n">
        <f aca="false">IF(G523&gt;=Parámetros!$B$8,5,IF(G523&gt;=Parámetros!$B$7,4,IF(G523&gt;=Parámetros!$B$6,3,IF(G523&gt;=Parámetros!$B$5,2,1))))</f>
        <v>5</v>
      </c>
      <c r="K523" s="7" t="n">
        <f aca="false">1+MIN(4,INT(PERCENTRANK($H$2:$H$2401,H523,6)*5))</f>
        <v>5</v>
      </c>
      <c r="L523" s="7" t="str">
        <f aca="false">I523&amp;J523&amp;K523</f>
        <v>555</v>
      </c>
      <c r="M523" s="15" t="str">
        <f aca="false">INDEX('Mapa RF'!$B$4:$F$8,6-I523,J523)</f>
        <v>Campeones</v>
      </c>
    </row>
    <row r="524" customFormat="false" ht="15" hidden="false" customHeight="false" outlineLevel="0" collapsed="false">
      <c r="A524" s="10" t="s">
        <v>1522</v>
      </c>
      <c r="B524" s="10" t="s">
        <v>8971</v>
      </c>
      <c r="C524" s="11" t="n">
        <v>45720</v>
      </c>
      <c r="D524" s="13" t="b">
        <f aca="false">TRUE()</f>
        <v>1</v>
      </c>
      <c r="E524" s="14" t="n">
        <f aca="false">_xlfn.MAXIFS(Pedidos!$C$2:$C$7000,Pedidos!$B$2:$B$7000,A524)</f>
        <v>45930</v>
      </c>
      <c r="F524" s="15" t="n">
        <f aca="false">Parámetros!$B$4-E524</f>
        <v>366</v>
      </c>
      <c r="G524" s="7" t="n">
        <f aca="false">COUNTIF(Pedidos!$B$2:$B$7000,A524)</f>
        <v>4</v>
      </c>
      <c r="H524" s="16" t="n">
        <f aca="false">SUMIFS(Pedidos!$D$2:$D$7000,Pedidos!$B$2:$B$7000,A524)</f>
        <v>170.96</v>
      </c>
      <c r="I524" s="7" t="n">
        <f aca="false">5-MIN(4,INT(PERCENTRANK($F$2:$F$2401,F524,6)*5))</f>
        <v>2</v>
      </c>
      <c r="J524" s="15" t="n">
        <f aca="false">IF(G524&gt;=Parámetros!$B$8,5,IF(G524&gt;=Parámetros!$B$7,4,IF(G524&gt;=Parámetros!$B$6,3,IF(G524&gt;=Parámetros!$B$5,2,1))))</f>
        <v>4</v>
      </c>
      <c r="K524" s="7" t="n">
        <f aca="false">1+MIN(4,INT(PERCENTRANK($H$2:$H$2401,H524,6)*5))</f>
        <v>5</v>
      </c>
      <c r="L524" s="7" t="str">
        <f aca="false">I524&amp;J524&amp;K524</f>
        <v>245</v>
      </c>
      <c r="M524" s="15" t="str">
        <f aca="false">INDEX('Mapa RF'!$B$4:$F$8,6-I524,J524)</f>
        <v>En riesgo</v>
      </c>
    </row>
    <row r="525" customFormat="false" ht="15" hidden="false" customHeight="false" outlineLevel="0" collapsed="false">
      <c r="A525" s="10" t="s">
        <v>7601</v>
      </c>
      <c r="B525" s="10" t="s">
        <v>8968</v>
      </c>
      <c r="C525" s="11" t="n">
        <v>46186</v>
      </c>
      <c r="D525" s="13" t="b">
        <f aca="false">TRUE()</f>
        <v>1</v>
      </c>
      <c r="E525" s="14" t="n">
        <f aca="false">_xlfn.MAXIFS(Pedidos!$C$2:$C$7000,Pedidos!$B$2:$B$7000,A525)</f>
        <v>46259</v>
      </c>
      <c r="F525" s="15" t="n">
        <f aca="false">Parámetros!$B$4-E525</f>
        <v>37</v>
      </c>
      <c r="G525" s="7" t="n">
        <f aca="false">COUNTIF(Pedidos!$B$2:$B$7000,A525)</f>
        <v>2</v>
      </c>
      <c r="H525" s="16" t="n">
        <f aca="false">SUMIFS(Pedidos!$D$2:$D$7000,Pedidos!$B$2:$B$7000,A525)</f>
        <v>42.73</v>
      </c>
      <c r="I525" s="7" t="n">
        <f aca="false">5-MIN(4,INT(PERCENTRANK($F$2:$F$2401,F525,6)*5))</f>
        <v>5</v>
      </c>
      <c r="J525" s="15" t="n">
        <f aca="false">IF(G525&gt;=Parámetros!$B$8,5,IF(G525&gt;=Parámetros!$B$7,4,IF(G525&gt;=Parámetros!$B$6,3,IF(G525&gt;=Parámetros!$B$5,2,1))))</f>
        <v>2</v>
      </c>
      <c r="K525" s="7" t="n">
        <f aca="false">1+MIN(4,INT(PERCENTRANK($H$2:$H$2401,H525,6)*5))</f>
        <v>3</v>
      </c>
      <c r="L525" s="7" t="str">
        <f aca="false">I525&amp;J525&amp;K525</f>
        <v>523</v>
      </c>
      <c r="M525" s="15" t="str">
        <f aca="false">INDEX('Mapa RF'!$B$4:$F$8,6-I525,J525)</f>
        <v>Potencialmente leales</v>
      </c>
    </row>
    <row r="526" customFormat="false" ht="15" hidden="false" customHeight="false" outlineLevel="0" collapsed="false">
      <c r="A526" s="10" t="s">
        <v>4161</v>
      </c>
      <c r="B526" s="10" t="s">
        <v>8968</v>
      </c>
      <c r="C526" s="11" t="n">
        <v>45918</v>
      </c>
      <c r="D526" s="13" t="b">
        <f aca="false">TRUE()</f>
        <v>1</v>
      </c>
      <c r="E526" s="14" t="n">
        <f aca="false">_xlfn.MAXIFS(Pedidos!$C$2:$C$7000,Pedidos!$B$2:$B$7000,A526)</f>
        <v>45918</v>
      </c>
      <c r="F526" s="15" t="n">
        <f aca="false">Parámetros!$B$4-E526</f>
        <v>378</v>
      </c>
      <c r="G526" s="7" t="n">
        <f aca="false">COUNTIF(Pedidos!$B$2:$B$7000,A526)</f>
        <v>1</v>
      </c>
      <c r="H526" s="16" t="n">
        <f aca="false">SUMIFS(Pedidos!$D$2:$D$7000,Pedidos!$B$2:$B$7000,A526)</f>
        <v>15.76</v>
      </c>
      <c r="I526" s="7" t="n">
        <f aca="false">5-MIN(4,INT(PERCENTRANK($F$2:$F$2401,F526,6)*5))</f>
        <v>2</v>
      </c>
      <c r="J526" s="15" t="n">
        <f aca="false">IF(G526&gt;=Parámetros!$B$8,5,IF(G526&gt;=Parámetros!$B$7,4,IF(G526&gt;=Parámetros!$B$6,3,IF(G526&gt;=Parámetros!$B$5,2,1))))</f>
        <v>1</v>
      </c>
      <c r="K526" s="7" t="n">
        <f aca="false">1+MIN(4,INT(PERCENTRANK($H$2:$H$2401,H526,6)*5))</f>
        <v>1</v>
      </c>
      <c r="L526" s="7" t="str">
        <f aca="false">I526&amp;J526&amp;K526</f>
        <v>211</v>
      </c>
      <c r="M526" s="15" t="str">
        <f aca="false">INDEX('Mapa RF'!$B$4:$F$8,6-I526,J526)</f>
        <v>Hibernando</v>
      </c>
    </row>
    <row r="527" customFormat="false" ht="15" hidden="false" customHeight="false" outlineLevel="0" collapsed="false">
      <c r="A527" s="10" t="s">
        <v>8783</v>
      </c>
      <c r="B527" s="10" t="s">
        <v>8972</v>
      </c>
      <c r="C527" s="11" t="n">
        <v>46281</v>
      </c>
      <c r="D527" s="13" t="b">
        <f aca="false">TRUE()</f>
        <v>1</v>
      </c>
      <c r="E527" s="14" t="n">
        <f aca="false">_xlfn.MAXIFS(Pedidos!$C$2:$C$7000,Pedidos!$B$2:$B$7000,A527)</f>
        <v>46281</v>
      </c>
      <c r="F527" s="15" t="n">
        <f aca="false">Parámetros!$B$4-E527</f>
        <v>15</v>
      </c>
      <c r="G527" s="7" t="n">
        <f aca="false">COUNTIF(Pedidos!$B$2:$B$7000,A527)</f>
        <v>1</v>
      </c>
      <c r="H527" s="16" t="n">
        <f aca="false">SUMIFS(Pedidos!$D$2:$D$7000,Pedidos!$B$2:$B$7000,A527)</f>
        <v>62.06</v>
      </c>
      <c r="I527" s="7" t="n">
        <f aca="false">5-MIN(4,INT(PERCENTRANK($F$2:$F$2401,F527,6)*5))</f>
        <v>5</v>
      </c>
      <c r="J527" s="15" t="n">
        <f aca="false">IF(G527&gt;=Parámetros!$B$8,5,IF(G527&gt;=Parámetros!$B$7,4,IF(G527&gt;=Parámetros!$B$6,3,IF(G527&gt;=Parámetros!$B$5,2,1))))</f>
        <v>1</v>
      </c>
      <c r="K527" s="7" t="n">
        <f aca="false">1+MIN(4,INT(PERCENTRANK($H$2:$H$2401,H527,6)*5))</f>
        <v>4</v>
      </c>
      <c r="L527" s="7" t="str">
        <f aca="false">I527&amp;J527&amp;K527</f>
        <v>514</v>
      </c>
      <c r="M527" s="15" t="str">
        <f aca="false">INDEX('Mapa RF'!$B$4:$F$8,6-I527,J527)</f>
        <v>Nuevos</v>
      </c>
    </row>
    <row r="528" customFormat="false" ht="15" hidden="false" customHeight="false" outlineLevel="0" collapsed="false">
      <c r="A528" s="10" t="s">
        <v>2133</v>
      </c>
      <c r="B528" s="10" t="s">
        <v>8976</v>
      </c>
      <c r="C528" s="11" t="n">
        <v>45766</v>
      </c>
      <c r="D528" s="13" t="b">
        <f aca="false">TRUE()</f>
        <v>1</v>
      </c>
      <c r="E528" s="14" t="n">
        <f aca="false">_xlfn.MAXIFS(Pedidos!$C$2:$C$7000,Pedidos!$B$2:$B$7000,A528)</f>
        <v>46274</v>
      </c>
      <c r="F528" s="15" t="n">
        <f aca="false">Parámetros!$B$4-E528</f>
        <v>22</v>
      </c>
      <c r="G528" s="7" t="n">
        <f aca="false">COUNTIF(Pedidos!$B$2:$B$7000,A528)</f>
        <v>14</v>
      </c>
      <c r="H528" s="16" t="n">
        <f aca="false">SUMIFS(Pedidos!$D$2:$D$7000,Pedidos!$B$2:$B$7000,A528)</f>
        <v>596.74</v>
      </c>
      <c r="I528" s="7" t="n">
        <f aca="false">5-MIN(4,INT(PERCENTRANK($F$2:$F$2401,F528,6)*5))</f>
        <v>5</v>
      </c>
      <c r="J528" s="15" t="n">
        <f aca="false">IF(G528&gt;=Parámetros!$B$8,5,IF(G528&gt;=Parámetros!$B$7,4,IF(G528&gt;=Parámetros!$B$6,3,IF(G528&gt;=Parámetros!$B$5,2,1))))</f>
        <v>5</v>
      </c>
      <c r="K528" s="7" t="n">
        <f aca="false">1+MIN(4,INT(PERCENTRANK($H$2:$H$2401,H528,6)*5))</f>
        <v>5</v>
      </c>
      <c r="L528" s="7" t="str">
        <f aca="false">I528&amp;J528&amp;K528</f>
        <v>555</v>
      </c>
      <c r="M528" s="15" t="str">
        <f aca="false">INDEX('Mapa RF'!$B$4:$F$8,6-I528,J528)</f>
        <v>Campeones</v>
      </c>
    </row>
    <row r="529" customFormat="false" ht="15" hidden="false" customHeight="false" outlineLevel="0" collapsed="false">
      <c r="A529" s="10" t="s">
        <v>534</v>
      </c>
      <c r="B529" s="10" t="s">
        <v>8979</v>
      </c>
      <c r="C529" s="11" t="n">
        <v>45630</v>
      </c>
      <c r="D529" s="13" t="b">
        <f aca="false">TRUE()</f>
        <v>1</v>
      </c>
      <c r="E529" s="14" t="n">
        <f aca="false">_xlfn.MAXIFS(Pedidos!$C$2:$C$7000,Pedidos!$B$2:$B$7000,A529)</f>
        <v>46289</v>
      </c>
      <c r="F529" s="15" t="n">
        <f aca="false">Parámetros!$B$4-E529</f>
        <v>7</v>
      </c>
      <c r="G529" s="7" t="n">
        <f aca="false">COUNTIF(Pedidos!$B$2:$B$7000,A529)</f>
        <v>20</v>
      </c>
      <c r="H529" s="16" t="n">
        <f aca="false">SUMIFS(Pedidos!$D$2:$D$7000,Pedidos!$B$2:$B$7000,A529)</f>
        <v>1005.77</v>
      </c>
      <c r="I529" s="7" t="n">
        <f aca="false">5-MIN(4,INT(PERCENTRANK($F$2:$F$2401,F529,6)*5))</f>
        <v>5</v>
      </c>
      <c r="J529" s="15" t="n">
        <f aca="false">IF(G529&gt;=Parámetros!$B$8,5,IF(G529&gt;=Parámetros!$B$7,4,IF(G529&gt;=Parámetros!$B$6,3,IF(G529&gt;=Parámetros!$B$5,2,1))))</f>
        <v>5</v>
      </c>
      <c r="K529" s="7" t="n">
        <f aca="false">1+MIN(4,INT(PERCENTRANK($H$2:$H$2401,H529,6)*5))</f>
        <v>5</v>
      </c>
      <c r="L529" s="7" t="str">
        <f aca="false">I529&amp;J529&amp;K529</f>
        <v>555</v>
      </c>
      <c r="M529" s="15" t="str">
        <f aca="false">INDEX('Mapa RF'!$B$4:$F$8,6-I529,J529)</f>
        <v>Campeones</v>
      </c>
    </row>
    <row r="530" customFormat="false" ht="15" hidden="false" customHeight="false" outlineLevel="0" collapsed="false">
      <c r="A530" s="10" t="s">
        <v>2311</v>
      </c>
      <c r="B530" s="10" t="s">
        <v>8976</v>
      </c>
      <c r="C530" s="11" t="n">
        <v>45779</v>
      </c>
      <c r="D530" s="13" t="b">
        <f aca="false">TRUE()</f>
        <v>1</v>
      </c>
      <c r="E530" s="14" t="n">
        <f aca="false">_xlfn.MAXIFS(Pedidos!$C$2:$C$7000,Pedidos!$B$2:$B$7000,A530)</f>
        <v>45779</v>
      </c>
      <c r="F530" s="15" t="n">
        <f aca="false">Parámetros!$B$4-E530</f>
        <v>517</v>
      </c>
      <c r="G530" s="7" t="n">
        <f aca="false">COUNTIF(Pedidos!$B$2:$B$7000,A530)</f>
        <v>1</v>
      </c>
      <c r="H530" s="16" t="n">
        <f aca="false">SUMIFS(Pedidos!$D$2:$D$7000,Pedidos!$B$2:$B$7000,A530)</f>
        <v>71.48</v>
      </c>
      <c r="I530" s="7" t="n">
        <f aca="false">5-MIN(4,INT(PERCENTRANK($F$2:$F$2401,F530,6)*5))</f>
        <v>1</v>
      </c>
      <c r="J530" s="15" t="n">
        <f aca="false">IF(G530&gt;=Parámetros!$B$8,5,IF(G530&gt;=Parámetros!$B$7,4,IF(G530&gt;=Parámetros!$B$6,3,IF(G530&gt;=Parámetros!$B$5,2,1))))</f>
        <v>1</v>
      </c>
      <c r="K530" s="7" t="n">
        <f aca="false">1+MIN(4,INT(PERCENTRANK($H$2:$H$2401,H530,6)*5))</f>
        <v>4</v>
      </c>
      <c r="L530" s="7" t="str">
        <f aca="false">I530&amp;J530&amp;K530</f>
        <v>114</v>
      </c>
      <c r="M530" s="15" t="str">
        <f aca="false">INDEX('Mapa RF'!$B$4:$F$8,6-I530,J530)</f>
        <v>Hibernando</v>
      </c>
    </row>
    <row r="531" customFormat="false" ht="15" hidden="false" customHeight="false" outlineLevel="0" collapsed="false">
      <c r="A531" s="10" t="s">
        <v>815</v>
      </c>
      <c r="B531" s="10" t="s">
        <v>8968</v>
      </c>
      <c r="C531" s="11" t="n">
        <v>45658</v>
      </c>
      <c r="D531" s="13" t="b">
        <f aca="false">TRUE()</f>
        <v>1</v>
      </c>
      <c r="E531" s="14" t="n">
        <f aca="false">_xlfn.MAXIFS(Pedidos!$C$2:$C$7000,Pedidos!$B$2:$B$7000,A531)</f>
        <v>46291</v>
      </c>
      <c r="F531" s="15" t="n">
        <f aca="false">Parámetros!$B$4-E531</f>
        <v>5</v>
      </c>
      <c r="G531" s="7" t="n">
        <f aca="false">COUNTIF(Pedidos!$B$2:$B$7000,A531)</f>
        <v>27</v>
      </c>
      <c r="H531" s="16" t="n">
        <f aca="false">SUMIFS(Pedidos!$D$2:$D$7000,Pedidos!$B$2:$B$7000,A531)</f>
        <v>1511.65</v>
      </c>
      <c r="I531" s="7" t="n">
        <f aca="false">5-MIN(4,INT(PERCENTRANK($F$2:$F$2401,F531,6)*5))</f>
        <v>5</v>
      </c>
      <c r="J531" s="15" t="n">
        <f aca="false">IF(G531&gt;=Parámetros!$B$8,5,IF(G531&gt;=Parámetros!$B$7,4,IF(G531&gt;=Parámetros!$B$6,3,IF(G531&gt;=Parámetros!$B$5,2,1))))</f>
        <v>5</v>
      </c>
      <c r="K531" s="7" t="n">
        <f aca="false">1+MIN(4,INT(PERCENTRANK($H$2:$H$2401,H531,6)*5))</f>
        <v>5</v>
      </c>
      <c r="L531" s="7" t="str">
        <f aca="false">I531&amp;J531&amp;K531</f>
        <v>555</v>
      </c>
      <c r="M531" s="15" t="str">
        <f aca="false">INDEX('Mapa RF'!$B$4:$F$8,6-I531,J531)</f>
        <v>Campeones</v>
      </c>
    </row>
    <row r="532" customFormat="false" ht="15" hidden="false" customHeight="false" outlineLevel="0" collapsed="false">
      <c r="A532" s="10" t="s">
        <v>2961</v>
      </c>
      <c r="B532" s="10" t="s">
        <v>8972</v>
      </c>
      <c r="C532" s="11" t="n">
        <v>45829</v>
      </c>
      <c r="D532" s="13" t="b">
        <f aca="false">TRUE()</f>
        <v>1</v>
      </c>
      <c r="E532" s="14" t="n">
        <f aca="false">_xlfn.MAXIFS(Pedidos!$C$2:$C$7000,Pedidos!$B$2:$B$7000,A532)</f>
        <v>45878</v>
      </c>
      <c r="F532" s="15" t="n">
        <f aca="false">Parámetros!$B$4-E532</f>
        <v>418</v>
      </c>
      <c r="G532" s="7" t="n">
        <f aca="false">COUNTIF(Pedidos!$B$2:$B$7000,A532)</f>
        <v>2</v>
      </c>
      <c r="H532" s="16" t="n">
        <f aca="false">SUMIFS(Pedidos!$D$2:$D$7000,Pedidos!$B$2:$B$7000,A532)</f>
        <v>89.34</v>
      </c>
      <c r="I532" s="7" t="n">
        <f aca="false">5-MIN(4,INT(PERCENTRANK($F$2:$F$2401,F532,6)*5))</f>
        <v>2</v>
      </c>
      <c r="J532" s="15" t="n">
        <f aca="false">IF(G532&gt;=Parámetros!$B$8,5,IF(G532&gt;=Parámetros!$B$7,4,IF(G532&gt;=Parámetros!$B$6,3,IF(G532&gt;=Parámetros!$B$5,2,1))))</f>
        <v>2</v>
      </c>
      <c r="K532" s="7" t="n">
        <f aca="false">1+MIN(4,INT(PERCENTRANK($H$2:$H$2401,H532,6)*5))</f>
        <v>4</v>
      </c>
      <c r="L532" s="7" t="str">
        <f aca="false">I532&amp;J532&amp;K532</f>
        <v>224</v>
      </c>
      <c r="M532" s="15" t="str">
        <f aca="false">INDEX('Mapa RF'!$B$4:$F$8,6-I532,J532)</f>
        <v>Hibernando</v>
      </c>
    </row>
    <row r="533" customFormat="false" ht="15" hidden="false" customHeight="false" outlineLevel="0" collapsed="false">
      <c r="A533" s="10" t="s">
        <v>222</v>
      </c>
      <c r="B533" s="10" t="s">
        <v>8972</v>
      </c>
      <c r="C533" s="11" t="n">
        <v>45591</v>
      </c>
      <c r="D533" s="13" t="b">
        <f aca="false">TRUE()</f>
        <v>1</v>
      </c>
      <c r="E533" s="14" t="n">
        <f aca="false">_xlfn.MAXIFS(Pedidos!$C$2:$C$7000,Pedidos!$B$2:$B$7000,A533)</f>
        <v>45816</v>
      </c>
      <c r="F533" s="15" t="n">
        <f aca="false">Parámetros!$B$4-E533</f>
        <v>480</v>
      </c>
      <c r="G533" s="7" t="n">
        <f aca="false">COUNTIF(Pedidos!$B$2:$B$7000,A533)</f>
        <v>5</v>
      </c>
      <c r="H533" s="16" t="n">
        <f aca="false">SUMIFS(Pedidos!$D$2:$D$7000,Pedidos!$B$2:$B$7000,A533)</f>
        <v>203.05</v>
      </c>
      <c r="I533" s="7" t="n">
        <f aca="false">5-MIN(4,INT(PERCENTRANK($F$2:$F$2401,F533,6)*5))</f>
        <v>2</v>
      </c>
      <c r="J533" s="15" t="n">
        <f aca="false">IF(G533&gt;=Parámetros!$B$8,5,IF(G533&gt;=Parámetros!$B$7,4,IF(G533&gt;=Parámetros!$B$6,3,IF(G533&gt;=Parámetros!$B$5,2,1))))</f>
        <v>4</v>
      </c>
      <c r="K533" s="7" t="n">
        <f aca="false">1+MIN(4,INT(PERCENTRANK($H$2:$H$2401,H533,6)*5))</f>
        <v>5</v>
      </c>
      <c r="L533" s="7" t="str">
        <f aca="false">I533&amp;J533&amp;K533</f>
        <v>245</v>
      </c>
      <c r="M533" s="15" t="str">
        <f aca="false">INDEX('Mapa RF'!$B$4:$F$8,6-I533,J533)</f>
        <v>En riesgo</v>
      </c>
    </row>
    <row r="534" customFormat="false" ht="15" hidden="false" customHeight="false" outlineLevel="0" collapsed="false">
      <c r="A534" s="10" t="s">
        <v>7228</v>
      </c>
      <c r="B534" s="10" t="s">
        <v>8972</v>
      </c>
      <c r="C534" s="11" t="n">
        <v>46154</v>
      </c>
      <c r="D534" s="13" t="b">
        <f aca="false">TRUE()</f>
        <v>1</v>
      </c>
      <c r="E534" s="14" t="n">
        <f aca="false">_xlfn.MAXIFS(Pedidos!$C$2:$C$7000,Pedidos!$B$2:$B$7000,A534)</f>
        <v>46154</v>
      </c>
      <c r="F534" s="15" t="n">
        <f aca="false">Parámetros!$B$4-E534</f>
        <v>142</v>
      </c>
      <c r="G534" s="7" t="n">
        <f aca="false">COUNTIF(Pedidos!$B$2:$B$7000,A534)</f>
        <v>1</v>
      </c>
      <c r="H534" s="16" t="n">
        <f aca="false">SUMIFS(Pedidos!$D$2:$D$7000,Pedidos!$B$2:$B$7000,A534)</f>
        <v>29.2</v>
      </c>
      <c r="I534" s="7" t="n">
        <f aca="false">5-MIN(4,INT(PERCENTRANK($F$2:$F$2401,F534,6)*5))</f>
        <v>4</v>
      </c>
      <c r="J534" s="15" t="n">
        <f aca="false">IF(G534&gt;=Parámetros!$B$8,5,IF(G534&gt;=Parámetros!$B$7,4,IF(G534&gt;=Parámetros!$B$6,3,IF(G534&gt;=Parámetros!$B$5,2,1))))</f>
        <v>1</v>
      </c>
      <c r="K534" s="7" t="n">
        <f aca="false">1+MIN(4,INT(PERCENTRANK($H$2:$H$2401,H534,6)*5))</f>
        <v>2</v>
      </c>
      <c r="L534" s="7" t="str">
        <f aca="false">I534&amp;J534&amp;K534</f>
        <v>412</v>
      </c>
      <c r="M534" s="15" t="str">
        <f aca="false">INDEX('Mapa RF'!$B$4:$F$8,6-I534,J534)</f>
        <v>Prometedores</v>
      </c>
    </row>
    <row r="535" customFormat="false" ht="15" hidden="false" customHeight="false" outlineLevel="0" collapsed="false">
      <c r="A535" s="10" t="s">
        <v>6416</v>
      </c>
      <c r="B535" s="10" t="s">
        <v>8982</v>
      </c>
      <c r="C535" s="11" t="n">
        <v>46087</v>
      </c>
      <c r="D535" s="13" t="b">
        <f aca="false">TRUE()</f>
        <v>1</v>
      </c>
      <c r="E535" s="14" t="n">
        <f aca="false">_xlfn.MAXIFS(Pedidos!$C$2:$C$7000,Pedidos!$B$2:$B$7000,A535)</f>
        <v>46268</v>
      </c>
      <c r="F535" s="15" t="n">
        <f aca="false">Parámetros!$B$4-E535</f>
        <v>28</v>
      </c>
      <c r="G535" s="7" t="n">
        <f aca="false">COUNTIF(Pedidos!$B$2:$B$7000,A535)</f>
        <v>7</v>
      </c>
      <c r="H535" s="16" t="n">
        <f aca="false">SUMIFS(Pedidos!$D$2:$D$7000,Pedidos!$B$2:$B$7000,A535)</f>
        <v>300.92</v>
      </c>
      <c r="I535" s="7" t="n">
        <f aca="false">5-MIN(4,INT(PERCENTRANK($F$2:$F$2401,F535,6)*5))</f>
        <v>5</v>
      </c>
      <c r="J535" s="15" t="n">
        <f aca="false">IF(G535&gt;=Parámetros!$B$8,5,IF(G535&gt;=Parámetros!$B$7,4,IF(G535&gt;=Parámetros!$B$6,3,IF(G535&gt;=Parámetros!$B$5,2,1))))</f>
        <v>5</v>
      </c>
      <c r="K535" s="7" t="n">
        <f aca="false">1+MIN(4,INT(PERCENTRANK($H$2:$H$2401,H535,6)*5))</f>
        <v>5</v>
      </c>
      <c r="L535" s="7" t="str">
        <f aca="false">I535&amp;J535&amp;K535</f>
        <v>555</v>
      </c>
      <c r="M535" s="15" t="str">
        <f aca="false">INDEX('Mapa RF'!$B$4:$F$8,6-I535,J535)</f>
        <v>Campeones</v>
      </c>
    </row>
    <row r="536" customFormat="false" ht="15" hidden="false" customHeight="false" outlineLevel="0" collapsed="false">
      <c r="A536" s="10" t="s">
        <v>234</v>
      </c>
      <c r="B536" s="10" t="s">
        <v>8975</v>
      </c>
      <c r="C536" s="11" t="n">
        <v>45592</v>
      </c>
      <c r="D536" s="13" t="b">
        <f aca="false">FALSE()</f>
        <v>0</v>
      </c>
      <c r="E536" s="14" t="n">
        <f aca="false">_xlfn.MAXIFS(Pedidos!$C$2:$C$7000,Pedidos!$B$2:$B$7000,A536)</f>
        <v>45843</v>
      </c>
      <c r="F536" s="15" t="n">
        <f aca="false">Parámetros!$B$4-E536</f>
        <v>453</v>
      </c>
      <c r="G536" s="7" t="n">
        <f aca="false">COUNTIF(Pedidos!$B$2:$B$7000,A536)</f>
        <v>3</v>
      </c>
      <c r="H536" s="16" t="n">
        <f aca="false">SUMIFS(Pedidos!$D$2:$D$7000,Pedidos!$B$2:$B$7000,A536)</f>
        <v>89.53</v>
      </c>
      <c r="I536" s="7" t="n">
        <f aca="false">5-MIN(4,INT(PERCENTRANK($F$2:$F$2401,F536,6)*5))</f>
        <v>2</v>
      </c>
      <c r="J536" s="15" t="n">
        <f aca="false">IF(G536&gt;=Parámetros!$B$8,5,IF(G536&gt;=Parámetros!$B$7,4,IF(G536&gt;=Parámetros!$B$6,3,IF(G536&gt;=Parámetros!$B$5,2,1))))</f>
        <v>3</v>
      </c>
      <c r="K536" s="7" t="n">
        <f aca="false">1+MIN(4,INT(PERCENTRANK($H$2:$H$2401,H536,6)*5))</f>
        <v>4</v>
      </c>
      <c r="L536" s="7" t="str">
        <f aca="false">I536&amp;J536&amp;K536</f>
        <v>234</v>
      </c>
      <c r="M536" s="15" t="str">
        <f aca="false">INDEX('Mapa RF'!$B$4:$F$8,6-I536,J536)</f>
        <v>En riesgo</v>
      </c>
    </row>
    <row r="537" customFormat="false" ht="15" hidden="false" customHeight="false" outlineLevel="0" collapsed="false">
      <c r="A537" s="10" t="s">
        <v>4975</v>
      </c>
      <c r="B537" s="10" t="s">
        <v>8970</v>
      </c>
      <c r="C537" s="11" t="n">
        <v>45978</v>
      </c>
      <c r="D537" s="13" t="b">
        <f aca="false">TRUE()</f>
        <v>1</v>
      </c>
      <c r="E537" s="14" t="n">
        <f aca="false">_xlfn.MAXIFS(Pedidos!$C$2:$C$7000,Pedidos!$B$2:$B$7000,A537)</f>
        <v>45978</v>
      </c>
      <c r="F537" s="15" t="n">
        <f aca="false">Parámetros!$B$4-E537</f>
        <v>318</v>
      </c>
      <c r="G537" s="7" t="n">
        <f aca="false">COUNTIF(Pedidos!$B$2:$B$7000,A537)</f>
        <v>1</v>
      </c>
      <c r="H537" s="16" t="n">
        <f aca="false">SUMIFS(Pedidos!$D$2:$D$7000,Pedidos!$B$2:$B$7000,A537)</f>
        <v>29.3</v>
      </c>
      <c r="I537" s="7" t="n">
        <f aca="false">5-MIN(4,INT(PERCENTRANK($F$2:$F$2401,F537,6)*5))</f>
        <v>3</v>
      </c>
      <c r="J537" s="15" t="n">
        <f aca="false">IF(G537&gt;=Parámetros!$B$8,5,IF(G537&gt;=Parámetros!$B$7,4,IF(G537&gt;=Parámetros!$B$6,3,IF(G537&gt;=Parámetros!$B$5,2,1))))</f>
        <v>1</v>
      </c>
      <c r="K537" s="7" t="n">
        <f aca="false">1+MIN(4,INT(PERCENTRANK($H$2:$H$2401,H537,6)*5))</f>
        <v>2</v>
      </c>
      <c r="L537" s="7" t="str">
        <f aca="false">I537&amp;J537&amp;K537</f>
        <v>312</v>
      </c>
      <c r="M537" s="15" t="str">
        <f aca="false">INDEX('Mapa RF'!$B$4:$F$8,6-I537,J537)</f>
        <v>A punto de dormirse</v>
      </c>
    </row>
    <row r="538" customFormat="false" ht="15" hidden="false" customHeight="false" outlineLevel="0" collapsed="false">
      <c r="A538" s="10" t="s">
        <v>8023</v>
      </c>
      <c r="B538" s="10" t="s">
        <v>8972</v>
      </c>
      <c r="C538" s="11" t="n">
        <v>46219</v>
      </c>
      <c r="D538" s="13" t="b">
        <f aca="false">TRUE()</f>
        <v>1</v>
      </c>
      <c r="E538" s="14" t="n">
        <f aca="false">_xlfn.MAXIFS(Pedidos!$C$2:$C$7000,Pedidos!$B$2:$B$7000,A538)</f>
        <v>46219</v>
      </c>
      <c r="F538" s="15" t="n">
        <f aca="false">Parámetros!$B$4-E538</f>
        <v>77</v>
      </c>
      <c r="G538" s="7" t="n">
        <f aca="false">COUNTIF(Pedidos!$B$2:$B$7000,A538)</f>
        <v>1</v>
      </c>
      <c r="H538" s="16" t="n">
        <f aca="false">SUMIFS(Pedidos!$D$2:$D$7000,Pedidos!$B$2:$B$7000,A538)</f>
        <v>42.32</v>
      </c>
      <c r="I538" s="7" t="n">
        <f aca="false">5-MIN(4,INT(PERCENTRANK($F$2:$F$2401,F538,6)*5))</f>
        <v>4</v>
      </c>
      <c r="J538" s="15" t="n">
        <f aca="false">IF(G538&gt;=Parámetros!$B$8,5,IF(G538&gt;=Parámetros!$B$7,4,IF(G538&gt;=Parámetros!$B$6,3,IF(G538&gt;=Parámetros!$B$5,2,1))))</f>
        <v>1</v>
      </c>
      <c r="K538" s="7" t="n">
        <f aca="false">1+MIN(4,INT(PERCENTRANK($H$2:$H$2401,H538,6)*5))</f>
        <v>3</v>
      </c>
      <c r="L538" s="7" t="str">
        <f aca="false">I538&amp;J538&amp;K538</f>
        <v>413</v>
      </c>
      <c r="M538" s="15" t="str">
        <f aca="false">INDEX('Mapa RF'!$B$4:$F$8,6-I538,J538)</f>
        <v>Prometedores</v>
      </c>
    </row>
    <row r="539" customFormat="false" ht="15" hidden="false" customHeight="false" outlineLevel="0" collapsed="false">
      <c r="A539" s="10" t="s">
        <v>4052</v>
      </c>
      <c r="B539" s="10" t="s">
        <v>8972</v>
      </c>
      <c r="C539" s="11" t="n">
        <v>45910</v>
      </c>
      <c r="D539" s="13" t="b">
        <f aca="false">TRUE()</f>
        <v>1</v>
      </c>
      <c r="E539" s="14" t="n">
        <f aca="false">_xlfn.MAXIFS(Pedidos!$C$2:$C$7000,Pedidos!$B$2:$B$7000,A539)</f>
        <v>45910</v>
      </c>
      <c r="F539" s="15" t="n">
        <f aca="false">Parámetros!$B$4-E539</f>
        <v>386</v>
      </c>
      <c r="G539" s="7" t="n">
        <f aca="false">COUNTIF(Pedidos!$B$2:$B$7000,A539)</f>
        <v>1</v>
      </c>
      <c r="H539" s="16" t="n">
        <f aca="false">SUMIFS(Pedidos!$D$2:$D$7000,Pedidos!$B$2:$B$7000,A539)</f>
        <v>29.03</v>
      </c>
      <c r="I539" s="7" t="n">
        <f aca="false">5-MIN(4,INT(PERCENTRANK($F$2:$F$2401,F539,6)*5))</f>
        <v>2</v>
      </c>
      <c r="J539" s="15" t="n">
        <f aca="false">IF(G539&gt;=Parámetros!$B$8,5,IF(G539&gt;=Parámetros!$B$7,4,IF(G539&gt;=Parámetros!$B$6,3,IF(G539&gt;=Parámetros!$B$5,2,1))))</f>
        <v>1</v>
      </c>
      <c r="K539" s="7" t="n">
        <f aca="false">1+MIN(4,INT(PERCENTRANK($H$2:$H$2401,H539,6)*5))</f>
        <v>2</v>
      </c>
      <c r="L539" s="7" t="str">
        <f aca="false">I539&amp;J539&amp;K539</f>
        <v>212</v>
      </c>
      <c r="M539" s="15" t="str">
        <f aca="false">INDEX('Mapa RF'!$B$4:$F$8,6-I539,J539)</f>
        <v>Hibernando</v>
      </c>
    </row>
    <row r="540" customFormat="false" ht="15" hidden="false" customHeight="false" outlineLevel="0" collapsed="false">
      <c r="A540" s="10" t="s">
        <v>2338</v>
      </c>
      <c r="B540" s="10" t="s">
        <v>8971</v>
      </c>
      <c r="C540" s="11" t="n">
        <v>45781</v>
      </c>
      <c r="D540" s="13" t="b">
        <f aca="false">FALSE()</f>
        <v>0</v>
      </c>
      <c r="E540" s="14" t="n">
        <f aca="false">_xlfn.MAXIFS(Pedidos!$C$2:$C$7000,Pedidos!$B$2:$B$7000,A540)</f>
        <v>45846</v>
      </c>
      <c r="F540" s="15" t="n">
        <f aca="false">Parámetros!$B$4-E540</f>
        <v>450</v>
      </c>
      <c r="G540" s="7" t="n">
        <f aca="false">COUNTIF(Pedidos!$B$2:$B$7000,A540)</f>
        <v>2</v>
      </c>
      <c r="H540" s="16" t="n">
        <f aca="false">SUMIFS(Pedidos!$D$2:$D$7000,Pedidos!$B$2:$B$7000,A540)</f>
        <v>67.35</v>
      </c>
      <c r="I540" s="7" t="n">
        <f aca="false">5-MIN(4,INT(PERCENTRANK($F$2:$F$2401,F540,6)*5))</f>
        <v>2</v>
      </c>
      <c r="J540" s="15" t="n">
        <f aca="false">IF(G540&gt;=Parámetros!$B$8,5,IF(G540&gt;=Parámetros!$B$7,4,IF(G540&gt;=Parámetros!$B$6,3,IF(G540&gt;=Parámetros!$B$5,2,1))))</f>
        <v>2</v>
      </c>
      <c r="K540" s="7" t="n">
        <f aca="false">1+MIN(4,INT(PERCENTRANK($H$2:$H$2401,H540,6)*5))</f>
        <v>4</v>
      </c>
      <c r="L540" s="7" t="str">
        <f aca="false">I540&amp;J540&amp;K540</f>
        <v>224</v>
      </c>
      <c r="M540" s="15" t="str">
        <f aca="false">INDEX('Mapa RF'!$B$4:$F$8,6-I540,J540)</f>
        <v>Hibernando</v>
      </c>
    </row>
    <row r="541" customFormat="false" ht="15" hidden="false" customHeight="false" outlineLevel="0" collapsed="false">
      <c r="A541" s="10" t="s">
        <v>2766</v>
      </c>
      <c r="B541" s="10" t="s">
        <v>8972</v>
      </c>
      <c r="C541" s="11" t="n">
        <v>45815</v>
      </c>
      <c r="D541" s="13" t="b">
        <f aca="false">TRUE()</f>
        <v>1</v>
      </c>
      <c r="E541" s="14" t="n">
        <f aca="false">_xlfn.MAXIFS(Pedidos!$C$2:$C$7000,Pedidos!$B$2:$B$7000,A541)</f>
        <v>46075</v>
      </c>
      <c r="F541" s="15" t="n">
        <f aca="false">Parámetros!$B$4-E541</f>
        <v>221</v>
      </c>
      <c r="G541" s="7" t="n">
        <f aca="false">COUNTIF(Pedidos!$B$2:$B$7000,A541)</f>
        <v>3</v>
      </c>
      <c r="H541" s="16" t="n">
        <f aca="false">SUMIFS(Pedidos!$D$2:$D$7000,Pedidos!$B$2:$B$7000,A541)</f>
        <v>80.23</v>
      </c>
      <c r="I541" s="7" t="n">
        <f aca="false">5-MIN(4,INT(PERCENTRANK($F$2:$F$2401,F541,6)*5))</f>
        <v>3</v>
      </c>
      <c r="J541" s="15" t="n">
        <f aca="false">IF(G541&gt;=Parámetros!$B$8,5,IF(G541&gt;=Parámetros!$B$7,4,IF(G541&gt;=Parámetros!$B$6,3,IF(G541&gt;=Parámetros!$B$5,2,1))))</f>
        <v>3</v>
      </c>
      <c r="K541" s="7" t="n">
        <f aca="false">1+MIN(4,INT(PERCENTRANK($H$2:$H$2401,H541,6)*5))</f>
        <v>4</v>
      </c>
      <c r="L541" s="7" t="str">
        <f aca="false">I541&amp;J541&amp;K541</f>
        <v>334</v>
      </c>
      <c r="M541" s="15" t="str">
        <f aca="false">INDEX('Mapa RF'!$B$4:$F$8,6-I541,J541)</f>
        <v>Necesitan atención</v>
      </c>
    </row>
    <row r="542" customFormat="false" ht="15" hidden="false" customHeight="false" outlineLevel="0" collapsed="false">
      <c r="A542" s="10" t="s">
        <v>8713</v>
      </c>
      <c r="B542" s="10" t="s">
        <v>8969</v>
      </c>
      <c r="C542" s="11" t="n">
        <v>46275</v>
      </c>
      <c r="D542" s="13" t="b">
        <f aca="false">FALSE()</f>
        <v>0</v>
      </c>
      <c r="E542" s="14" t="n">
        <f aca="false">_xlfn.MAXIFS(Pedidos!$C$2:$C$7000,Pedidos!$B$2:$B$7000,A542)</f>
        <v>46275</v>
      </c>
      <c r="F542" s="15" t="n">
        <f aca="false">Parámetros!$B$4-E542</f>
        <v>21</v>
      </c>
      <c r="G542" s="7" t="n">
        <f aca="false">COUNTIF(Pedidos!$B$2:$B$7000,A542)</f>
        <v>1</v>
      </c>
      <c r="H542" s="16" t="n">
        <f aca="false">SUMIFS(Pedidos!$D$2:$D$7000,Pedidos!$B$2:$B$7000,A542)</f>
        <v>21.97</v>
      </c>
      <c r="I542" s="7" t="n">
        <f aca="false">5-MIN(4,INT(PERCENTRANK($F$2:$F$2401,F542,6)*5))</f>
        <v>5</v>
      </c>
      <c r="J542" s="15" t="n">
        <f aca="false">IF(G542&gt;=Parámetros!$B$8,5,IF(G542&gt;=Parámetros!$B$7,4,IF(G542&gt;=Parámetros!$B$6,3,IF(G542&gt;=Parámetros!$B$5,2,1))))</f>
        <v>1</v>
      </c>
      <c r="K542" s="7" t="n">
        <f aca="false">1+MIN(4,INT(PERCENTRANK($H$2:$H$2401,H542,6)*5))</f>
        <v>1</v>
      </c>
      <c r="L542" s="7" t="str">
        <f aca="false">I542&amp;J542&amp;K542</f>
        <v>511</v>
      </c>
      <c r="M542" s="15" t="str">
        <f aca="false">INDEX('Mapa RF'!$B$4:$F$8,6-I542,J542)</f>
        <v>Nuevos</v>
      </c>
    </row>
    <row r="543" customFormat="false" ht="15" hidden="false" customHeight="false" outlineLevel="0" collapsed="false">
      <c r="A543" s="10" t="s">
        <v>649</v>
      </c>
      <c r="B543" s="10" t="s">
        <v>8979</v>
      </c>
      <c r="C543" s="11" t="n">
        <v>45641</v>
      </c>
      <c r="D543" s="13" t="b">
        <f aca="false">TRUE()</f>
        <v>1</v>
      </c>
      <c r="E543" s="14" t="n">
        <f aca="false">_xlfn.MAXIFS(Pedidos!$C$2:$C$7000,Pedidos!$B$2:$B$7000,A543)</f>
        <v>46279</v>
      </c>
      <c r="F543" s="15" t="n">
        <f aca="false">Parámetros!$B$4-E543</f>
        <v>17</v>
      </c>
      <c r="G543" s="7" t="n">
        <f aca="false">COUNTIF(Pedidos!$B$2:$B$7000,A543)</f>
        <v>12</v>
      </c>
      <c r="H543" s="16" t="n">
        <f aca="false">SUMIFS(Pedidos!$D$2:$D$7000,Pedidos!$B$2:$B$7000,A543)</f>
        <v>398.03</v>
      </c>
      <c r="I543" s="7" t="n">
        <f aca="false">5-MIN(4,INT(PERCENTRANK($F$2:$F$2401,F543,6)*5))</f>
        <v>5</v>
      </c>
      <c r="J543" s="15" t="n">
        <f aca="false">IF(G543&gt;=Parámetros!$B$8,5,IF(G543&gt;=Parámetros!$B$7,4,IF(G543&gt;=Parámetros!$B$6,3,IF(G543&gt;=Parámetros!$B$5,2,1))))</f>
        <v>5</v>
      </c>
      <c r="K543" s="7" t="n">
        <f aca="false">1+MIN(4,INT(PERCENTRANK($H$2:$H$2401,H543,6)*5))</f>
        <v>5</v>
      </c>
      <c r="L543" s="7" t="str">
        <f aca="false">I543&amp;J543&amp;K543</f>
        <v>555</v>
      </c>
      <c r="M543" s="15" t="str">
        <f aca="false">INDEX('Mapa RF'!$B$4:$F$8,6-I543,J543)</f>
        <v>Campeones</v>
      </c>
    </row>
    <row r="544" customFormat="false" ht="15" hidden="false" customHeight="false" outlineLevel="0" collapsed="false">
      <c r="A544" s="10" t="s">
        <v>4741</v>
      </c>
      <c r="B544" s="10" t="s">
        <v>8968</v>
      </c>
      <c r="C544" s="11" t="n">
        <v>45961</v>
      </c>
      <c r="D544" s="13" t="b">
        <f aca="false">TRUE()</f>
        <v>1</v>
      </c>
      <c r="E544" s="14" t="n">
        <f aca="false">_xlfn.MAXIFS(Pedidos!$C$2:$C$7000,Pedidos!$B$2:$B$7000,A544)</f>
        <v>46046</v>
      </c>
      <c r="F544" s="15" t="n">
        <f aca="false">Parámetros!$B$4-E544</f>
        <v>250</v>
      </c>
      <c r="G544" s="7" t="n">
        <f aca="false">COUNTIF(Pedidos!$B$2:$B$7000,A544)</f>
        <v>2</v>
      </c>
      <c r="H544" s="16" t="n">
        <f aca="false">SUMIFS(Pedidos!$D$2:$D$7000,Pedidos!$B$2:$B$7000,A544)</f>
        <v>79.29</v>
      </c>
      <c r="I544" s="7" t="n">
        <f aca="false">5-MIN(4,INT(PERCENTRANK($F$2:$F$2401,F544,6)*5))</f>
        <v>3</v>
      </c>
      <c r="J544" s="15" t="n">
        <f aca="false">IF(G544&gt;=Parámetros!$B$8,5,IF(G544&gt;=Parámetros!$B$7,4,IF(G544&gt;=Parámetros!$B$6,3,IF(G544&gt;=Parámetros!$B$5,2,1))))</f>
        <v>2</v>
      </c>
      <c r="K544" s="7" t="n">
        <f aca="false">1+MIN(4,INT(PERCENTRANK($H$2:$H$2401,H544,6)*5))</f>
        <v>4</v>
      </c>
      <c r="L544" s="7" t="str">
        <f aca="false">I544&amp;J544&amp;K544</f>
        <v>324</v>
      </c>
      <c r="M544" s="15" t="str">
        <f aca="false">INDEX('Mapa RF'!$B$4:$F$8,6-I544,J544)</f>
        <v>A punto de dormirse</v>
      </c>
    </row>
    <row r="545" customFormat="false" ht="15" hidden="false" customHeight="false" outlineLevel="0" collapsed="false">
      <c r="A545" s="10" t="s">
        <v>7253</v>
      </c>
      <c r="B545" s="10" t="s">
        <v>8968</v>
      </c>
      <c r="C545" s="11" t="n">
        <v>46156</v>
      </c>
      <c r="D545" s="13" t="b">
        <f aca="false">TRUE()</f>
        <v>1</v>
      </c>
      <c r="E545" s="14" t="n">
        <f aca="false">_xlfn.MAXIFS(Pedidos!$C$2:$C$7000,Pedidos!$B$2:$B$7000,A545)</f>
        <v>46156</v>
      </c>
      <c r="F545" s="15" t="n">
        <f aca="false">Parámetros!$B$4-E545</f>
        <v>140</v>
      </c>
      <c r="G545" s="7" t="n">
        <f aca="false">COUNTIF(Pedidos!$B$2:$B$7000,A545)</f>
        <v>1</v>
      </c>
      <c r="H545" s="16" t="n">
        <f aca="false">SUMIFS(Pedidos!$D$2:$D$7000,Pedidos!$B$2:$B$7000,A545)</f>
        <v>45.04</v>
      </c>
      <c r="I545" s="7" t="n">
        <f aca="false">5-MIN(4,INT(PERCENTRANK($F$2:$F$2401,F545,6)*5))</f>
        <v>4</v>
      </c>
      <c r="J545" s="15" t="n">
        <f aca="false">IF(G545&gt;=Parámetros!$B$8,5,IF(G545&gt;=Parámetros!$B$7,4,IF(G545&gt;=Parámetros!$B$6,3,IF(G545&gt;=Parámetros!$B$5,2,1))))</f>
        <v>1</v>
      </c>
      <c r="K545" s="7" t="n">
        <f aca="false">1+MIN(4,INT(PERCENTRANK($H$2:$H$2401,H545,6)*5))</f>
        <v>3</v>
      </c>
      <c r="L545" s="7" t="str">
        <f aca="false">I545&amp;J545&amp;K545</f>
        <v>413</v>
      </c>
      <c r="M545" s="15" t="str">
        <f aca="false">INDEX('Mapa RF'!$B$4:$F$8,6-I545,J545)</f>
        <v>Prometedores</v>
      </c>
    </row>
    <row r="546" customFormat="false" ht="15" hidden="false" customHeight="false" outlineLevel="0" collapsed="false">
      <c r="A546" s="10" t="s">
        <v>8263</v>
      </c>
      <c r="B546" s="10" t="s">
        <v>8973</v>
      </c>
      <c r="C546" s="11" t="n">
        <v>46239</v>
      </c>
      <c r="D546" s="13" t="b">
        <f aca="false">TRUE()</f>
        <v>1</v>
      </c>
      <c r="E546" s="14" t="n">
        <f aca="false">_xlfn.MAXIFS(Pedidos!$C$2:$C$7000,Pedidos!$B$2:$B$7000,A546)</f>
        <v>46239</v>
      </c>
      <c r="F546" s="15" t="n">
        <f aca="false">Parámetros!$B$4-E546</f>
        <v>57</v>
      </c>
      <c r="G546" s="7" t="n">
        <f aca="false">COUNTIF(Pedidos!$B$2:$B$7000,A546)</f>
        <v>1</v>
      </c>
      <c r="H546" s="16" t="n">
        <f aca="false">SUMIFS(Pedidos!$D$2:$D$7000,Pedidos!$B$2:$B$7000,A546)</f>
        <v>37.9</v>
      </c>
      <c r="I546" s="7" t="n">
        <f aca="false">5-MIN(4,INT(PERCENTRANK($F$2:$F$2401,F546,6)*5))</f>
        <v>5</v>
      </c>
      <c r="J546" s="15" t="n">
        <f aca="false">IF(G546&gt;=Parámetros!$B$8,5,IF(G546&gt;=Parámetros!$B$7,4,IF(G546&gt;=Parámetros!$B$6,3,IF(G546&gt;=Parámetros!$B$5,2,1))))</f>
        <v>1</v>
      </c>
      <c r="K546" s="7" t="n">
        <f aca="false">1+MIN(4,INT(PERCENTRANK($H$2:$H$2401,H546,6)*5))</f>
        <v>3</v>
      </c>
      <c r="L546" s="7" t="str">
        <f aca="false">I546&amp;J546&amp;K546</f>
        <v>513</v>
      </c>
      <c r="M546" s="15" t="str">
        <f aca="false">INDEX('Mapa RF'!$B$4:$F$8,6-I546,J546)</f>
        <v>Nuevos</v>
      </c>
    </row>
    <row r="547" customFormat="false" ht="15" hidden="false" customHeight="false" outlineLevel="0" collapsed="false">
      <c r="A547" s="10" t="s">
        <v>5902</v>
      </c>
      <c r="B547" s="10" t="s">
        <v>8971</v>
      </c>
      <c r="C547" s="11" t="n">
        <v>46049</v>
      </c>
      <c r="D547" s="13" t="b">
        <f aca="false">TRUE()</f>
        <v>1</v>
      </c>
      <c r="E547" s="14" t="n">
        <f aca="false">_xlfn.MAXIFS(Pedidos!$C$2:$C$7000,Pedidos!$B$2:$B$7000,A547)</f>
        <v>46049</v>
      </c>
      <c r="F547" s="15" t="n">
        <f aca="false">Parámetros!$B$4-E547</f>
        <v>247</v>
      </c>
      <c r="G547" s="7" t="n">
        <f aca="false">COUNTIF(Pedidos!$B$2:$B$7000,A547)</f>
        <v>1</v>
      </c>
      <c r="H547" s="16" t="n">
        <f aca="false">SUMIFS(Pedidos!$D$2:$D$7000,Pedidos!$B$2:$B$7000,A547)</f>
        <v>47.09</v>
      </c>
      <c r="I547" s="7" t="n">
        <f aca="false">5-MIN(4,INT(PERCENTRANK($F$2:$F$2401,F547,6)*5))</f>
        <v>3</v>
      </c>
      <c r="J547" s="15" t="n">
        <f aca="false">IF(G547&gt;=Parámetros!$B$8,5,IF(G547&gt;=Parámetros!$B$7,4,IF(G547&gt;=Parámetros!$B$6,3,IF(G547&gt;=Parámetros!$B$5,2,1))))</f>
        <v>1</v>
      </c>
      <c r="K547" s="7" t="n">
        <f aca="false">1+MIN(4,INT(PERCENTRANK($H$2:$H$2401,H547,6)*5))</f>
        <v>3</v>
      </c>
      <c r="L547" s="7" t="str">
        <f aca="false">I547&amp;J547&amp;K547</f>
        <v>313</v>
      </c>
      <c r="M547" s="15" t="str">
        <f aca="false">INDEX('Mapa RF'!$B$4:$F$8,6-I547,J547)</f>
        <v>A punto de dormirse</v>
      </c>
    </row>
    <row r="548" customFormat="false" ht="15" hidden="false" customHeight="false" outlineLevel="0" collapsed="false">
      <c r="A548" s="10" t="s">
        <v>7466</v>
      </c>
      <c r="B548" s="10" t="s">
        <v>8972</v>
      </c>
      <c r="C548" s="11" t="n">
        <v>46174</v>
      </c>
      <c r="D548" s="13" t="b">
        <f aca="false">TRUE()</f>
        <v>1</v>
      </c>
      <c r="E548" s="14" t="n">
        <f aca="false">_xlfn.MAXIFS(Pedidos!$C$2:$C$7000,Pedidos!$B$2:$B$7000,A548)</f>
        <v>46174</v>
      </c>
      <c r="F548" s="15" t="n">
        <f aca="false">Parámetros!$B$4-E548</f>
        <v>122</v>
      </c>
      <c r="G548" s="7" t="n">
        <f aca="false">COUNTIF(Pedidos!$B$2:$B$7000,A548)</f>
        <v>1</v>
      </c>
      <c r="H548" s="16" t="n">
        <f aca="false">SUMIFS(Pedidos!$D$2:$D$7000,Pedidos!$B$2:$B$7000,A548)</f>
        <v>10.21</v>
      </c>
      <c r="I548" s="7" t="n">
        <f aca="false">5-MIN(4,INT(PERCENTRANK($F$2:$F$2401,F548,6)*5))</f>
        <v>4</v>
      </c>
      <c r="J548" s="15" t="n">
        <f aca="false">IF(G548&gt;=Parámetros!$B$8,5,IF(G548&gt;=Parámetros!$B$7,4,IF(G548&gt;=Parámetros!$B$6,3,IF(G548&gt;=Parámetros!$B$5,2,1))))</f>
        <v>1</v>
      </c>
      <c r="K548" s="7" t="n">
        <f aca="false">1+MIN(4,INT(PERCENTRANK($H$2:$H$2401,H548,6)*5))</f>
        <v>1</v>
      </c>
      <c r="L548" s="7" t="str">
        <f aca="false">I548&amp;J548&amp;K548</f>
        <v>411</v>
      </c>
      <c r="M548" s="15" t="str">
        <f aca="false">INDEX('Mapa RF'!$B$4:$F$8,6-I548,J548)</f>
        <v>Prometedores</v>
      </c>
    </row>
    <row r="549" customFormat="false" ht="15" hidden="false" customHeight="false" outlineLevel="0" collapsed="false">
      <c r="A549" s="10" t="s">
        <v>977</v>
      </c>
      <c r="B549" s="10" t="s">
        <v>8971</v>
      </c>
      <c r="C549" s="11" t="n">
        <v>45673</v>
      </c>
      <c r="D549" s="13" t="b">
        <f aca="false">TRUE()</f>
        <v>1</v>
      </c>
      <c r="E549" s="14" t="n">
        <f aca="false">_xlfn.MAXIFS(Pedidos!$C$2:$C$7000,Pedidos!$B$2:$B$7000,A549)</f>
        <v>45673</v>
      </c>
      <c r="F549" s="15" t="n">
        <f aca="false">Parámetros!$B$4-E549</f>
        <v>623</v>
      </c>
      <c r="G549" s="7" t="n">
        <f aca="false">COUNTIF(Pedidos!$B$2:$B$7000,A549)</f>
        <v>1</v>
      </c>
      <c r="H549" s="16" t="n">
        <f aca="false">SUMIFS(Pedidos!$D$2:$D$7000,Pedidos!$B$2:$B$7000,A549)</f>
        <v>30.07</v>
      </c>
      <c r="I549" s="7" t="n">
        <f aca="false">5-MIN(4,INT(PERCENTRANK($F$2:$F$2401,F549,6)*5))</f>
        <v>1</v>
      </c>
      <c r="J549" s="15" t="n">
        <f aca="false">IF(G549&gt;=Parámetros!$B$8,5,IF(G549&gt;=Parámetros!$B$7,4,IF(G549&gt;=Parámetros!$B$6,3,IF(G549&gt;=Parámetros!$B$5,2,1))))</f>
        <v>1</v>
      </c>
      <c r="K549" s="7" t="n">
        <f aca="false">1+MIN(4,INT(PERCENTRANK($H$2:$H$2401,H549,6)*5))</f>
        <v>2</v>
      </c>
      <c r="L549" s="7" t="str">
        <f aca="false">I549&amp;J549&amp;K549</f>
        <v>112</v>
      </c>
      <c r="M549" s="15" t="str">
        <f aca="false">INDEX('Mapa RF'!$B$4:$F$8,6-I549,J549)</f>
        <v>Hibernando</v>
      </c>
    </row>
    <row r="550" customFormat="false" ht="15" hidden="false" customHeight="false" outlineLevel="0" collapsed="false">
      <c r="A550" s="10" t="s">
        <v>3321</v>
      </c>
      <c r="B550" s="10" t="s">
        <v>8972</v>
      </c>
      <c r="C550" s="11" t="n">
        <v>45856</v>
      </c>
      <c r="D550" s="13" t="b">
        <f aca="false">TRUE()</f>
        <v>1</v>
      </c>
      <c r="E550" s="14" t="n">
        <f aca="false">_xlfn.MAXIFS(Pedidos!$C$2:$C$7000,Pedidos!$B$2:$B$7000,A550)</f>
        <v>45856</v>
      </c>
      <c r="F550" s="15" t="n">
        <f aca="false">Parámetros!$B$4-E550</f>
        <v>440</v>
      </c>
      <c r="G550" s="7" t="n">
        <f aca="false">COUNTIF(Pedidos!$B$2:$B$7000,A550)</f>
        <v>1</v>
      </c>
      <c r="H550" s="16" t="n">
        <f aca="false">SUMIFS(Pedidos!$D$2:$D$7000,Pedidos!$B$2:$B$7000,A550)</f>
        <v>27.08</v>
      </c>
      <c r="I550" s="7" t="n">
        <f aca="false">5-MIN(4,INT(PERCENTRANK($F$2:$F$2401,F550,6)*5))</f>
        <v>2</v>
      </c>
      <c r="J550" s="15" t="n">
        <f aca="false">IF(G550&gt;=Parámetros!$B$8,5,IF(G550&gt;=Parámetros!$B$7,4,IF(G550&gt;=Parámetros!$B$6,3,IF(G550&gt;=Parámetros!$B$5,2,1))))</f>
        <v>1</v>
      </c>
      <c r="K550" s="7" t="n">
        <f aca="false">1+MIN(4,INT(PERCENTRANK($H$2:$H$2401,H550,6)*5))</f>
        <v>2</v>
      </c>
      <c r="L550" s="7" t="str">
        <f aca="false">I550&amp;J550&amp;K550</f>
        <v>212</v>
      </c>
      <c r="M550" s="15" t="str">
        <f aca="false">INDEX('Mapa RF'!$B$4:$F$8,6-I550,J550)</f>
        <v>Hibernando</v>
      </c>
    </row>
    <row r="551" customFormat="false" ht="15" hidden="false" customHeight="false" outlineLevel="0" collapsed="false">
      <c r="A551" s="10" t="s">
        <v>3644</v>
      </c>
      <c r="B551" s="10" t="s">
        <v>8980</v>
      </c>
      <c r="C551" s="11" t="n">
        <v>45879</v>
      </c>
      <c r="D551" s="13" t="b">
        <f aca="false">TRUE()</f>
        <v>1</v>
      </c>
      <c r="E551" s="14" t="n">
        <f aca="false">_xlfn.MAXIFS(Pedidos!$C$2:$C$7000,Pedidos!$B$2:$B$7000,A551)</f>
        <v>46081</v>
      </c>
      <c r="F551" s="15" t="n">
        <f aca="false">Parámetros!$B$4-E551</f>
        <v>215</v>
      </c>
      <c r="G551" s="7" t="n">
        <f aca="false">COUNTIF(Pedidos!$B$2:$B$7000,A551)</f>
        <v>5</v>
      </c>
      <c r="H551" s="16" t="n">
        <f aca="false">SUMIFS(Pedidos!$D$2:$D$7000,Pedidos!$B$2:$B$7000,A551)</f>
        <v>210.01</v>
      </c>
      <c r="I551" s="7" t="n">
        <f aca="false">5-MIN(4,INT(PERCENTRANK($F$2:$F$2401,F551,6)*5))</f>
        <v>3</v>
      </c>
      <c r="J551" s="15" t="n">
        <f aca="false">IF(G551&gt;=Parámetros!$B$8,5,IF(G551&gt;=Parámetros!$B$7,4,IF(G551&gt;=Parámetros!$B$6,3,IF(G551&gt;=Parámetros!$B$5,2,1))))</f>
        <v>4</v>
      </c>
      <c r="K551" s="7" t="n">
        <f aca="false">1+MIN(4,INT(PERCENTRANK($H$2:$H$2401,H551,6)*5))</f>
        <v>5</v>
      </c>
      <c r="L551" s="7" t="str">
        <f aca="false">I551&amp;J551&amp;K551</f>
        <v>345</v>
      </c>
      <c r="M551" s="15" t="str">
        <f aca="false">INDEX('Mapa RF'!$B$4:$F$8,6-I551,J551)</f>
        <v>Leales</v>
      </c>
    </row>
    <row r="552" customFormat="false" ht="15" hidden="false" customHeight="false" outlineLevel="0" collapsed="false">
      <c r="A552" s="10" t="s">
        <v>2902</v>
      </c>
      <c r="B552" s="10" t="s">
        <v>8968</v>
      </c>
      <c r="C552" s="11" t="n">
        <v>45824</v>
      </c>
      <c r="D552" s="13" t="b">
        <f aca="false">TRUE()</f>
        <v>1</v>
      </c>
      <c r="E552" s="14" t="n">
        <f aca="false">_xlfn.MAXIFS(Pedidos!$C$2:$C$7000,Pedidos!$B$2:$B$7000,A552)</f>
        <v>46176</v>
      </c>
      <c r="F552" s="15" t="n">
        <f aca="false">Parámetros!$B$4-E552</f>
        <v>120</v>
      </c>
      <c r="G552" s="7" t="n">
        <f aca="false">COUNTIF(Pedidos!$B$2:$B$7000,A552)</f>
        <v>5</v>
      </c>
      <c r="H552" s="16" t="n">
        <f aca="false">SUMIFS(Pedidos!$D$2:$D$7000,Pedidos!$B$2:$B$7000,A552)</f>
        <v>172.54</v>
      </c>
      <c r="I552" s="7" t="n">
        <f aca="false">5-MIN(4,INT(PERCENTRANK($F$2:$F$2401,F552,6)*5))</f>
        <v>4</v>
      </c>
      <c r="J552" s="15" t="n">
        <f aca="false">IF(G552&gt;=Parámetros!$B$8,5,IF(G552&gt;=Parámetros!$B$7,4,IF(G552&gt;=Parámetros!$B$6,3,IF(G552&gt;=Parámetros!$B$5,2,1))))</f>
        <v>4</v>
      </c>
      <c r="K552" s="7" t="n">
        <f aca="false">1+MIN(4,INT(PERCENTRANK($H$2:$H$2401,H552,6)*5))</f>
        <v>5</v>
      </c>
      <c r="L552" s="7" t="str">
        <f aca="false">I552&amp;J552&amp;K552</f>
        <v>445</v>
      </c>
      <c r="M552" s="15" t="str">
        <f aca="false">INDEX('Mapa RF'!$B$4:$F$8,6-I552,J552)</f>
        <v>Leales</v>
      </c>
    </row>
    <row r="553" customFormat="false" ht="15" hidden="false" customHeight="false" outlineLevel="0" collapsed="false">
      <c r="A553" s="10" t="s">
        <v>2800</v>
      </c>
      <c r="B553" s="10" t="s">
        <v>8979</v>
      </c>
      <c r="C553" s="11" t="n">
        <v>45817</v>
      </c>
      <c r="D553" s="13" t="b">
        <f aca="false">TRUE()</f>
        <v>1</v>
      </c>
      <c r="E553" s="14" t="n">
        <f aca="false">_xlfn.MAXIFS(Pedidos!$C$2:$C$7000,Pedidos!$B$2:$B$7000,A553)</f>
        <v>45817</v>
      </c>
      <c r="F553" s="15" t="n">
        <f aca="false">Parámetros!$B$4-E553</f>
        <v>479</v>
      </c>
      <c r="G553" s="7" t="n">
        <f aca="false">COUNTIF(Pedidos!$B$2:$B$7000,A553)</f>
        <v>1</v>
      </c>
      <c r="H553" s="16" t="n">
        <f aca="false">SUMIFS(Pedidos!$D$2:$D$7000,Pedidos!$B$2:$B$7000,A553)</f>
        <v>31.25</v>
      </c>
      <c r="I553" s="7" t="n">
        <f aca="false">5-MIN(4,INT(PERCENTRANK($F$2:$F$2401,F553,6)*5))</f>
        <v>2</v>
      </c>
      <c r="J553" s="15" t="n">
        <f aca="false">IF(G553&gt;=Parámetros!$B$8,5,IF(G553&gt;=Parámetros!$B$7,4,IF(G553&gt;=Parámetros!$B$6,3,IF(G553&gt;=Parámetros!$B$5,2,1))))</f>
        <v>1</v>
      </c>
      <c r="K553" s="7" t="n">
        <f aca="false">1+MIN(4,INT(PERCENTRANK($H$2:$H$2401,H553,6)*5))</f>
        <v>2</v>
      </c>
      <c r="L553" s="7" t="str">
        <f aca="false">I553&amp;J553&amp;K553</f>
        <v>212</v>
      </c>
      <c r="M553" s="15" t="str">
        <f aca="false">INDEX('Mapa RF'!$B$4:$F$8,6-I553,J553)</f>
        <v>Hibernando</v>
      </c>
    </row>
    <row r="554" customFormat="false" ht="15" hidden="false" customHeight="false" outlineLevel="0" collapsed="false">
      <c r="A554" s="10" t="s">
        <v>7719</v>
      </c>
      <c r="B554" s="10" t="s">
        <v>8970</v>
      </c>
      <c r="C554" s="11" t="n">
        <v>46197</v>
      </c>
      <c r="D554" s="13" t="b">
        <f aca="false">FALSE()</f>
        <v>0</v>
      </c>
      <c r="E554" s="14" t="n">
        <f aca="false">_xlfn.MAXIFS(Pedidos!$C$2:$C$7000,Pedidos!$B$2:$B$7000,A554)</f>
        <v>46197</v>
      </c>
      <c r="F554" s="15" t="n">
        <f aca="false">Parámetros!$B$4-E554</f>
        <v>99</v>
      </c>
      <c r="G554" s="7" t="n">
        <f aca="false">COUNTIF(Pedidos!$B$2:$B$7000,A554)</f>
        <v>1</v>
      </c>
      <c r="H554" s="16" t="n">
        <f aca="false">SUMIFS(Pedidos!$D$2:$D$7000,Pedidos!$B$2:$B$7000,A554)</f>
        <v>51.74</v>
      </c>
      <c r="I554" s="7" t="n">
        <f aca="false">5-MIN(4,INT(PERCENTRANK($F$2:$F$2401,F554,6)*5))</f>
        <v>4</v>
      </c>
      <c r="J554" s="15" t="n">
        <f aca="false">IF(G554&gt;=Parámetros!$B$8,5,IF(G554&gt;=Parámetros!$B$7,4,IF(G554&gt;=Parámetros!$B$6,3,IF(G554&gt;=Parámetros!$B$5,2,1))))</f>
        <v>1</v>
      </c>
      <c r="K554" s="7" t="n">
        <f aca="false">1+MIN(4,INT(PERCENTRANK($H$2:$H$2401,H554,6)*5))</f>
        <v>3</v>
      </c>
      <c r="L554" s="7" t="str">
        <f aca="false">I554&amp;J554&amp;K554</f>
        <v>413</v>
      </c>
      <c r="M554" s="15" t="str">
        <f aca="false">INDEX('Mapa RF'!$B$4:$F$8,6-I554,J554)</f>
        <v>Prometedores</v>
      </c>
    </row>
    <row r="555" customFormat="false" ht="15" hidden="false" customHeight="false" outlineLevel="0" collapsed="false">
      <c r="A555" s="10" t="s">
        <v>5654</v>
      </c>
      <c r="B555" s="10" t="s">
        <v>8972</v>
      </c>
      <c r="C555" s="11" t="n">
        <v>46030</v>
      </c>
      <c r="D555" s="13" t="b">
        <f aca="false">TRUE()</f>
        <v>1</v>
      </c>
      <c r="E555" s="14" t="n">
        <f aca="false">_xlfn.MAXIFS(Pedidos!$C$2:$C$7000,Pedidos!$B$2:$B$7000,A555)</f>
        <v>46228</v>
      </c>
      <c r="F555" s="15" t="n">
        <f aca="false">Parámetros!$B$4-E555</f>
        <v>68</v>
      </c>
      <c r="G555" s="7" t="n">
        <f aca="false">COUNTIF(Pedidos!$B$2:$B$7000,A555)</f>
        <v>4</v>
      </c>
      <c r="H555" s="16" t="n">
        <f aca="false">SUMIFS(Pedidos!$D$2:$D$7000,Pedidos!$B$2:$B$7000,A555)</f>
        <v>258.08</v>
      </c>
      <c r="I555" s="7" t="n">
        <f aca="false">5-MIN(4,INT(PERCENTRANK($F$2:$F$2401,F555,6)*5))</f>
        <v>4</v>
      </c>
      <c r="J555" s="15" t="n">
        <f aca="false">IF(G555&gt;=Parámetros!$B$8,5,IF(G555&gt;=Parámetros!$B$7,4,IF(G555&gt;=Parámetros!$B$6,3,IF(G555&gt;=Parámetros!$B$5,2,1))))</f>
        <v>4</v>
      </c>
      <c r="K555" s="7" t="n">
        <f aca="false">1+MIN(4,INT(PERCENTRANK($H$2:$H$2401,H555,6)*5))</f>
        <v>5</v>
      </c>
      <c r="L555" s="7" t="str">
        <f aca="false">I555&amp;J555&amp;K555</f>
        <v>445</v>
      </c>
      <c r="M555" s="15" t="str">
        <f aca="false">INDEX('Mapa RF'!$B$4:$F$8,6-I555,J555)</f>
        <v>Leales</v>
      </c>
    </row>
    <row r="556" customFormat="false" ht="15" hidden="false" customHeight="false" outlineLevel="0" collapsed="false">
      <c r="A556" s="10" t="s">
        <v>8007</v>
      </c>
      <c r="B556" s="10" t="s">
        <v>8968</v>
      </c>
      <c r="C556" s="11" t="n">
        <v>46218</v>
      </c>
      <c r="D556" s="13" t="b">
        <f aca="false">FALSE()</f>
        <v>0</v>
      </c>
      <c r="E556" s="14" t="n">
        <f aca="false">_xlfn.MAXIFS(Pedidos!$C$2:$C$7000,Pedidos!$B$2:$B$7000,A556)</f>
        <v>46271</v>
      </c>
      <c r="F556" s="15" t="n">
        <f aca="false">Parámetros!$B$4-E556</f>
        <v>25</v>
      </c>
      <c r="G556" s="7" t="n">
        <f aca="false">COUNTIF(Pedidos!$B$2:$B$7000,A556)</f>
        <v>2</v>
      </c>
      <c r="H556" s="16" t="n">
        <f aca="false">SUMIFS(Pedidos!$D$2:$D$7000,Pedidos!$B$2:$B$7000,A556)</f>
        <v>67.42</v>
      </c>
      <c r="I556" s="7" t="n">
        <f aca="false">5-MIN(4,INT(PERCENTRANK($F$2:$F$2401,F556,6)*5))</f>
        <v>5</v>
      </c>
      <c r="J556" s="15" t="n">
        <f aca="false">IF(G556&gt;=Parámetros!$B$8,5,IF(G556&gt;=Parámetros!$B$7,4,IF(G556&gt;=Parámetros!$B$6,3,IF(G556&gt;=Parámetros!$B$5,2,1))))</f>
        <v>2</v>
      </c>
      <c r="K556" s="7" t="n">
        <f aca="false">1+MIN(4,INT(PERCENTRANK($H$2:$H$2401,H556,6)*5))</f>
        <v>4</v>
      </c>
      <c r="L556" s="7" t="str">
        <f aca="false">I556&amp;J556&amp;K556</f>
        <v>524</v>
      </c>
      <c r="M556" s="15" t="str">
        <f aca="false">INDEX('Mapa RF'!$B$4:$F$8,6-I556,J556)</f>
        <v>Potencialmente leales</v>
      </c>
    </row>
    <row r="557" customFormat="false" ht="15" hidden="false" customHeight="false" outlineLevel="0" collapsed="false">
      <c r="A557" s="10" t="s">
        <v>4005</v>
      </c>
      <c r="B557" s="10" t="s">
        <v>8971</v>
      </c>
      <c r="C557" s="11" t="n">
        <v>45905</v>
      </c>
      <c r="D557" s="13" t="b">
        <f aca="false">TRUE()</f>
        <v>1</v>
      </c>
      <c r="E557" s="14" t="n">
        <f aca="false">_xlfn.MAXIFS(Pedidos!$C$2:$C$7000,Pedidos!$B$2:$B$7000,A557)</f>
        <v>46189</v>
      </c>
      <c r="F557" s="15" t="n">
        <f aca="false">Parámetros!$B$4-E557</f>
        <v>107</v>
      </c>
      <c r="G557" s="7" t="n">
        <f aca="false">COUNTIF(Pedidos!$B$2:$B$7000,A557)</f>
        <v>6</v>
      </c>
      <c r="H557" s="16" t="n">
        <f aca="false">SUMIFS(Pedidos!$D$2:$D$7000,Pedidos!$B$2:$B$7000,A557)</f>
        <v>218.64</v>
      </c>
      <c r="I557" s="7" t="n">
        <f aca="false">5-MIN(4,INT(PERCENTRANK($F$2:$F$2401,F557,6)*5))</f>
        <v>4</v>
      </c>
      <c r="J557" s="15" t="n">
        <f aca="false">IF(G557&gt;=Parámetros!$B$8,5,IF(G557&gt;=Parámetros!$B$7,4,IF(G557&gt;=Parámetros!$B$6,3,IF(G557&gt;=Parámetros!$B$5,2,1))))</f>
        <v>5</v>
      </c>
      <c r="K557" s="7" t="n">
        <f aca="false">1+MIN(4,INT(PERCENTRANK($H$2:$H$2401,H557,6)*5))</f>
        <v>5</v>
      </c>
      <c r="L557" s="7" t="str">
        <f aca="false">I557&amp;J557&amp;K557</f>
        <v>455</v>
      </c>
      <c r="M557" s="15" t="str">
        <f aca="false">INDEX('Mapa RF'!$B$4:$F$8,6-I557,J557)</f>
        <v>Leales</v>
      </c>
    </row>
    <row r="558" customFormat="false" ht="15" hidden="false" customHeight="false" outlineLevel="0" collapsed="false">
      <c r="A558" s="10" t="s">
        <v>3526</v>
      </c>
      <c r="B558" s="10" t="s">
        <v>8980</v>
      </c>
      <c r="C558" s="11" t="n">
        <v>45870</v>
      </c>
      <c r="D558" s="13" t="b">
        <f aca="false">TRUE()</f>
        <v>1</v>
      </c>
      <c r="E558" s="14" t="n">
        <f aca="false">_xlfn.MAXIFS(Pedidos!$C$2:$C$7000,Pedidos!$B$2:$B$7000,A558)</f>
        <v>46170</v>
      </c>
      <c r="F558" s="15" t="n">
        <f aca="false">Parámetros!$B$4-E558</f>
        <v>126</v>
      </c>
      <c r="G558" s="7" t="n">
        <f aca="false">COUNTIF(Pedidos!$B$2:$B$7000,A558)</f>
        <v>3</v>
      </c>
      <c r="H558" s="16" t="n">
        <f aca="false">SUMIFS(Pedidos!$D$2:$D$7000,Pedidos!$B$2:$B$7000,A558)</f>
        <v>114.41</v>
      </c>
      <c r="I558" s="7" t="n">
        <f aca="false">5-MIN(4,INT(PERCENTRANK($F$2:$F$2401,F558,6)*5))</f>
        <v>4</v>
      </c>
      <c r="J558" s="15" t="n">
        <f aca="false">IF(G558&gt;=Parámetros!$B$8,5,IF(G558&gt;=Parámetros!$B$7,4,IF(G558&gt;=Parámetros!$B$6,3,IF(G558&gt;=Parámetros!$B$5,2,1))))</f>
        <v>3</v>
      </c>
      <c r="K558" s="7" t="n">
        <f aca="false">1+MIN(4,INT(PERCENTRANK($H$2:$H$2401,H558,6)*5))</f>
        <v>4</v>
      </c>
      <c r="L558" s="7" t="str">
        <f aca="false">I558&amp;J558&amp;K558</f>
        <v>434</v>
      </c>
      <c r="M558" s="15" t="str">
        <f aca="false">INDEX('Mapa RF'!$B$4:$F$8,6-I558,J558)</f>
        <v>Potencialmente leales</v>
      </c>
    </row>
    <row r="559" customFormat="false" ht="15" hidden="false" customHeight="false" outlineLevel="0" collapsed="false">
      <c r="A559" s="10" t="s">
        <v>685</v>
      </c>
      <c r="B559" s="10" t="s">
        <v>8972</v>
      </c>
      <c r="C559" s="11" t="n">
        <v>45645</v>
      </c>
      <c r="D559" s="13" t="b">
        <f aca="false">TRUE()</f>
        <v>1</v>
      </c>
      <c r="E559" s="14" t="n">
        <f aca="false">_xlfn.MAXIFS(Pedidos!$C$2:$C$7000,Pedidos!$B$2:$B$7000,A559)</f>
        <v>45645</v>
      </c>
      <c r="F559" s="15" t="n">
        <f aca="false">Parámetros!$B$4-E559</f>
        <v>651</v>
      </c>
      <c r="G559" s="7" t="n">
        <f aca="false">COUNTIF(Pedidos!$B$2:$B$7000,A559)</f>
        <v>1</v>
      </c>
      <c r="H559" s="16" t="n">
        <f aca="false">SUMIFS(Pedidos!$D$2:$D$7000,Pedidos!$B$2:$B$7000,A559)</f>
        <v>20.9</v>
      </c>
      <c r="I559" s="7" t="n">
        <f aca="false">5-MIN(4,INT(PERCENTRANK($F$2:$F$2401,F559,6)*5))</f>
        <v>1</v>
      </c>
      <c r="J559" s="15" t="n">
        <f aca="false">IF(G559&gt;=Parámetros!$B$8,5,IF(G559&gt;=Parámetros!$B$7,4,IF(G559&gt;=Parámetros!$B$6,3,IF(G559&gt;=Parámetros!$B$5,2,1))))</f>
        <v>1</v>
      </c>
      <c r="K559" s="7" t="n">
        <f aca="false">1+MIN(4,INT(PERCENTRANK($H$2:$H$2401,H559,6)*5))</f>
        <v>1</v>
      </c>
      <c r="L559" s="7" t="str">
        <f aca="false">I559&amp;J559&amp;K559</f>
        <v>111</v>
      </c>
      <c r="M559" s="15" t="str">
        <f aca="false">INDEX('Mapa RF'!$B$4:$F$8,6-I559,J559)</f>
        <v>Hibernando</v>
      </c>
    </row>
    <row r="560" customFormat="false" ht="15" hidden="false" customHeight="false" outlineLevel="0" collapsed="false">
      <c r="A560" s="10" t="s">
        <v>5834</v>
      </c>
      <c r="B560" s="10" t="s">
        <v>8982</v>
      </c>
      <c r="C560" s="11" t="n">
        <v>46043</v>
      </c>
      <c r="D560" s="13" t="b">
        <f aca="false">TRUE()</f>
        <v>1</v>
      </c>
      <c r="E560" s="14" t="n">
        <f aca="false">_xlfn.MAXIFS(Pedidos!$C$2:$C$7000,Pedidos!$B$2:$B$7000,A560)</f>
        <v>46043</v>
      </c>
      <c r="F560" s="15" t="n">
        <f aca="false">Parámetros!$B$4-E560</f>
        <v>253</v>
      </c>
      <c r="G560" s="7" t="n">
        <f aca="false">COUNTIF(Pedidos!$B$2:$B$7000,A560)</f>
        <v>1</v>
      </c>
      <c r="H560" s="16" t="n">
        <f aca="false">SUMIFS(Pedidos!$D$2:$D$7000,Pedidos!$B$2:$B$7000,A560)</f>
        <v>16.66</v>
      </c>
      <c r="I560" s="7" t="n">
        <f aca="false">5-MIN(4,INT(PERCENTRANK($F$2:$F$2401,F560,6)*5))</f>
        <v>3</v>
      </c>
      <c r="J560" s="15" t="n">
        <f aca="false">IF(G560&gt;=Parámetros!$B$8,5,IF(G560&gt;=Parámetros!$B$7,4,IF(G560&gt;=Parámetros!$B$6,3,IF(G560&gt;=Parámetros!$B$5,2,1))))</f>
        <v>1</v>
      </c>
      <c r="K560" s="7" t="n">
        <f aca="false">1+MIN(4,INT(PERCENTRANK($H$2:$H$2401,H560,6)*5))</f>
        <v>1</v>
      </c>
      <c r="L560" s="7" t="str">
        <f aca="false">I560&amp;J560&amp;K560</f>
        <v>311</v>
      </c>
      <c r="M560" s="15" t="str">
        <f aca="false">INDEX('Mapa RF'!$B$4:$F$8,6-I560,J560)</f>
        <v>A punto de dormirse</v>
      </c>
    </row>
    <row r="561" customFormat="false" ht="15" hidden="false" customHeight="false" outlineLevel="0" collapsed="false">
      <c r="A561" s="10" t="s">
        <v>262</v>
      </c>
      <c r="B561" s="10" t="s">
        <v>8973</v>
      </c>
      <c r="C561" s="11" t="n">
        <v>45596</v>
      </c>
      <c r="D561" s="13" t="b">
        <f aca="false">TRUE()</f>
        <v>1</v>
      </c>
      <c r="E561" s="14" t="n">
        <f aca="false">_xlfn.MAXIFS(Pedidos!$C$2:$C$7000,Pedidos!$B$2:$B$7000,A561)</f>
        <v>45596</v>
      </c>
      <c r="F561" s="15" t="n">
        <f aca="false">Parámetros!$B$4-E561</f>
        <v>700</v>
      </c>
      <c r="G561" s="7" t="n">
        <f aca="false">COUNTIF(Pedidos!$B$2:$B$7000,A561)</f>
        <v>1</v>
      </c>
      <c r="H561" s="16" t="n">
        <f aca="false">SUMIFS(Pedidos!$D$2:$D$7000,Pedidos!$B$2:$B$7000,A561)</f>
        <v>52.13</v>
      </c>
      <c r="I561" s="7" t="n">
        <f aca="false">5-MIN(4,INT(PERCENTRANK($F$2:$F$2401,F561,6)*5))</f>
        <v>1</v>
      </c>
      <c r="J561" s="15" t="n">
        <f aca="false">IF(G561&gt;=Parámetros!$B$8,5,IF(G561&gt;=Parámetros!$B$7,4,IF(G561&gt;=Parámetros!$B$6,3,IF(G561&gt;=Parámetros!$B$5,2,1))))</f>
        <v>1</v>
      </c>
      <c r="K561" s="7" t="n">
        <f aca="false">1+MIN(4,INT(PERCENTRANK($H$2:$H$2401,H561,6)*5))</f>
        <v>3</v>
      </c>
      <c r="L561" s="7" t="str">
        <f aca="false">I561&amp;J561&amp;K561</f>
        <v>113</v>
      </c>
      <c r="M561" s="15" t="str">
        <f aca="false">INDEX('Mapa RF'!$B$4:$F$8,6-I561,J561)</f>
        <v>Hibernando</v>
      </c>
    </row>
    <row r="562" customFormat="false" ht="15" hidden="false" customHeight="false" outlineLevel="0" collapsed="false">
      <c r="A562" s="10" t="s">
        <v>357</v>
      </c>
      <c r="B562" s="10" t="s">
        <v>8972</v>
      </c>
      <c r="C562" s="11" t="n">
        <v>45609</v>
      </c>
      <c r="D562" s="13" t="b">
        <f aca="false">TRUE()</f>
        <v>1</v>
      </c>
      <c r="E562" s="14" t="n">
        <f aca="false">_xlfn.MAXIFS(Pedidos!$C$2:$C$7000,Pedidos!$B$2:$B$7000,A562)</f>
        <v>45971</v>
      </c>
      <c r="F562" s="15" t="n">
        <f aca="false">Parámetros!$B$4-E562</f>
        <v>325</v>
      </c>
      <c r="G562" s="7" t="n">
        <f aca="false">COUNTIF(Pedidos!$B$2:$B$7000,A562)</f>
        <v>10</v>
      </c>
      <c r="H562" s="16" t="n">
        <f aca="false">SUMIFS(Pedidos!$D$2:$D$7000,Pedidos!$B$2:$B$7000,A562)</f>
        <v>384.06</v>
      </c>
      <c r="I562" s="7" t="n">
        <f aca="false">5-MIN(4,INT(PERCENTRANK($F$2:$F$2401,F562,6)*5))</f>
        <v>3</v>
      </c>
      <c r="J562" s="15" t="n">
        <f aca="false">IF(G562&gt;=Parámetros!$B$8,5,IF(G562&gt;=Parámetros!$B$7,4,IF(G562&gt;=Parámetros!$B$6,3,IF(G562&gt;=Parámetros!$B$5,2,1))))</f>
        <v>5</v>
      </c>
      <c r="K562" s="7" t="n">
        <f aca="false">1+MIN(4,INT(PERCENTRANK($H$2:$H$2401,H562,6)*5))</f>
        <v>5</v>
      </c>
      <c r="L562" s="7" t="str">
        <f aca="false">I562&amp;J562&amp;K562</f>
        <v>355</v>
      </c>
      <c r="M562" s="15" t="str">
        <f aca="false">INDEX('Mapa RF'!$B$4:$F$8,6-I562,J562)</f>
        <v>Leales</v>
      </c>
    </row>
    <row r="563" customFormat="false" ht="15" hidden="false" customHeight="false" outlineLevel="0" collapsed="false">
      <c r="A563" s="10" t="s">
        <v>4789</v>
      </c>
      <c r="B563" s="10" t="s">
        <v>8974</v>
      </c>
      <c r="C563" s="11" t="n">
        <v>45965</v>
      </c>
      <c r="D563" s="13" t="b">
        <f aca="false">TRUE()</f>
        <v>1</v>
      </c>
      <c r="E563" s="14" t="n">
        <f aca="false">_xlfn.MAXIFS(Pedidos!$C$2:$C$7000,Pedidos!$B$2:$B$7000,A563)</f>
        <v>45965</v>
      </c>
      <c r="F563" s="15" t="n">
        <f aca="false">Parámetros!$B$4-E563</f>
        <v>331</v>
      </c>
      <c r="G563" s="7" t="n">
        <f aca="false">COUNTIF(Pedidos!$B$2:$B$7000,A563)</f>
        <v>1</v>
      </c>
      <c r="H563" s="16" t="n">
        <f aca="false">SUMIFS(Pedidos!$D$2:$D$7000,Pedidos!$B$2:$B$7000,A563)</f>
        <v>42.8</v>
      </c>
      <c r="I563" s="7" t="n">
        <f aca="false">5-MIN(4,INT(PERCENTRANK($F$2:$F$2401,F563,6)*5))</f>
        <v>3</v>
      </c>
      <c r="J563" s="15" t="n">
        <f aca="false">IF(G563&gt;=Parámetros!$B$8,5,IF(G563&gt;=Parámetros!$B$7,4,IF(G563&gt;=Parámetros!$B$6,3,IF(G563&gt;=Parámetros!$B$5,2,1))))</f>
        <v>1</v>
      </c>
      <c r="K563" s="7" t="n">
        <f aca="false">1+MIN(4,INT(PERCENTRANK($H$2:$H$2401,H563,6)*5))</f>
        <v>3</v>
      </c>
      <c r="L563" s="7" t="str">
        <f aca="false">I563&amp;J563&amp;K563</f>
        <v>313</v>
      </c>
      <c r="M563" s="15" t="str">
        <f aca="false">INDEX('Mapa RF'!$B$4:$F$8,6-I563,J563)</f>
        <v>A punto de dormirse</v>
      </c>
    </row>
    <row r="564" customFormat="false" ht="15" hidden="false" customHeight="false" outlineLevel="0" collapsed="false">
      <c r="A564" s="10" t="s">
        <v>7883</v>
      </c>
      <c r="B564" s="10" t="s">
        <v>8968</v>
      </c>
      <c r="C564" s="11" t="n">
        <v>46209</v>
      </c>
      <c r="D564" s="13" t="b">
        <f aca="false">TRUE()</f>
        <v>1</v>
      </c>
      <c r="E564" s="14" t="n">
        <f aca="false">_xlfn.MAXIFS(Pedidos!$C$2:$C$7000,Pedidos!$B$2:$B$7000,A564)</f>
        <v>46209</v>
      </c>
      <c r="F564" s="15" t="n">
        <f aca="false">Parámetros!$B$4-E564</f>
        <v>87</v>
      </c>
      <c r="G564" s="7" t="n">
        <f aca="false">COUNTIF(Pedidos!$B$2:$B$7000,A564)</f>
        <v>1</v>
      </c>
      <c r="H564" s="16" t="n">
        <f aca="false">SUMIFS(Pedidos!$D$2:$D$7000,Pedidos!$B$2:$B$7000,A564)</f>
        <v>57.83</v>
      </c>
      <c r="I564" s="7" t="n">
        <f aca="false">5-MIN(4,INT(PERCENTRANK($F$2:$F$2401,F564,6)*5))</f>
        <v>4</v>
      </c>
      <c r="J564" s="15" t="n">
        <f aca="false">IF(G564&gt;=Parámetros!$B$8,5,IF(G564&gt;=Parámetros!$B$7,4,IF(G564&gt;=Parámetros!$B$6,3,IF(G564&gt;=Parámetros!$B$5,2,1))))</f>
        <v>1</v>
      </c>
      <c r="K564" s="7" t="n">
        <f aca="false">1+MIN(4,INT(PERCENTRANK($H$2:$H$2401,H564,6)*5))</f>
        <v>3</v>
      </c>
      <c r="L564" s="7" t="str">
        <f aca="false">I564&amp;J564&amp;K564</f>
        <v>413</v>
      </c>
      <c r="M564" s="15" t="str">
        <f aca="false">INDEX('Mapa RF'!$B$4:$F$8,6-I564,J564)</f>
        <v>Prometedores</v>
      </c>
    </row>
    <row r="565" customFormat="false" ht="15" hidden="false" customHeight="false" outlineLevel="0" collapsed="false">
      <c r="A565" s="10" t="s">
        <v>305</v>
      </c>
      <c r="B565" s="10" t="s">
        <v>8974</v>
      </c>
      <c r="C565" s="11" t="n">
        <v>45602</v>
      </c>
      <c r="D565" s="13" t="b">
        <f aca="false">TRUE()</f>
        <v>1</v>
      </c>
      <c r="E565" s="14" t="n">
        <f aca="false">_xlfn.MAXIFS(Pedidos!$C$2:$C$7000,Pedidos!$B$2:$B$7000,A565)</f>
        <v>45690</v>
      </c>
      <c r="F565" s="15" t="n">
        <f aca="false">Parámetros!$B$4-E565</f>
        <v>606</v>
      </c>
      <c r="G565" s="7" t="n">
        <f aca="false">COUNTIF(Pedidos!$B$2:$B$7000,A565)</f>
        <v>2</v>
      </c>
      <c r="H565" s="16" t="n">
        <f aca="false">SUMIFS(Pedidos!$D$2:$D$7000,Pedidos!$B$2:$B$7000,A565)</f>
        <v>87.13</v>
      </c>
      <c r="I565" s="7" t="n">
        <f aca="false">5-MIN(4,INT(PERCENTRANK($F$2:$F$2401,F565,6)*5))</f>
        <v>1</v>
      </c>
      <c r="J565" s="15" t="n">
        <f aca="false">IF(G565&gt;=Parámetros!$B$8,5,IF(G565&gt;=Parámetros!$B$7,4,IF(G565&gt;=Parámetros!$B$6,3,IF(G565&gt;=Parámetros!$B$5,2,1))))</f>
        <v>2</v>
      </c>
      <c r="K565" s="7" t="n">
        <f aca="false">1+MIN(4,INT(PERCENTRANK($H$2:$H$2401,H565,6)*5))</f>
        <v>4</v>
      </c>
      <c r="L565" s="7" t="str">
        <f aca="false">I565&amp;J565&amp;K565</f>
        <v>124</v>
      </c>
      <c r="M565" s="15" t="str">
        <f aca="false">INDEX('Mapa RF'!$B$4:$F$8,6-I565,J565)</f>
        <v>Hibernando</v>
      </c>
    </row>
    <row r="566" customFormat="false" ht="15" hidden="false" customHeight="false" outlineLevel="0" collapsed="false">
      <c r="A566" s="10" t="s">
        <v>3203</v>
      </c>
      <c r="B566" s="10" t="s">
        <v>8969</v>
      </c>
      <c r="C566" s="11" t="n">
        <v>45847</v>
      </c>
      <c r="D566" s="13" t="b">
        <f aca="false">TRUE()</f>
        <v>1</v>
      </c>
      <c r="E566" s="14" t="n">
        <f aca="false">_xlfn.MAXIFS(Pedidos!$C$2:$C$7000,Pedidos!$B$2:$B$7000,A566)</f>
        <v>45847</v>
      </c>
      <c r="F566" s="15" t="n">
        <f aca="false">Parámetros!$B$4-E566</f>
        <v>449</v>
      </c>
      <c r="G566" s="7" t="n">
        <f aca="false">COUNTIF(Pedidos!$B$2:$B$7000,A566)</f>
        <v>1</v>
      </c>
      <c r="H566" s="16" t="n">
        <f aca="false">SUMIFS(Pedidos!$D$2:$D$7000,Pedidos!$B$2:$B$7000,A566)</f>
        <v>20.83</v>
      </c>
      <c r="I566" s="7" t="n">
        <f aca="false">5-MIN(4,INT(PERCENTRANK($F$2:$F$2401,F566,6)*5))</f>
        <v>2</v>
      </c>
      <c r="J566" s="15" t="n">
        <f aca="false">IF(G566&gt;=Parámetros!$B$8,5,IF(G566&gt;=Parámetros!$B$7,4,IF(G566&gt;=Parámetros!$B$6,3,IF(G566&gt;=Parámetros!$B$5,2,1))))</f>
        <v>1</v>
      </c>
      <c r="K566" s="7" t="n">
        <f aca="false">1+MIN(4,INT(PERCENTRANK($H$2:$H$2401,H566,6)*5))</f>
        <v>1</v>
      </c>
      <c r="L566" s="7" t="str">
        <f aca="false">I566&amp;J566&amp;K566</f>
        <v>211</v>
      </c>
      <c r="M566" s="15" t="str">
        <f aca="false">INDEX('Mapa RF'!$B$4:$F$8,6-I566,J566)</f>
        <v>Hibernando</v>
      </c>
    </row>
    <row r="567" customFormat="false" ht="15" hidden="false" customHeight="false" outlineLevel="0" collapsed="false">
      <c r="A567" s="10" t="s">
        <v>1653</v>
      </c>
      <c r="B567" s="10" t="s">
        <v>8976</v>
      </c>
      <c r="C567" s="11" t="n">
        <v>45729</v>
      </c>
      <c r="D567" s="13" t="b">
        <f aca="false">TRUE()</f>
        <v>1</v>
      </c>
      <c r="E567" s="14" t="n">
        <f aca="false">_xlfn.MAXIFS(Pedidos!$C$2:$C$7000,Pedidos!$B$2:$B$7000,A567)</f>
        <v>45729</v>
      </c>
      <c r="F567" s="15" t="n">
        <f aca="false">Parámetros!$B$4-E567</f>
        <v>567</v>
      </c>
      <c r="G567" s="7" t="n">
        <f aca="false">COUNTIF(Pedidos!$B$2:$B$7000,A567)</f>
        <v>1</v>
      </c>
      <c r="H567" s="16" t="n">
        <f aca="false">SUMIFS(Pedidos!$D$2:$D$7000,Pedidos!$B$2:$B$7000,A567)</f>
        <v>50.12</v>
      </c>
      <c r="I567" s="7" t="n">
        <f aca="false">5-MIN(4,INT(PERCENTRANK($F$2:$F$2401,F567,6)*5))</f>
        <v>1</v>
      </c>
      <c r="J567" s="15" t="n">
        <f aca="false">IF(G567&gt;=Parámetros!$B$8,5,IF(G567&gt;=Parámetros!$B$7,4,IF(G567&gt;=Parámetros!$B$6,3,IF(G567&gt;=Parámetros!$B$5,2,1))))</f>
        <v>1</v>
      </c>
      <c r="K567" s="7" t="n">
        <f aca="false">1+MIN(4,INT(PERCENTRANK($H$2:$H$2401,H567,6)*5))</f>
        <v>3</v>
      </c>
      <c r="L567" s="7" t="str">
        <f aca="false">I567&amp;J567&amp;K567</f>
        <v>113</v>
      </c>
      <c r="M567" s="15" t="str">
        <f aca="false">INDEX('Mapa RF'!$B$4:$F$8,6-I567,J567)</f>
        <v>Hibernando</v>
      </c>
    </row>
    <row r="568" customFormat="false" ht="15" hidden="false" customHeight="false" outlineLevel="0" collapsed="false">
      <c r="A568" s="10" t="s">
        <v>1929</v>
      </c>
      <c r="B568" s="10" t="s">
        <v>8973</v>
      </c>
      <c r="C568" s="11" t="n">
        <v>45751</v>
      </c>
      <c r="D568" s="13" t="b">
        <f aca="false">TRUE()</f>
        <v>1</v>
      </c>
      <c r="E568" s="14" t="n">
        <f aca="false">_xlfn.MAXIFS(Pedidos!$C$2:$C$7000,Pedidos!$B$2:$B$7000,A568)</f>
        <v>46260</v>
      </c>
      <c r="F568" s="15" t="n">
        <f aca="false">Parámetros!$B$4-E568</f>
        <v>36</v>
      </c>
      <c r="G568" s="7" t="n">
        <f aca="false">COUNTIF(Pedidos!$B$2:$B$7000,A568)</f>
        <v>16</v>
      </c>
      <c r="H568" s="16" t="n">
        <f aca="false">SUMIFS(Pedidos!$D$2:$D$7000,Pedidos!$B$2:$B$7000,A568)</f>
        <v>769.94</v>
      </c>
      <c r="I568" s="7" t="n">
        <f aca="false">5-MIN(4,INT(PERCENTRANK($F$2:$F$2401,F568,6)*5))</f>
        <v>5</v>
      </c>
      <c r="J568" s="15" t="n">
        <f aca="false">IF(G568&gt;=Parámetros!$B$8,5,IF(G568&gt;=Parámetros!$B$7,4,IF(G568&gt;=Parámetros!$B$6,3,IF(G568&gt;=Parámetros!$B$5,2,1))))</f>
        <v>5</v>
      </c>
      <c r="K568" s="7" t="n">
        <f aca="false">1+MIN(4,INT(PERCENTRANK($H$2:$H$2401,H568,6)*5))</f>
        <v>5</v>
      </c>
      <c r="L568" s="7" t="str">
        <f aca="false">I568&amp;J568&amp;K568</f>
        <v>555</v>
      </c>
      <c r="M568" s="15" t="str">
        <f aca="false">INDEX('Mapa RF'!$B$4:$F$8,6-I568,J568)</f>
        <v>Campeones</v>
      </c>
    </row>
    <row r="569" customFormat="false" ht="15" hidden="false" customHeight="false" outlineLevel="0" collapsed="false">
      <c r="A569" s="10" t="s">
        <v>6018</v>
      </c>
      <c r="B569" s="10" t="s">
        <v>8977</v>
      </c>
      <c r="C569" s="11" t="n">
        <v>46058</v>
      </c>
      <c r="D569" s="13" t="b">
        <f aca="false">TRUE()</f>
        <v>1</v>
      </c>
      <c r="E569" s="14" t="n">
        <f aca="false">_xlfn.MAXIFS(Pedidos!$C$2:$C$7000,Pedidos!$B$2:$B$7000,A569)</f>
        <v>46151</v>
      </c>
      <c r="F569" s="15" t="n">
        <f aca="false">Parámetros!$B$4-E569</f>
        <v>145</v>
      </c>
      <c r="G569" s="7" t="n">
        <f aca="false">COUNTIF(Pedidos!$B$2:$B$7000,A569)</f>
        <v>2</v>
      </c>
      <c r="H569" s="16" t="n">
        <f aca="false">SUMIFS(Pedidos!$D$2:$D$7000,Pedidos!$B$2:$B$7000,A569)</f>
        <v>70.08</v>
      </c>
      <c r="I569" s="7" t="n">
        <f aca="false">5-MIN(4,INT(PERCENTRANK($F$2:$F$2401,F569,6)*5))</f>
        <v>4</v>
      </c>
      <c r="J569" s="15" t="n">
        <f aca="false">IF(G569&gt;=Parámetros!$B$8,5,IF(G569&gt;=Parámetros!$B$7,4,IF(G569&gt;=Parámetros!$B$6,3,IF(G569&gt;=Parámetros!$B$5,2,1))))</f>
        <v>2</v>
      </c>
      <c r="K569" s="7" t="n">
        <f aca="false">1+MIN(4,INT(PERCENTRANK($H$2:$H$2401,H569,6)*5))</f>
        <v>4</v>
      </c>
      <c r="L569" s="7" t="str">
        <f aca="false">I569&amp;J569&amp;K569</f>
        <v>424</v>
      </c>
      <c r="M569" s="15" t="str">
        <f aca="false">INDEX('Mapa RF'!$B$4:$F$8,6-I569,J569)</f>
        <v>Potencialmente leales</v>
      </c>
    </row>
    <row r="570" customFormat="false" ht="15" hidden="false" customHeight="false" outlineLevel="0" collapsed="false">
      <c r="A570" s="10" t="s">
        <v>5926</v>
      </c>
      <c r="B570" s="10" t="s">
        <v>8973</v>
      </c>
      <c r="C570" s="11" t="n">
        <v>46051</v>
      </c>
      <c r="D570" s="13" t="b">
        <f aca="false">TRUE()</f>
        <v>1</v>
      </c>
      <c r="E570" s="14" t="n">
        <f aca="false">_xlfn.MAXIFS(Pedidos!$C$2:$C$7000,Pedidos!$B$2:$B$7000,A570)</f>
        <v>46272</v>
      </c>
      <c r="F570" s="15" t="n">
        <f aca="false">Parámetros!$B$4-E570</f>
        <v>24</v>
      </c>
      <c r="G570" s="7" t="n">
        <f aca="false">COUNTIF(Pedidos!$B$2:$B$7000,A570)</f>
        <v>2</v>
      </c>
      <c r="H570" s="16" t="n">
        <f aca="false">SUMIFS(Pedidos!$D$2:$D$7000,Pedidos!$B$2:$B$7000,A570)</f>
        <v>89.41</v>
      </c>
      <c r="I570" s="7" t="n">
        <f aca="false">5-MIN(4,INT(PERCENTRANK($F$2:$F$2401,F570,6)*5))</f>
        <v>5</v>
      </c>
      <c r="J570" s="15" t="n">
        <f aca="false">IF(G570&gt;=Parámetros!$B$8,5,IF(G570&gt;=Parámetros!$B$7,4,IF(G570&gt;=Parámetros!$B$6,3,IF(G570&gt;=Parámetros!$B$5,2,1))))</f>
        <v>2</v>
      </c>
      <c r="K570" s="7" t="n">
        <f aca="false">1+MIN(4,INT(PERCENTRANK($H$2:$H$2401,H570,6)*5))</f>
        <v>4</v>
      </c>
      <c r="L570" s="7" t="str">
        <f aca="false">I570&amp;J570&amp;K570</f>
        <v>524</v>
      </c>
      <c r="M570" s="15" t="str">
        <f aca="false">INDEX('Mapa RF'!$B$4:$F$8,6-I570,J570)</f>
        <v>Potencialmente leales</v>
      </c>
    </row>
    <row r="571" customFormat="false" ht="15" hidden="false" customHeight="false" outlineLevel="0" collapsed="false">
      <c r="A571" s="10" t="s">
        <v>5578</v>
      </c>
      <c r="B571" s="10" t="s">
        <v>8968</v>
      </c>
      <c r="C571" s="11" t="n">
        <v>46024</v>
      </c>
      <c r="D571" s="13" t="b">
        <f aca="false">TRUE()</f>
        <v>1</v>
      </c>
      <c r="E571" s="14" t="n">
        <f aca="false">_xlfn.MAXIFS(Pedidos!$C$2:$C$7000,Pedidos!$B$2:$B$7000,A571)</f>
        <v>46285</v>
      </c>
      <c r="F571" s="15" t="n">
        <f aca="false">Parámetros!$B$4-E571</f>
        <v>11</v>
      </c>
      <c r="G571" s="7" t="n">
        <f aca="false">COUNTIF(Pedidos!$B$2:$B$7000,A571)</f>
        <v>9</v>
      </c>
      <c r="H571" s="16" t="n">
        <f aca="false">SUMIFS(Pedidos!$D$2:$D$7000,Pedidos!$B$2:$B$7000,A571)</f>
        <v>361.86</v>
      </c>
      <c r="I571" s="7" t="n">
        <f aca="false">5-MIN(4,INT(PERCENTRANK($F$2:$F$2401,F571,6)*5))</f>
        <v>5</v>
      </c>
      <c r="J571" s="15" t="n">
        <f aca="false">IF(G571&gt;=Parámetros!$B$8,5,IF(G571&gt;=Parámetros!$B$7,4,IF(G571&gt;=Parámetros!$B$6,3,IF(G571&gt;=Parámetros!$B$5,2,1))))</f>
        <v>5</v>
      </c>
      <c r="K571" s="7" t="n">
        <f aca="false">1+MIN(4,INT(PERCENTRANK($H$2:$H$2401,H571,6)*5))</f>
        <v>5</v>
      </c>
      <c r="L571" s="7" t="str">
        <f aca="false">I571&amp;J571&amp;K571</f>
        <v>555</v>
      </c>
      <c r="M571" s="15" t="str">
        <f aca="false">INDEX('Mapa RF'!$B$4:$F$8,6-I571,J571)</f>
        <v>Campeones</v>
      </c>
    </row>
    <row r="572" customFormat="false" ht="15" hidden="false" customHeight="false" outlineLevel="0" collapsed="false">
      <c r="A572" s="10" t="s">
        <v>7637</v>
      </c>
      <c r="B572" s="10" t="s">
        <v>8977</v>
      </c>
      <c r="C572" s="11" t="n">
        <v>46190</v>
      </c>
      <c r="D572" s="13" t="b">
        <f aca="false">TRUE()</f>
        <v>1</v>
      </c>
      <c r="E572" s="14" t="n">
        <f aca="false">_xlfn.MAXIFS(Pedidos!$C$2:$C$7000,Pedidos!$B$2:$B$7000,A572)</f>
        <v>46190</v>
      </c>
      <c r="F572" s="15" t="n">
        <f aca="false">Parámetros!$B$4-E572</f>
        <v>106</v>
      </c>
      <c r="G572" s="7" t="n">
        <f aca="false">COUNTIF(Pedidos!$B$2:$B$7000,A572)</f>
        <v>1</v>
      </c>
      <c r="H572" s="16" t="n">
        <f aca="false">SUMIFS(Pedidos!$D$2:$D$7000,Pedidos!$B$2:$B$7000,A572)</f>
        <v>31.41</v>
      </c>
      <c r="I572" s="7" t="n">
        <f aca="false">5-MIN(4,INT(PERCENTRANK($F$2:$F$2401,F572,6)*5))</f>
        <v>4</v>
      </c>
      <c r="J572" s="15" t="n">
        <f aca="false">IF(G572&gt;=Parámetros!$B$8,5,IF(G572&gt;=Parámetros!$B$7,4,IF(G572&gt;=Parámetros!$B$6,3,IF(G572&gt;=Parámetros!$B$5,2,1))))</f>
        <v>1</v>
      </c>
      <c r="K572" s="7" t="n">
        <f aca="false">1+MIN(4,INT(PERCENTRANK($H$2:$H$2401,H572,6)*5))</f>
        <v>2</v>
      </c>
      <c r="L572" s="7" t="str">
        <f aca="false">I572&amp;J572&amp;K572</f>
        <v>412</v>
      </c>
      <c r="M572" s="15" t="str">
        <f aca="false">INDEX('Mapa RF'!$B$4:$F$8,6-I572,J572)</f>
        <v>Prometedores</v>
      </c>
    </row>
    <row r="573" customFormat="false" ht="15" hidden="false" customHeight="false" outlineLevel="0" collapsed="false">
      <c r="A573" s="10" t="s">
        <v>3908</v>
      </c>
      <c r="B573" s="10" t="s">
        <v>8973</v>
      </c>
      <c r="C573" s="11" t="n">
        <v>45898</v>
      </c>
      <c r="D573" s="13" t="b">
        <f aca="false">TRUE()</f>
        <v>1</v>
      </c>
      <c r="E573" s="14" t="n">
        <f aca="false">_xlfn.MAXIFS(Pedidos!$C$2:$C$7000,Pedidos!$B$2:$B$7000,A573)</f>
        <v>46275</v>
      </c>
      <c r="F573" s="15" t="n">
        <f aca="false">Parámetros!$B$4-E573</f>
        <v>21</v>
      </c>
      <c r="G573" s="7" t="n">
        <f aca="false">COUNTIF(Pedidos!$B$2:$B$7000,A573)</f>
        <v>12</v>
      </c>
      <c r="H573" s="16" t="n">
        <f aca="false">SUMIFS(Pedidos!$D$2:$D$7000,Pedidos!$B$2:$B$7000,A573)</f>
        <v>665.95</v>
      </c>
      <c r="I573" s="7" t="n">
        <f aca="false">5-MIN(4,INT(PERCENTRANK($F$2:$F$2401,F573,6)*5))</f>
        <v>5</v>
      </c>
      <c r="J573" s="15" t="n">
        <f aca="false">IF(G573&gt;=Parámetros!$B$8,5,IF(G573&gt;=Parámetros!$B$7,4,IF(G573&gt;=Parámetros!$B$6,3,IF(G573&gt;=Parámetros!$B$5,2,1))))</f>
        <v>5</v>
      </c>
      <c r="K573" s="7" t="n">
        <f aca="false">1+MIN(4,INT(PERCENTRANK($H$2:$H$2401,H573,6)*5))</f>
        <v>5</v>
      </c>
      <c r="L573" s="7" t="str">
        <f aca="false">I573&amp;J573&amp;K573</f>
        <v>555</v>
      </c>
      <c r="M573" s="15" t="str">
        <f aca="false">INDEX('Mapa RF'!$B$4:$F$8,6-I573,J573)</f>
        <v>Campeones</v>
      </c>
    </row>
    <row r="574" customFormat="false" ht="15" hidden="false" customHeight="false" outlineLevel="0" collapsed="false">
      <c r="A574" s="10" t="s">
        <v>1280</v>
      </c>
      <c r="B574" s="10" t="s">
        <v>8980</v>
      </c>
      <c r="C574" s="11" t="n">
        <v>45701</v>
      </c>
      <c r="D574" s="13" t="b">
        <f aca="false">TRUE()</f>
        <v>1</v>
      </c>
      <c r="E574" s="14" t="n">
        <f aca="false">_xlfn.MAXIFS(Pedidos!$C$2:$C$7000,Pedidos!$B$2:$B$7000,A574)</f>
        <v>45902</v>
      </c>
      <c r="F574" s="15" t="n">
        <f aca="false">Parámetros!$B$4-E574</f>
        <v>394</v>
      </c>
      <c r="G574" s="7" t="n">
        <f aca="false">COUNTIF(Pedidos!$B$2:$B$7000,A574)</f>
        <v>2</v>
      </c>
      <c r="H574" s="16" t="n">
        <f aca="false">SUMIFS(Pedidos!$D$2:$D$7000,Pedidos!$B$2:$B$7000,A574)</f>
        <v>83.06</v>
      </c>
      <c r="I574" s="7" t="n">
        <f aca="false">5-MIN(4,INT(PERCENTRANK($F$2:$F$2401,F574,6)*5))</f>
        <v>2</v>
      </c>
      <c r="J574" s="15" t="n">
        <f aca="false">IF(G574&gt;=Parámetros!$B$8,5,IF(G574&gt;=Parámetros!$B$7,4,IF(G574&gt;=Parámetros!$B$6,3,IF(G574&gt;=Parámetros!$B$5,2,1))))</f>
        <v>2</v>
      </c>
      <c r="K574" s="7" t="n">
        <f aca="false">1+MIN(4,INT(PERCENTRANK($H$2:$H$2401,H574,6)*5))</f>
        <v>4</v>
      </c>
      <c r="L574" s="7" t="str">
        <f aca="false">I574&amp;J574&amp;K574</f>
        <v>224</v>
      </c>
      <c r="M574" s="15" t="str">
        <f aca="false">INDEX('Mapa RF'!$B$4:$F$8,6-I574,J574)</f>
        <v>Hibernando</v>
      </c>
    </row>
    <row r="575" customFormat="false" ht="15" hidden="false" customHeight="false" outlineLevel="0" collapsed="false">
      <c r="A575" s="10" t="s">
        <v>4466</v>
      </c>
      <c r="B575" s="10" t="s">
        <v>8976</v>
      </c>
      <c r="C575" s="11" t="n">
        <v>45940</v>
      </c>
      <c r="D575" s="13" t="b">
        <f aca="false">TRUE()</f>
        <v>1</v>
      </c>
      <c r="E575" s="14" t="n">
        <f aca="false">_xlfn.MAXIFS(Pedidos!$C$2:$C$7000,Pedidos!$B$2:$B$7000,A575)</f>
        <v>45995</v>
      </c>
      <c r="F575" s="15" t="n">
        <f aca="false">Parámetros!$B$4-E575</f>
        <v>301</v>
      </c>
      <c r="G575" s="7" t="n">
        <f aca="false">COUNTIF(Pedidos!$B$2:$B$7000,A575)</f>
        <v>2</v>
      </c>
      <c r="H575" s="16" t="n">
        <f aca="false">SUMIFS(Pedidos!$D$2:$D$7000,Pedidos!$B$2:$B$7000,A575)</f>
        <v>63.52</v>
      </c>
      <c r="I575" s="7" t="n">
        <f aca="false">5-MIN(4,INT(PERCENTRANK($F$2:$F$2401,F575,6)*5))</f>
        <v>3</v>
      </c>
      <c r="J575" s="15" t="n">
        <f aca="false">IF(G575&gt;=Parámetros!$B$8,5,IF(G575&gt;=Parámetros!$B$7,4,IF(G575&gt;=Parámetros!$B$6,3,IF(G575&gt;=Parámetros!$B$5,2,1))))</f>
        <v>2</v>
      </c>
      <c r="K575" s="7" t="n">
        <f aca="false">1+MIN(4,INT(PERCENTRANK($H$2:$H$2401,H575,6)*5))</f>
        <v>4</v>
      </c>
      <c r="L575" s="7" t="str">
        <f aca="false">I575&amp;J575&amp;K575</f>
        <v>324</v>
      </c>
      <c r="M575" s="15" t="str">
        <f aca="false">INDEX('Mapa RF'!$B$4:$F$8,6-I575,J575)</f>
        <v>A punto de dormirse</v>
      </c>
    </row>
    <row r="576" customFormat="false" ht="15" hidden="false" customHeight="false" outlineLevel="0" collapsed="false">
      <c r="A576" s="10" t="s">
        <v>639</v>
      </c>
      <c r="B576" s="10" t="s">
        <v>8972</v>
      </c>
      <c r="C576" s="11" t="n">
        <v>45640</v>
      </c>
      <c r="D576" s="13" t="b">
        <f aca="false">TRUE()</f>
        <v>1</v>
      </c>
      <c r="E576" s="14" t="n">
        <f aca="false">_xlfn.MAXIFS(Pedidos!$C$2:$C$7000,Pedidos!$B$2:$B$7000,A576)</f>
        <v>45640</v>
      </c>
      <c r="F576" s="15" t="n">
        <f aca="false">Parámetros!$B$4-E576</f>
        <v>656</v>
      </c>
      <c r="G576" s="7" t="n">
        <f aca="false">COUNTIF(Pedidos!$B$2:$B$7000,A576)</f>
        <v>1</v>
      </c>
      <c r="H576" s="16" t="n">
        <f aca="false">SUMIFS(Pedidos!$D$2:$D$7000,Pedidos!$B$2:$B$7000,A576)</f>
        <v>43.66</v>
      </c>
      <c r="I576" s="7" t="n">
        <f aca="false">5-MIN(4,INT(PERCENTRANK($F$2:$F$2401,F576,6)*5))</f>
        <v>1</v>
      </c>
      <c r="J576" s="15" t="n">
        <f aca="false">IF(G576&gt;=Parámetros!$B$8,5,IF(G576&gt;=Parámetros!$B$7,4,IF(G576&gt;=Parámetros!$B$6,3,IF(G576&gt;=Parámetros!$B$5,2,1))))</f>
        <v>1</v>
      </c>
      <c r="K576" s="7" t="n">
        <f aca="false">1+MIN(4,INT(PERCENTRANK($H$2:$H$2401,H576,6)*5))</f>
        <v>3</v>
      </c>
      <c r="L576" s="7" t="str">
        <f aca="false">I576&amp;J576&amp;K576</f>
        <v>113</v>
      </c>
      <c r="M576" s="15" t="str">
        <f aca="false">INDEX('Mapa RF'!$B$4:$F$8,6-I576,J576)</f>
        <v>Hibernando</v>
      </c>
    </row>
    <row r="577" customFormat="false" ht="15" hidden="false" customHeight="false" outlineLevel="0" collapsed="false">
      <c r="A577" s="10" t="s">
        <v>4495</v>
      </c>
      <c r="B577" s="10" t="s">
        <v>8979</v>
      </c>
      <c r="C577" s="11" t="n">
        <v>45941</v>
      </c>
      <c r="D577" s="13" t="b">
        <f aca="false">TRUE()</f>
        <v>1</v>
      </c>
      <c r="E577" s="14" t="n">
        <f aca="false">_xlfn.MAXIFS(Pedidos!$C$2:$C$7000,Pedidos!$B$2:$B$7000,A577)</f>
        <v>45941</v>
      </c>
      <c r="F577" s="15" t="n">
        <f aca="false">Parámetros!$B$4-E577</f>
        <v>355</v>
      </c>
      <c r="G577" s="7" t="n">
        <f aca="false">COUNTIF(Pedidos!$B$2:$B$7000,A577)</f>
        <v>1</v>
      </c>
      <c r="H577" s="16" t="n">
        <f aca="false">SUMIFS(Pedidos!$D$2:$D$7000,Pedidos!$B$2:$B$7000,A577)</f>
        <v>18.24</v>
      </c>
      <c r="I577" s="7" t="n">
        <f aca="false">5-MIN(4,INT(PERCENTRANK($F$2:$F$2401,F577,6)*5))</f>
        <v>3</v>
      </c>
      <c r="J577" s="15" t="n">
        <f aca="false">IF(G577&gt;=Parámetros!$B$8,5,IF(G577&gt;=Parámetros!$B$7,4,IF(G577&gt;=Parámetros!$B$6,3,IF(G577&gt;=Parámetros!$B$5,2,1))))</f>
        <v>1</v>
      </c>
      <c r="K577" s="7" t="n">
        <f aca="false">1+MIN(4,INT(PERCENTRANK($H$2:$H$2401,H577,6)*5))</f>
        <v>1</v>
      </c>
      <c r="L577" s="7" t="str">
        <f aca="false">I577&amp;J577&amp;K577</f>
        <v>311</v>
      </c>
      <c r="M577" s="15" t="str">
        <f aca="false">INDEX('Mapa RF'!$B$4:$F$8,6-I577,J577)</f>
        <v>A punto de dormirse</v>
      </c>
    </row>
    <row r="578" customFormat="false" ht="15" hidden="false" customHeight="false" outlineLevel="0" collapsed="false">
      <c r="A578" s="10" t="s">
        <v>3508</v>
      </c>
      <c r="B578" s="10" t="s">
        <v>8972</v>
      </c>
      <c r="C578" s="11" t="n">
        <v>45869</v>
      </c>
      <c r="D578" s="13" t="b">
        <f aca="false">TRUE()</f>
        <v>1</v>
      </c>
      <c r="E578" s="14" t="n">
        <f aca="false">_xlfn.MAXIFS(Pedidos!$C$2:$C$7000,Pedidos!$B$2:$B$7000,A578)</f>
        <v>45869</v>
      </c>
      <c r="F578" s="15" t="n">
        <f aca="false">Parámetros!$B$4-E578</f>
        <v>427</v>
      </c>
      <c r="G578" s="7" t="n">
        <f aca="false">COUNTIF(Pedidos!$B$2:$B$7000,A578)</f>
        <v>1</v>
      </c>
      <c r="H578" s="16" t="n">
        <f aca="false">SUMIFS(Pedidos!$D$2:$D$7000,Pedidos!$B$2:$B$7000,A578)</f>
        <v>26.4</v>
      </c>
      <c r="I578" s="7" t="n">
        <f aca="false">5-MIN(4,INT(PERCENTRANK($F$2:$F$2401,F578,6)*5))</f>
        <v>2</v>
      </c>
      <c r="J578" s="15" t="n">
        <f aca="false">IF(G578&gt;=Parámetros!$B$8,5,IF(G578&gt;=Parámetros!$B$7,4,IF(G578&gt;=Parámetros!$B$6,3,IF(G578&gt;=Parámetros!$B$5,2,1))))</f>
        <v>1</v>
      </c>
      <c r="K578" s="7" t="n">
        <f aca="false">1+MIN(4,INT(PERCENTRANK($H$2:$H$2401,H578,6)*5))</f>
        <v>2</v>
      </c>
      <c r="L578" s="7" t="str">
        <f aca="false">I578&amp;J578&amp;K578</f>
        <v>212</v>
      </c>
      <c r="M578" s="15" t="str">
        <f aca="false">INDEX('Mapa RF'!$B$4:$F$8,6-I578,J578)</f>
        <v>Hibernando</v>
      </c>
    </row>
    <row r="579" customFormat="false" ht="15" hidden="false" customHeight="false" outlineLevel="0" collapsed="false">
      <c r="A579" s="10" t="s">
        <v>990</v>
      </c>
      <c r="B579" s="10" t="s">
        <v>8973</v>
      </c>
      <c r="C579" s="11" t="n">
        <v>45674</v>
      </c>
      <c r="D579" s="13" t="b">
        <f aca="false">TRUE()</f>
        <v>1</v>
      </c>
      <c r="E579" s="14" t="n">
        <f aca="false">_xlfn.MAXIFS(Pedidos!$C$2:$C$7000,Pedidos!$B$2:$B$7000,A579)</f>
        <v>45674</v>
      </c>
      <c r="F579" s="15" t="n">
        <f aca="false">Parámetros!$B$4-E579</f>
        <v>622</v>
      </c>
      <c r="G579" s="7" t="n">
        <f aca="false">COUNTIF(Pedidos!$B$2:$B$7000,A579)</f>
        <v>1</v>
      </c>
      <c r="H579" s="16" t="n">
        <f aca="false">SUMIFS(Pedidos!$D$2:$D$7000,Pedidos!$B$2:$B$7000,A579)</f>
        <v>69.62</v>
      </c>
      <c r="I579" s="7" t="n">
        <f aca="false">5-MIN(4,INT(PERCENTRANK($F$2:$F$2401,F579,6)*5))</f>
        <v>1</v>
      </c>
      <c r="J579" s="15" t="n">
        <f aca="false">IF(G579&gt;=Parámetros!$B$8,5,IF(G579&gt;=Parámetros!$B$7,4,IF(G579&gt;=Parámetros!$B$6,3,IF(G579&gt;=Parámetros!$B$5,2,1))))</f>
        <v>1</v>
      </c>
      <c r="K579" s="7" t="n">
        <f aca="false">1+MIN(4,INT(PERCENTRANK($H$2:$H$2401,H579,6)*5))</f>
        <v>4</v>
      </c>
      <c r="L579" s="7" t="str">
        <f aca="false">I579&amp;J579&amp;K579</f>
        <v>114</v>
      </c>
      <c r="M579" s="15" t="str">
        <f aca="false">INDEX('Mapa RF'!$B$4:$F$8,6-I579,J579)</f>
        <v>Hibernando</v>
      </c>
    </row>
    <row r="580" customFormat="false" ht="15" hidden="false" customHeight="false" outlineLevel="0" collapsed="false">
      <c r="A580" s="10" t="s">
        <v>2624</v>
      </c>
      <c r="B580" s="10" t="s">
        <v>8973</v>
      </c>
      <c r="C580" s="11" t="n">
        <v>45804</v>
      </c>
      <c r="D580" s="13" t="b">
        <f aca="false">TRUE()</f>
        <v>1</v>
      </c>
      <c r="E580" s="14" t="n">
        <f aca="false">_xlfn.MAXIFS(Pedidos!$C$2:$C$7000,Pedidos!$B$2:$B$7000,A580)</f>
        <v>45804</v>
      </c>
      <c r="F580" s="15" t="n">
        <f aca="false">Parámetros!$B$4-E580</f>
        <v>492</v>
      </c>
      <c r="G580" s="7" t="n">
        <f aca="false">COUNTIF(Pedidos!$B$2:$B$7000,A580)</f>
        <v>1</v>
      </c>
      <c r="H580" s="16" t="n">
        <f aca="false">SUMIFS(Pedidos!$D$2:$D$7000,Pedidos!$B$2:$B$7000,A580)</f>
        <v>26.87</v>
      </c>
      <c r="I580" s="7" t="n">
        <f aca="false">5-MIN(4,INT(PERCENTRANK($F$2:$F$2401,F580,6)*5))</f>
        <v>2</v>
      </c>
      <c r="J580" s="15" t="n">
        <f aca="false">IF(G580&gt;=Parámetros!$B$8,5,IF(G580&gt;=Parámetros!$B$7,4,IF(G580&gt;=Parámetros!$B$6,3,IF(G580&gt;=Parámetros!$B$5,2,1))))</f>
        <v>1</v>
      </c>
      <c r="K580" s="7" t="n">
        <f aca="false">1+MIN(4,INT(PERCENTRANK($H$2:$H$2401,H580,6)*5))</f>
        <v>2</v>
      </c>
      <c r="L580" s="7" t="str">
        <f aca="false">I580&amp;J580&amp;K580</f>
        <v>212</v>
      </c>
      <c r="M580" s="15" t="str">
        <f aca="false">INDEX('Mapa RF'!$B$4:$F$8,6-I580,J580)</f>
        <v>Hibernando</v>
      </c>
    </row>
    <row r="581" customFormat="false" ht="15" hidden="false" customHeight="false" outlineLevel="0" collapsed="false">
      <c r="A581" s="10" t="s">
        <v>526</v>
      </c>
      <c r="B581" s="10" t="s">
        <v>8968</v>
      </c>
      <c r="C581" s="11" t="n">
        <v>45629</v>
      </c>
      <c r="D581" s="13" t="b">
        <f aca="false">TRUE()</f>
        <v>1</v>
      </c>
      <c r="E581" s="14" t="n">
        <f aca="false">_xlfn.MAXIFS(Pedidos!$C$2:$C$7000,Pedidos!$B$2:$B$7000,A581)</f>
        <v>45998</v>
      </c>
      <c r="F581" s="15" t="n">
        <f aca="false">Parámetros!$B$4-E581</f>
        <v>298</v>
      </c>
      <c r="G581" s="7" t="n">
        <f aca="false">COUNTIF(Pedidos!$B$2:$B$7000,A581)</f>
        <v>3</v>
      </c>
      <c r="H581" s="16" t="n">
        <f aca="false">SUMIFS(Pedidos!$D$2:$D$7000,Pedidos!$B$2:$B$7000,A581)</f>
        <v>138.92</v>
      </c>
      <c r="I581" s="7" t="n">
        <f aca="false">5-MIN(4,INT(PERCENTRANK($F$2:$F$2401,F581,6)*5))</f>
        <v>3</v>
      </c>
      <c r="J581" s="15" t="n">
        <f aca="false">IF(G581&gt;=Parámetros!$B$8,5,IF(G581&gt;=Parámetros!$B$7,4,IF(G581&gt;=Parámetros!$B$6,3,IF(G581&gt;=Parámetros!$B$5,2,1))))</f>
        <v>3</v>
      </c>
      <c r="K581" s="7" t="n">
        <f aca="false">1+MIN(4,INT(PERCENTRANK($H$2:$H$2401,H581,6)*5))</f>
        <v>5</v>
      </c>
      <c r="L581" s="7" t="str">
        <f aca="false">I581&amp;J581&amp;K581</f>
        <v>335</v>
      </c>
      <c r="M581" s="15" t="str">
        <f aca="false">INDEX('Mapa RF'!$B$4:$F$8,6-I581,J581)</f>
        <v>Necesitan atención</v>
      </c>
    </row>
    <row r="582" customFormat="false" ht="15" hidden="false" customHeight="false" outlineLevel="0" collapsed="false">
      <c r="A582" s="10" t="s">
        <v>4335</v>
      </c>
      <c r="B582" s="10" t="s">
        <v>8970</v>
      </c>
      <c r="C582" s="11" t="n">
        <v>45932</v>
      </c>
      <c r="D582" s="13" t="b">
        <f aca="false">TRUE()</f>
        <v>1</v>
      </c>
      <c r="E582" s="14" t="n">
        <f aca="false">_xlfn.MAXIFS(Pedidos!$C$2:$C$7000,Pedidos!$B$2:$B$7000,A582)</f>
        <v>46096</v>
      </c>
      <c r="F582" s="15" t="n">
        <f aca="false">Parámetros!$B$4-E582</f>
        <v>200</v>
      </c>
      <c r="G582" s="7" t="n">
        <f aca="false">COUNTIF(Pedidos!$B$2:$B$7000,A582)</f>
        <v>2</v>
      </c>
      <c r="H582" s="16" t="n">
        <f aca="false">SUMIFS(Pedidos!$D$2:$D$7000,Pedidos!$B$2:$B$7000,A582)</f>
        <v>87.33</v>
      </c>
      <c r="I582" s="7" t="n">
        <f aca="false">5-MIN(4,INT(PERCENTRANK($F$2:$F$2401,F582,6)*5))</f>
        <v>4</v>
      </c>
      <c r="J582" s="15" t="n">
        <f aca="false">IF(G582&gt;=Parámetros!$B$8,5,IF(G582&gt;=Parámetros!$B$7,4,IF(G582&gt;=Parámetros!$B$6,3,IF(G582&gt;=Parámetros!$B$5,2,1))))</f>
        <v>2</v>
      </c>
      <c r="K582" s="7" t="n">
        <f aca="false">1+MIN(4,INT(PERCENTRANK($H$2:$H$2401,H582,6)*5))</f>
        <v>4</v>
      </c>
      <c r="L582" s="7" t="str">
        <f aca="false">I582&amp;J582&amp;K582</f>
        <v>424</v>
      </c>
      <c r="M582" s="15" t="str">
        <f aca="false">INDEX('Mapa RF'!$B$4:$F$8,6-I582,J582)</f>
        <v>Potencialmente leales</v>
      </c>
    </row>
    <row r="583" customFormat="false" ht="15" hidden="false" customHeight="false" outlineLevel="0" collapsed="false">
      <c r="A583" s="10" t="s">
        <v>1720</v>
      </c>
      <c r="B583" s="10" t="s">
        <v>8979</v>
      </c>
      <c r="C583" s="11" t="n">
        <v>45734</v>
      </c>
      <c r="D583" s="13" t="b">
        <f aca="false">FALSE()</f>
        <v>0</v>
      </c>
      <c r="E583" s="14" t="n">
        <f aca="false">_xlfn.MAXIFS(Pedidos!$C$2:$C$7000,Pedidos!$B$2:$B$7000,A583)</f>
        <v>45734</v>
      </c>
      <c r="F583" s="15" t="n">
        <f aca="false">Parámetros!$B$4-E583</f>
        <v>562</v>
      </c>
      <c r="G583" s="7" t="n">
        <f aca="false">COUNTIF(Pedidos!$B$2:$B$7000,A583)</f>
        <v>1</v>
      </c>
      <c r="H583" s="16" t="n">
        <f aca="false">SUMIFS(Pedidos!$D$2:$D$7000,Pedidos!$B$2:$B$7000,A583)</f>
        <v>48.22</v>
      </c>
      <c r="I583" s="7" t="n">
        <f aca="false">5-MIN(4,INT(PERCENTRANK($F$2:$F$2401,F583,6)*5))</f>
        <v>1</v>
      </c>
      <c r="J583" s="15" t="n">
        <f aca="false">IF(G583&gt;=Parámetros!$B$8,5,IF(G583&gt;=Parámetros!$B$7,4,IF(G583&gt;=Parámetros!$B$6,3,IF(G583&gt;=Parámetros!$B$5,2,1))))</f>
        <v>1</v>
      </c>
      <c r="K583" s="7" t="n">
        <f aca="false">1+MIN(4,INT(PERCENTRANK($H$2:$H$2401,H583,6)*5))</f>
        <v>3</v>
      </c>
      <c r="L583" s="7" t="str">
        <f aca="false">I583&amp;J583&amp;K583</f>
        <v>113</v>
      </c>
      <c r="M583" s="15" t="str">
        <f aca="false">INDEX('Mapa RF'!$B$4:$F$8,6-I583,J583)</f>
        <v>Hibernando</v>
      </c>
    </row>
    <row r="584" customFormat="false" ht="15" hidden="false" customHeight="false" outlineLevel="0" collapsed="false">
      <c r="A584" s="10" t="s">
        <v>7604</v>
      </c>
      <c r="B584" s="10" t="s">
        <v>8972</v>
      </c>
      <c r="C584" s="11" t="n">
        <v>46186</v>
      </c>
      <c r="D584" s="13" t="b">
        <f aca="false">TRUE()</f>
        <v>1</v>
      </c>
      <c r="E584" s="14" t="n">
        <f aca="false">_xlfn.MAXIFS(Pedidos!$C$2:$C$7000,Pedidos!$B$2:$B$7000,A584)</f>
        <v>46186</v>
      </c>
      <c r="F584" s="15" t="n">
        <f aca="false">Parámetros!$B$4-E584</f>
        <v>110</v>
      </c>
      <c r="G584" s="7" t="n">
        <f aca="false">COUNTIF(Pedidos!$B$2:$B$7000,A584)</f>
        <v>1</v>
      </c>
      <c r="H584" s="16" t="n">
        <f aca="false">SUMIFS(Pedidos!$D$2:$D$7000,Pedidos!$B$2:$B$7000,A584)</f>
        <v>18.92</v>
      </c>
      <c r="I584" s="7" t="n">
        <f aca="false">5-MIN(4,INT(PERCENTRANK($F$2:$F$2401,F584,6)*5))</f>
        <v>4</v>
      </c>
      <c r="J584" s="15" t="n">
        <f aca="false">IF(G584&gt;=Parámetros!$B$8,5,IF(G584&gt;=Parámetros!$B$7,4,IF(G584&gt;=Parámetros!$B$6,3,IF(G584&gt;=Parámetros!$B$5,2,1))))</f>
        <v>1</v>
      </c>
      <c r="K584" s="7" t="n">
        <f aca="false">1+MIN(4,INT(PERCENTRANK($H$2:$H$2401,H584,6)*5))</f>
        <v>1</v>
      </c>
      <c r="L584" s="7" t="str">
        <f aca="false">I584&amp;J584&amp;K584</f>
        <v>411</v>
      </c>
      <c r="M584" s="15" t="str">
        <f aca="false">INDEX('Mapa RF'!$B$4:$F$8,6-I584,J584)</f>
        <v>Prometedores</v>
      </c>
    </row>
    <row r="585" customFormat="false" ht="15" hidden="false" customHeight="false" outlineLevel="0" collapsed="false">
      <c r="A585" s="10" t="s">
        <v>6048</v>
      </c>
      <c r="B585" s="10" t="s">
        <v>8976</v>
      </c>
      <c r="C585" s="11" t="n">
        <v>46060</v>
      </c>
      <c r="D585" s="13" t="b">
        <f aca="false">TRUE()</f>
        <v>1</v>
      </c>
      <c r="E585" s="14" t="n">
        <f aca="false">_xlfn.MAXIFS(Pedidos!$C$2:$C$7000,Pedidos!$B$2:$B$7000,A585)</f>
        <v>46248</v>
      </c>
      <c r="F585" s="15" t="n">
        <f aca="false">Parámetros!$B$4-E585</f>
        <v>48</v>
      </c>
      <c r="G585" s="7" t="n">
        <f aca="false">COUNTIF(Pedidos!$B$2:$B$7000,A585)</f>
        <v>2</v>
      </c>
      <c r="H585" s="16" t="n">
        <f aca="false">SUMIFS(Pedidos!$D$2:$D$7000,Pedidos!$B$2:$B$7000,A585)</f>
        <v>52.5</v>
      </c>
      <c r="I585" s="7" t="n">
        <f aca="false">5-MIN(4,INT(PERCENTRANK($F$2:$F$2401,F585,6)*5))</f>
        <v>5</v>
      </c>
      <c r="J585" s="15" t="n">
        <f aca="false">IF(G585&gt;=Parámetros!$B$8,5,IF(G585&gt;=Parámetros!$B$7,4,IF(G585&gt;=Parámetros!$B$6,3,IF(G585&gt;=Parámetros!$B$5,2,1))))</f>
        <v>2</v>
      </c>
      <c r="K585" s="7" t="n">
        <f aca="false">1+MIN(4,INT(PERCENTRANK($H$2:$H$2401,H585,6)*5))</f>
        <v>3</v>
      </c>
      <c r="L585" s="7" t="str">
        <f aca="false">I585&amp;J585&amp;K585</f>
        <v>523</v>
      </c>
      <c r="M585" s="15" t="str">
        <f aca="false">INDEX('Mapa RF'!$B$4:$F$8,6-I585,J585)</f>
        <v>Potencialmente leales</v>
      </c>
    </row>
    <row r="586" customFormat="false" ht="15" hidden="false" customHeight="false" outlineLevel="0" collapsed="false">
      <c r="A586" s="10" t="s">
        <v>143</v>
      </c>
      <c r="B586" s="10" t="s">
        <v>8972</v>
      </c>
      <c r="C586" s="11" t="n">
        <v>45581</v>
      </c>
      <c r="D586" s="13" t="b">
        <f aca="false">TRUE()</f>
        <v>1</v>
      </c>
      <c r="E586" s="14" t="n">
        <f aca="false">_xlfn.MAXIFS(Pedidos!$C$2:$C$7000,Pedidos!$B$2:$B$7000,A586)</f>
        <v>45581</v>
      </c>
      <c r="F586" s="15" t="n">
        <f aca="false">Parámetros!$B$4-E586</f>
        <v>715</v>
      </c>
      <c r="G586" s="7" t="n">
        <f aca="false">COUNTIF(Pedidos!$B$2:$B$7000,A586)</f>
        <v>1</v>
      </c>
      <c r="H586" s="16" t="n">
        <f aca="false">SUMIFS(Pedidos!$D$2:$D$7000,Pedidos!$B$2:$B$7000,A586)</f>
        <v>59.36</v>
      </c>
      <c r="I586" s="7" t="n">
        <f aca="false">5-MIN(4,INT(PERCENTRANK($F$2:$F$2401,F586,6)*5))</f>
        <v>1</v>
      </c>
      <c r="J586" s="15" t="n">
        <f aca="false">IF(G586&gt;=Parámetros!$B$8,5,IF(G586&gt;=Parámetros!$B$7,4,IF(G586&gt;=Parámetros!$B$6,3,IF(G586&gt;=Parámetros!$B$5,2,1))))</f>
        <v>1</v>
      </c>
      <c r="K586" s="7" t="n">
        <f aca="false">1+MIN(4,INT(PERCENTRANK($H$2:$H$2401,H586,6)*5))</f>
        <v>4</v>
      </c>
      <c r="L586" s="7" t="str">
        <f aca="false">I586&amp;J586&amp;K586</f>
        <v>114</v>
      </c>
      <c r="M586" s="15" t="str">
        <f aca="false">INDEX('Mapa RF'!$B$4:$F$8,6-I586,J586)</f>
        <v>Hibernando</v>
      </c>
    </row>
    <row r="587" customFormat="false" ht="15" hidden="false" customHeight="false" outlineLevel="0" collapsed="false">
      <c r="A587" s="10" t="s">
        <v>4196</v>
      </c>
      <c r="B587" s="10" t="s">
        <v>8968</v>
      </c>
      <c r="C587" s="11" t="n">
        <v>45920</v>
      </c>
      <c r="D587" s="13" t="b">
        <f aca="false">TRUE()</f>
        <v>1</v>
      </c>
      <c r="E587" s="14" t="n">
        <f aca="false">_xlfn.MAXIFS(Pedidos!$C$2:$C$7000,Pedidos!$B$2:$B$7000,A587)</f>
        <v>46155</v>
      </c>
      <c r="F587" s="15" t="n">
        <f aca="false">Parámetros!$B$4-E587</f>
        <v>141</v>
      </c>
      <c r="G587" s="7" t="n">
        <f aca="false">COUNTIF(Pedidos!$B$2:$B$7000,A587)</f>
        <v>3</v>
      </c>
      <c r="H587" s="16" t="n">
        <f aca="false">SUMIFS(Pedidos!$D$2:$D$7000,Pedidos!$B$2:$B$7000,A587)</f>
        <v>154.93</v>
      </c>
      <c r="I587" s="7" t="n">
        <f aca="false">5-MIN(4,INT(PERCENTRANK($F$2:$F$2401,F587,6)*5))</f>
        <v>4</v>
      </c>
      <c r="J587" s="15" t="n">
        <f aca="false">IF(G587&gt;=Parámetros!$B$8,5,IF(G587&gt;=Parámetros!$B$7,4,IF(G587&gt;=Parámetros!$B$6,3,IF(G587&gt;=Parámetros!$B$5,2,1))))</f>
        <v>3</v>
      </c>
      <c r="K587" s="7" t="n">
        <f aca="false">1+MIN(4,INT(PERCENTRANK($H$2:$H$2401,H587,6)*5))</f>
        <v>5</v>
      </c>
      <c r="L587" s="7" t="str">
        <f aca="false">I587&amp;J587&amp;K587</f>
        <v>435</v>
      </c>
      <c r="M587" s="15" t="str">
        <f aca="false">INDEX('Mapa RF'!$B$4:$F$8,6-I587,J587)</f>
        <v>Potencialmente leales</v>
      </c>
    </row>
    <row r="588" customFormat="false" ht="15" hidden="false" customHeight="false" outlineLevel="0" collapsed="false">
      <c r="A588" s="10" t="s">
        <v>3578</v>
      </c>
      <c r="B588" s="10" t="s">
        <v>8972</v>
      </c>
      <c r="C588" s="11" t="n">
        <v>45873</v>
      </c>
      <c r="D588" s="13" t="b">
        <f aca="false">TRUE()</f>
        <v>1</v>
      </c>
      <c r="E588" s="14" t="n">
        <f aca="false">_xlfn.MAXIFS(Pedidos!$C$2:$C$7000,Pedidos!$B$2:$B$7000,A588)</f>
        <v>45873</v>
      </c>
      <c r="F588" s="15" t="n">
        <f aca="false">Parámetros!$B$4-E588</f>
        <v>423</v>
      </c>
      <c r="G588" s="7" t="n">
        <f aca="false">COUNTIF(Pedidos!$B$2:$B$7000,A588)</f>
        <v>1</v>
      </c>
      <c r="H588" s="16" t="n">
        <f aca="false">SUMIFS(Pedidos!$D$2:$D$7000,Pedidos!$B$2:$B$7000,A588)</f>
        <v>19.48</v>
      </c>
      <c r="I588" s="7" t="n">
        <f aca="false">5-MIN(4,INT(PERCENTRANK($F$2:$F$2401,F588,6)*5))</f>
        <v>2</v>
      </c>
      <c r="J588" s="15" t="n">
        <f aca="false">IF(G588&gt;=Parámetros!$B$8,5,IF(G588&gt;=Parámetros!$B$7,4,IF(G588&gt;=Parámetros!$B$6,3,IF(G588&gt;=Parámetros!$B$5,2,1))))</f>
        <v>1</v>
      </c>
      <c r="K588" s="7" t="n">
        <f aca="false">1+MIN(4,INT(PERCENTRANK($H$2:$H$2401,H588,6)*5))</f>
        <v>1</v>
      </c>
      <c r="L588" s="7" t="str">
        <f aca="false">I588&amp;J588&amp;K588</f>
        <v>211</v>
      </c>
      <c r="M588" s="15" t="str">
        <f aca="false">INDEX('Mapa RF'!$B$4:$F$8,6-I588,J588)</f>
        <v>Hibernando</v>
      </c>
    </row>
    <row r="589" customFormat="false" ht="15" hidden="false" customHeight="false" outlineLevel="0" collapsed="false">
      <c r="A589" s="10" t="s">
        <v>1688</v>
      </c>
      <c r="B589" s="10" t="s">
        <v>8981</v>
      </c>
      <c r="C589" s="11" t="n">
        <v>45731</v>
      </c>
      <c r="D589" s="13" t="b">
        <f aca="false">TRUE()</f>
        <v>1</v>
      </c>
      <c r="E589" s="14" t="n">
        <f aca="false">_xlfn.MAXIFS(Pedidos!$C$2:$C$7000,Pedidos!$B$2:$B$7000,A589)</f>
        <v>45868</v>
      </c>
      <c r="F589" s="15" t="n">
        <f aca="false">Parámetros!$B$4-E589</f>
        <v>428</v>
      </c>
      <c r="G589" s="7" t="n">
        <f aca="false">COUNTIF(Pedidos!$B$2:$B$7000,A589)</f>
        <v>4</v>
      </c>
      <c r="H589" s="16" t="n">
        <f aca="false">SUMIFS(Pedidos!$D$2:$D$7000,Pedidos!$B$2:$B$7000,A589)</f>
        <v>205.09</v>
      </c>
      <c r="I589" s="7" t="n">
        <f aca="false">5-MIN(4,INT(PERCENTRANK($F$2:$F$2401,F589,6)*5))</f>
        <v>2</v>
      </c>
      <c r="J589" s="15" t="n">
        <f aca="false">IF(G589&gt;=Parámetros!$B$8,5,IF(G589&gt;=Parámetros!$B$7,4,IF(G589&gt;=Parámetros!$B$6,3,IF(G589&gt;=Parámetros!$B$5,2,1))))</f>
        <v>4</v>
      </c>
      <c r="K589" s="7" t="n">
        <f aca="false">1+MIN(4,INT(PERCENTRANK($H$2:$H$2401,H589,6)*5))</f>
        <v>5</v>
      </c>
      <c r="L589" s="7" t="str">
        <f aca="false">I589&amp;J589&amp;K589</f>
        <v>245</v>
      </c>
      <c r="M589" s="15" t="str">
        <f aca="false">INDEX('Mapa RF'!$B$4:$F$8,6-I589,J589)</f>
        <v>En riesgo</v>
      </c>
    </row>
    <row r="590" customFormat="false" ht="15" hidden="false" customHeight="false" outlineLevel="0" collapsed="false">
      <c r="A590" s="10" t="s">
        <v>2320</v>
      </c>
      <c r="B590" s="10" t="s">
        <v>8972</v>
      </c>
      <c r="C590" s="11" t="n">
        <v>45780</v>
      </c>
      <c r="D590" s="13" t="b">
        <f aca="false">TRUE()</f>
        <v>1</v>
      </c>
      <c r="E590" s="14" t="n">
        <f aca="false">_xlfn.MAXIFS(Pedidos!$C$2:$C$7000,Pedidos!$B$2:$B$7000,A590)</f>
        <v>45780</v>
      </c>
      <c r="F590" s="15" t="n">
        <f aca="false">Parámetros!$B$4-E590</f>
        <v>516</v>
      </c>
      <c r="G590" s="7" t="n">
        <f aca="false">COUNTIF(Pedidos!$B$2:$B$7000,A590)</f>
        <v>1</v>
      </c>
      <c r="H590" s="16" t="n">
        <f aca="false">SUMIFS(Pedidos!$D$2:$D$7000,Pedidos!$B$2:$B$7000,A590)</f>
        <v>52.97</v>
      </c>
      <c r="I590" s="7" t="n">
        <f aca="false">5-MIN(4,INT(PERCENTRANK($F$2:$F$2401,F590,6)*5))</f>
        <v>1</v>
      </c>
      <c r="J590" s="15" t="n">
        <f aca="false">IF(G590&gt;=Parámetros!$B$8,5,IF(G590&gt;=Parámetros!$B$7,4,IF(G590&gt;=Parámetros!$B$6,3,IF(G590&gt;=Parámetros!$B$5,2,1))))</f>
        <v>1</v>
      </c>
      <c r="K590" s="7" t="n">
        <f aca="false">1+MIN(4,INT(PERCENTRANK($H$2:$H$2401,H590,6)*5))</f>
        <v>3</v>
      </c>
      <c r="L590" s="7" t="str">
        <f aca="false">I590&amp;J590&amp;K590</f>
        <v>113</v>
      </c>
      <c r="M590" s="15" t="str">
        <f aca="false">INDEX('Mapa RF'!$B$4:$F$8,6-I590,J590)</f>
        <v>Hibernando</v>
      </c>
    </row>
    <row r="591" customFormat="false" ht="15" hidden="false" customHeight="false" outlineLevel="0" collapsed="false">
      <c r="A591" s="10" t="s">
        <v>1961</v>
      </c>
      <c r="B591" s="10" t="s">
        <v>8974</v>
      </c>
      <c r="C591" s="11" t="n">
        <v>45754</v>
      </c>
      <c r="D591" s="13" t="b">
        <f aca="false">TRUE()</f>
        <v>1</v>
      </c>
      <c r="E591" s="14" t="n">
        <f aca="false">_xlfn.MAXIFS(Pedidos!$C$2:$C$7000,Pedidos!$B$2:$B$7000,A591)</f>
        <v>45754</v>
      </c>
      <c r="F591" s="15" t="n">
        <f aca="false">Parámetros!$B$4-E591</f>
        <v>542</v>
      </c>
      <c r="G591" s="7" t="n">
        <f aca="false">COUNTIF(Pedidos!$B$2:$B$7000,A591)</f>
        <v>1</v>
      </c>
      <c r="H591" s="16" t="n">
        <f aca="false">SUMIFS(Pedidos!$D$2:$D$7000,Pedidos!$B$2:$B$7000,A591)</f>
        <v>21.91</v>
      </c>
      <c r="I591" s="7" t="n">
        <f aca="false">5-MIN(4,INT(PERCENTRANK($F$2:$F$2401,F591,6)*5))</f>
        <v>1</v>
      </c>
      <c r="J591" s="15" t="n">
        <f aca="false">IF(G591&gt;=Parámetros!$B$8,5,IF(G591&gt;=Parámetros!$B$7,4,IF(G591&gt;=Parámetros!$B$6,3,IF(G591&gt;=Parámetros!$B$5,2,1))))</f>
        <v>1</v>
      </c>
      <c r="K591" s="7" t="n">
        <f aca="false">1+MIN(4,INT(PERCENTRANK($H$2:$H$2401,H591,6)*5))</f>
        <v>1</v>
      </c>
      <c r="L591" s="7" t="str">
        <f aca="false">I591&amp;J591&amp;K591</f>
        <v>111</v>
      </c>
      <c r="M591" s="15" t="str">
        <f aca="false">INDEX('Mapa RF'!$B$4:$F$8,6-I591,J591)</f>
        <v>Hibernando</v>
      </c>
    </row>
    <row r="592" customFormat="false" ht="15" hidden="false" customHeight="false" outlineLevel="0" collapsed="false">
      <c r="A592" s="10" t="s">
        <v>366</v>
      </c>
      <c r="B592" s="10" t="s">
        <v>8980</v>
      </c>
      <c r="C592" s="11" t="n">
        <v>45610</v>
      </c>
      <c r="D592" s="13" t="b">
        <f aca="false">TRUE()</f>
        <v>1</v>
      </c>
      <c r="E592" s="14" t="n">
        <f aca="false">_xlfn.MAXIFS(Pedidos!$C$2:$C$7000,Pedidos!$B$2:$B$7000,A592)</f>
        <v>45610</v>
      </c>
      <c r="F592" s="15" t="n">
        <f aca="false">Parámetros!$B$4-E592</f>
        <v>686</v>
      </c>
      <c r="G592" s="7" t="n">
        <f aca="false">COUNTIF(Pedidos!$B$2:$B$7000,A592)</f>
        <v>1</v>
      </c>
      <c r="H592" s="16" t="n">
        <f aca="false">SUMIFS(Pedidos!$D$2:$D$7000,Pedidos!$B$2:$B$7000,A592)</f>
        <v>31.68</v>
      </c>
      <c r="I592" s="7" t="n">
        <f aca="false">5-MIN(4,INT(PERCENTRANK($F$2:$F$2401,F592,6)*5))</f>
        <v>1</v>
      </c>
      <c r="J592" s="15" t="n">
        <f aca="false">IF(G592&gt;=Parámetros!$B$8,5,IF(G592&gt;=Parámetros!$B$7,4,IF(G592&gt;=Parámetros!$B$6,3,IF(G592&gt;=Parámetros!$B$5,2,1))))</f>
        <v>1</v>
      </c>
      <c r="K592" s="7" t="n">
        <f aca="false">1+MIN(4,INT(PERCENTRANK($H$2:$H$2401,H592,6)*5))</f>
        <v>2</v>
      </c>
      <c r="L592" s="7" t="str">
        <f aca="false">I592&amp;J592&amp;K592</f>
        <v>112</v>
      </c>
      <c r="M592" s="15" t="str">
        <f aca="false">INDEX('Mapa RF'!$B$4:$F$8,6-I592,J592)</f>
        <v>Hibernando</v>
      </c>
    </row>
    <row r="593" customFormat="false" ht="15" hidden="false" customHeight="false" outlineLevel="0" collapsed="false">
      <c r="A593" s="10" t="s">
        <v>6563</v>
      </c>
      <c r="B593" s="10" t="s">
        <v>8968</v>
      </c>
      <c r="C593" s="11" t="n">
        <v>46100</v>
      </c>
      <c r="D593" s="13" t="b">
        <f aca="false">TRUE()</f>
        <v>1</v>
      </c>
      <c r="E593" s="14" t="n">
        <f aca="false">_xlfn.MAXIFS(Pedidos!$C$2:$C$7000,Pedidos!$B$2:$B$7000,A593)</f>
        <v>46100</v>
      </c>
      <c r="F593" s="15" t="n">
        <f aca="false">Parámetros!$B$4-E593</f>
        <v>196</v>
      </c>
      <c r="G593" s="7" t="n">
        <f aca="false">COUNTIF(Pedidos!$B$2:$B$7000,A593)</f>
        <v>1</v>
      </c>
      <c r="H593" s="16" t="n">
        <f aca="false">SUMIFS(Pedidos!$D$2:$D$7000,Pedidos!$B$2:$B$7000,A593)</f>
        <v>31.58</v>
      </c>
      <c r="I593" s="7" t="n">
        <f aca="false">5-MIN(4,INT(PERCENTRANK($F$2:$F$2401,F593,6)*5))</f>
        <v>4</v>
      </c>
      <c r="J593" s="15" t="n">
        <f aca="false">IF(G593&gt;=Parámetros!$B$8,5,IF(G593&gt;=Parámetros!$B$7,4,IF(G593&gt;=Parámetros!$B$6,3,IF(G593&gt;=Parámetros!$B$5,2,1))))</f>
        <v>1</v>
      </c>
      <c r="K593" s="7" t="n">
        <f aca="false">1+MIN(4,INT(PERCENTRANK($H$2:$H$2401,H593,6)*5))</f>
        <v>2</v>
      </c>
      <c r="L593" s="7" t="str">
        <f aca="false">I593&amp;J593&amp;K593</f>
        <v>412</v>
      </c>
      <c r="M593" s="15" t="str">
        <f aca="false">INDEX('Mapa RF'!$B$4:$F$8,6-I593,J593)</f>
        <v>Prometedores</v>
      </c>
    </row>
    <row r="594" customFormat="false" ht="15" hidden="false" customHeight="false" outlineLevel="0" collapsed="false">
      <c r="A594" s="10" t="s">
        <v>579</v>
      </c>
      <c r="B594" s="10" t="s">
        <v>8972</v>
      </c>
      <c r="C594" s="11" t="n">
        <v>45635</v>
      </c>
      <c r="D594" s="13" t="b">
        <f aca="false">FALSE()</f>
        <v>0</v>
      </c>
      <c r="E594" s="14" t="n">
        <f aca="false">_xlfn.MAXIFS(Pedidos!$C$2:$C$7000,Pedidos!$B$2:$B$7000,A594)</f>
        <v>46016</v>
      </c>
      <c r="F594" s="15" t="n">
        <f aca="false">Parámetros!$B$4-E594</f>
        <v>280</v>
      </c>
      <c r="G594" s="7" t="n">
        <f aca="false">COUNTIF(Pedidos!$B$2:$B$7000,A594)</f>
        <v>15</v>
      </c>
      <c r="H594" s="16" t="n">
        <f aca="false">SUMIFS(Pedidos!$D$2:$D$7000,Pedidos!$B$2:$B$7000,A594)</f>
        <v>659.68</v>
      </c>
      <c r="I594" s="7" t="n">
        <f aca="false">5-MIN(4,INT(PERCENTRANK($F$2:$F$2401,F594,6)*5))</f>
        <v>3</v>
      </c>
      <c r="J594" s="15" t="n">
        <f aca="false">IF(G594&gt;=Parámetros!$B$8,5,IF(G594&gt;=Parámetros!$B$7,4,IF(G594&gt;=Parámetros!$B$6,3,IF(G594&gt;=Parámetros!$B$5,2,1))))</f>
        <v>5</v>
      </c>
      <c r="K594" s="7" t="n">
        <f aca="false">1+MIN(4,INT(PERCENTRANK($H$2:$H$2401,H594,6)*5))</f>
        <v>5</v>
      </c>
      <c r="L594" s="7" t="str">
        <f aca="false">I594&amp;J594&amp;K594</f>
        <v>355</v>
      </c>
      <c r="M594" s="15" t="str">
        <f aca="false">INDEX('Mapa RF'!$B$4:$F$8,6-I594,J594)</f>
        <v>Leales</v>
      </c>
    </row>
    <row r="595" customFormat="false" ht="15" hidden="false" customHeight="false" outlineLevel="0" collapsed="false">
      <c r="A595" s="10" t="s">
        <v>2301</v>
      </c>
      <c r="B595" s="10" t="s">
        <v>8980</v>
      </c>
      <c r="C595" s="11" t="n">
        <v>45778</v>
      </c>
      <c r="D595" s="13" t="b">
        <f aca="false">FALSE()</f>
        <v>0</v>
      </c>
      <c r="E595" s="14" t="n">
        <f aca="false">_xlfn.MAXIFS(Pedidos!$C$2:$C$7000,Pedidos!$B$2:$B$7000,A595)</f>
        <v>45778</v>
      </c>
      <c r="F595" s="15" t="n">
        <f aca="false">Parámetros!$B$4-E595</f>
        <v>518</v>
      </c>
      <c r="G595" s="7" t="n">
        <f aca="false">COUNTIF(Pedidos!$B$2:$B$7000,A595)</f>
        <v>1</v>
      </c>
      <c r="H595" s="16" t="n">
        <f aca="false">SUMIFS(Pedidos!$D$2:$D$7000,Pedidos!$B$2:$B$7000,A595)</f>
        <v>54.65</v>
      </c>
      <c r="I595" s="7" t="n">
        <f aca="false">5-MIN(4,INT(PERCENTRANK($F$2:$F$2401,F595,6)*5))</f>
        <v>1</v>
      </c>
      <c r="J595" s="15" t="n">
        <f aca="false">IF(G595&gt;=Parámetros!$B$8,5,IF(G595&gt;=Parámetros!$B$7,4,IF(G595&gt;=Parámetros!$B$6,3,IF(G595&gt;=Parámetros!$B$5,2,1))))</f>
        <v>1</v>
      </c>
      <c r="K595" s="7" t="n">
        <f aca="false">1+MIN(4,INT(PERCENTRANK($H$2:$H$2401,H595,6)*5))</f>
        <v>3</v>
      </c>
      <c r="L595" s="7" t="str">
        <f aca="false">I595&amp;J595&amp;K595</f>
        <v>113</v>
      </c>
      <c r="M595" s="15" t="str">
        <f aca="false">INDEX('Mapa RF'!$B$4:$F$8,6-I595,J595)</f>
        <v>Hibernando</v>
      </c>
    </row>
    <row r="596" customFormat="false" ht="15" hidden="false" customHeight="false" outlineLevel="0" collapsed="false">
      <c r="A596" s="10" t="s">
        <v>264</v>
      </c>
      <c r="B596" s="10" t="s">
        <v>8970</v>
      </c>
      <c r="C596" s="11" t="n">
        <v>45596</v>
      </c>
      <c r="D596" s="13" t="b">
        <f aca="false">TRUE()</f>
        <v>1</v>
      </c>
      <c r="E596" s="14" t="n">
        <f aca="false">_xlfn.MAXIFS(Pedidos!$C$2:$C$7000,Pedidos!$B$2:$B$7000,A596)</f>
        <v>45596</v>
      </c>
      <c r="F596" s="15" t="n">
        <f aca="false">Parámetros!$B$4-E596</f>
        <v>700</v>
      </c>
      <c r="G596" s="7" t="n">
        <f aca="false">COUNTIF(Pedidos!$B$2:$B$7000,A596)</f>
        <v>1</v>
      </c>
      <c r="H596" s="16" t="n">
        <f aca="false">SUMIFS(Pedidos!$D$2:$D$7000,Pedidos!$B$2:$B$7000,A596)</f>
        <v>44.24</v>
      </c>
      <c r="I596" s="7" t="n">
        <f aca="false">5-MIN(4,INT(PERCENTRANK($F$2:$F$2401,F596,6)*5))</f>
        <v>1</v>
      </c>
      <c r="J596" s="15" t="n">
        <f aca="false">IF(G596&gt;=Parámetros!$B$8,5,IF(G596&gt;=Parámetros!$B$7,4,IF(G596&gt;=Parámetros!$B$6,3,IF(G596&gt;=Parámetros!$B$5,2,1))))</f>
        <v>1</v>
      </c>
      <c r="K596" s="7" t="n">
        <f aca="false">1+MIN(4,INT(PERCENTRANK($H$2:$H$2401,H596,6)*5))</f>
        <v>3</v>
      </c>
      <c r="L596" s="7" t="str">
        <f aca="false">I596&amp;J596&amp;K596</f>
        <v>113</v>
      </c>
      <c r="M596" s="15" t="str">
        <f aca="false">INDEX('Mapa RF'!$B$4:$F$8,6-I596,J596)</f>
        <v>Hibernando</v>
      </c>
    </row>
    <row r="597" customFormat="false" ht="15" hidden="false" customHeight="false" outlineLevel="0" collapsed="false">
      <c r="A597" s="10" t="s">
        <v>8327</v>
      </c>
      <c r="B597" s="10" t="s">
        <v>8968</v>
      </c>
      <c r="C597" s="11" t="n">
        <v>46244</v>
      </c>
      <c r="D597" s="13" t="b">
        <f aca="false">TRUE()</f>
        <v>1</v>
      </c>
      <c r="E597" s="14" t="n">
        <f aca="false">_xlfn.MAXIFS(Pedidos!$C$2:$C$7000,Pedidos!$B$2:$B$7000,A597)</f>
        <v>46244</v>
      </c>
      <c r="F597" s="15" t="n">
        <f aca="false">Parámetros!$B$4-E597</f>
        <v>52</v>
      </c>
      <c r="G597" s="7" t="n">
        <f aca="false">COUNTIF(Pedidos!$B$2:$B$7000,A597)</f>
        <v>1</v>
      </c>
      <c r="H597" s="16" t="n">
        <f aca="false">SUMIFS(Pedidos!$D$2:$D$7000,Pedidos!$B$2:$B$7000,A597)</f>
        <v>28.61</v>
      </c>
      <c r="I597" s="7" t="n">
        <f aca="false">5-MIN(4,INT(PERCENTRANK($F$2:$F$2401,F597,6)*5))</f>
        <v>5</v>
      </c>
      <c r="J597" s="15" t="n">
        <f aca="false">IF(G597&gt;=Parámetros!$B$8,5,IF(G597&gt;=Parámetros!$B$7,4,IF(G597&gt;=Parámetros!$B$6,3,IF(G597&gt;=Parámetros!$B$5,2,1))))</f>
        <v>1</v>
      </c>
      <c r="K597" s="7" t="n">
        <f aca="false">1+MIN(4,INT(PERCENTRANK($H$2:$H$2401,H597,6)*5))</f>
        <v>2</v>
      </c>
      <c r="L597" s="7" t="str">
        <f aca="false">I597&amp;J597&amp;K597</f>
        <v>512</v>
      </c>
      <c r="M597" s="15" t="str">
        <f aca="false">INDEX('Mapa RF'!$B$4:$F$8,6-I597,J597)</f>
        <v>Nuevos</v>
      </c>
    </row>
    <row r="598" customFormat="false" ht="15" hidden="false" customHeight="false" outlineLevel="0" collapsed="false">
      <c r="A598" s="10" t="s">
        <v>8924</v>
      </c>
      <c r="B598" s="10" t="s">
        <v>8975</v>
      </c>
      <c r="C598" s="11" t="n">
        <v>46293</v>
      </c>
      <c r="D598" s="13" t="b">
        <f aca="false">TRUE()</f>
        <v>1</v>
      </c>
      <c r="E598" s="14" t="n">
        <f aca="false">_xlfn.MAXIFS(Pedidos!$C$2:$C$7000,Pedidos!$B$2:$B$7000,A598)</f>
        <v>46293</v>
      </c>
      <c r="F598" s="15" t="n">
        <f aca="false">Parámetros!$B$4-E598</f>
        <v>3</v>
      </c>
      <c r="G598" s="7" t="n">
        <f aca="false">COUNTIF(Pedidos!$B$2:$B$7000,A598)</f>
        <v>1</v>
      </c>
      <c r="H598" s="16" t="n">
        <f aca="false">SUMIFS(Pedidos!$D$2:$D$7000,Pedidos!$B$2:$B$7000,A598)</f>
        <v>37.92</v>
      </c>
      <c r="I598" s="7" t="n">
        <f aca="false">5-MIN(4,INT(PERCENTRANK($F$2:$F$2401,F598,6)*5))</f>
        <v>5</v>
      </c>
      <c r="J598" s="15" t="n">
        <f aca="false">IF(G598&gt;=Parámetros!$B$8,5,IF(G598&gt;=Parámetros!$B$7,4,IF(G598&gt;=Parámetros!$B$6,3,IF(G598&gt;=Parámetros!$B$5,2,1))))</f>
        <v>1</v>
      </c>
      <c r="K598" s="7" t="n">
        <f aca="false">1+MIN(4,INT(PERCENTRANK($H$2:$H$2401,H598,6)*5))</f>
        <v>3</v>
      </c>
      <c r="L598" s="7" t="str">
        <f aca="false">I598&amp;J598&amp;K598</f>
        <v>513</v>
      </c>
      <c r="M598" s="15" t="str">
        <f aca="false">INDEX('Mapa RF'!$B$4:$F$8,6-I598,J598)</f>
        <v>Nuevos</v>
      </c>
    </row>
    <row r="599" customFormat="false" ht="15" hidden="false" customHeight="false" outlineLevel="0" collapsed="false">
      <c r="A599" s="10" t="s">
        <v>4403</v>
      </c>
      <c r="B599" s="10" t="s">
        <v>8972</v>
      </c>
      <c r="C599" s="11" t="n">
        <v>45936</v>
      </c>
      <c r="D599" s="13" t="b">
        <f aca="false">TRUE()</f>
        <v>1</v>
      </c>
      <c r="E599" s="14" t="n">
        <f aca="false">_xlfn.MAXIFS(Pedidos!$C$2:$C$7000,Pedidos!$B$2:$B$7000,A599)</f>
        <v>45936</v>
      </c>
      <c r="F599" s="15" t="n">
        <f aca="false">Parámetros!$B$4-E599</f>
        <v>360</v>
      </c>
      <c r="G599" s="7" t="n">
        <f aca="false">COUNTIF(Pedidos!$B$2:$B$7000,A599)</f>
        <v>1</v>
      </c>
      <c r="H599" s="16" t="n">
        <f aca="false">SUMIFS(Pedidos!$D$2:$D$7000,Pedidos!$B$2:$B$7000,A599)</f>
        <v>19.99</v>
      </c>
      <c r="I599" s="7" t="n">
        <f aca="false">5-MIN(4,INT(PERCENTRANK($F$2:$F$2401,F599,6)*5))</f>
        <v>2</v>
      </c>
      <c r="J599" s="15" t="n">
        <f aca="false">IF(G599&gt;=Parámetros!$B$8,5,IF(G599&gt;=Parámetros!$B$7,4,IF(G599&gt;=Parámetros!$B$6,3,IF(G599&gt;=Parámetros!$B$5,2,1))))</f>
        <v>1</v>
      </c>
      <c r="K599" s="7" t="n">
        <f aca="false">1+MIN(4,INT(PERCENTRANK($H$2:$H$2401,H599,6)*5))</f>
        <v>1</v>
      </c>
      <c r="L599" s="7" t="str">
        <f aca="false">I599&amp;J599&amp;K599</f>
        <v>211</v>
      </c>
      <c r="M599" s="15" t="str">
        <f aca="false">INDEX('Mapa RF'!$B$4:$F$8,6-I599,J599)</f>
        <v>Hibernando</v>
      </c>
    </row>
    <row r="600" customFormat="false" ht="15" hidden="false" customHeight="false" outlineLevel="0" collapsed="false">
      <c r="A600" s="10" t="s">
        <v>415</v>
      </c>
      <c r="B600" s="10" t="s">
        <v>8971</v>
      </c>
      <c r="C600" s="11" t="n">
        <v>45616</v>
      </c>
      <c r="D600" s="13" t="b">
        <f aca="false">TRUE()</f>
        <v>1</v>
      </c>
      <c r="E600" s="14" t="n">
        <f aca="false">_xlfn.MAXIFS(Pedidos!$C$2:$C$7000,Pedidos!$B$2:$B$7000,A600)</f>
        <v>45839</v>
      </c>
      <c r="F600" s="15" t="n">
        <f aca="false">Parámetros!$B$4-E600</f>
        <v>457</v>
      </c>
      <c r="G600" s="7" t="n">
        <f aca="false">COUNTIF(Pedidos!$B$2:$B$7000,A600)</f>
        <v>4</v>
      </c>
      <c r="H600" s="16" t="n">
        <f aca="false">SUMIFS(Pedidos!$D$2:$D$7000,Pedidos!$B$2:$B$7000,A600)</f>
        <v>167.1</v>
      </c>
      <c r="I600" s="7" t="n">
        <f aca="false">5-MIN(4,INT(PERCENTRANK($F$2:$F$2401,F600,6)*5))</f>
        <v>2</v>
      </c>
      <c r="J600" s="15" t="n">
        <f aca="false">IF(G600&gt;=Parámetros!$B$8,5,IF(G600&gt;=Parámetros!$B$7,4,IF(G600&gt;=Parámetros!$B$6,3,IF(G600&gt;=Parámetros!$B$5,2,1))))</f>
        <v>4</v>
      </c>
      <c r="K600" s="7" t="n">
        <f aca="false">1+MIN(4,INT(PERCENTRANK($H$2:$H$2401,H600,6)*5))</f>
        <v>5</v>
      </c>
      <c r="L600" s="7" t="str">
        <f aca="false">I600&amp;J600&amp;K600</f>
        <v>245</v>
      </c>
      <c r="M600" s="15" t="str">
        <f aca="false">INDEX('Mapa RF'!$B$4:$F$8,6-I600,J600)</f>
        <v>En riesgo</v>
      </c>
    </row>
    <row r="601" customFormat="false" ht="15" hidden="false" customHeight="false" outlineLevel="0" collapsed="false">
      <c r="A601" s="10" t="s">
        <v>7838</v>
      </c>
      <c r="B601" s="10" t="s">
        <v>8972</v>
      </c>
      <c r="C601" s="11" t="n">
        <v>46205</v>
      </c>
      <c r="D601" s="13" t="b">
        <f aca="false">TRUE()</f>
        <v>1</v>
      </c>
      <c r="E601" s="14" t="n">
        <f aca="false">_xlfn.MAXIFS(Pedidos!$C$2:$C$7000,Pedidos!$B$2:$B$7000,A601)</f>
        <v>46205</v>
      </c>
      <c r="F601" s="15" t="n">
        <f aca="false">Parámetros!$B$4-E601</f>
        <v>91</v>
      </c>
      <c r="G601" s="7" t="n">
        <f aca="false">COUNTIF(Pedidos!$B$2:$B$7000,A601)</f>
        <v>1</v>
      </c>
      <c r="H601" s="16" t="n">
        <f aca="false">SUMIFS(Pedidos!$D$2:$D$7000,Pedidos!$B$2:$B$7000,A601)</f>
        <v>20.57</v>
      </c>
      <c r="I601" s="7" t="n">
        <f aca="false">5-MIN(4,INT(PERCENTRANK($F$2:$F$2401,F601,6)*5))</f>
        <v>4</v>
      </c>
      <c r="J601" s="15" t="n">
        <f aca="false">IF(G601&gt;=Parámetros!$B$8,5,IF(G601&gt;=Parámetros!$B$7,4,IF(G601&gt;=Parámetros!$B$6,3,IF(G601&gt;=Parámetros!$B$5,2,1))))</f>
        <v>1</v>
      </c>
      <c r="K601" s="7" t="n">
        <f aca="false">1+MIN(4,INT(PERCENTRANK($H$2:$H$2401,H601,6)*5))</f>
        <v>1</v>
      </c>
      <c r="L601" s="7" t="str">
        <f aca="false">I601&amp;J601&amp;K601</f>
        <v>411</v>
      </c>
      <c r="M601" s="15" t="str">
        <f aca="false">INDEX('Mapa RF'!$B$4:$F$8,6-I601,J601)</f>
        <v>Prometedores</v>
      </c>
    </row>
    <row r="602" customFormat="false" ht="15" hidden="false" customHeight="false" outlineLevel="0" collapsed="false">
      <c r="A602" s="10" t="s">
        <v>1169</v>
      </c>
      <c r="B602" s="10" t="s">
        <v>8968</v>
      </c>
      <c r="C602" s="11" t="n">
        <v>45691</v>
      </c>
      <c r="D602" s="13" t="b">
        <f aca="false">TRUE()</f>
        <v>1</v>
      </c>
      <c r="E602" s="14" t="n">
        <f aca="false">_xlfn.MAXIFS(Pedidos!$C$2:$C$7000,Pedidos!$B$2:$B$7000,A602)</f>
        <v>45691</v>
      </c>
      <c r="F602" s="15" t="n">
        <f aca="false">Parámetros!$B$4-E602</f>
        <v>605</v>
      </c>
      <c r="G602" s="7" t="n">
        <f aca="false">COUNTIF(Pedidos!$B$2:$B$7000,A602)</f>
        <v>1</v>
      </c>
      <c r="H602" s="16" t="n">
        <f aca="false">SUMIFS(Pedidos!$D$2:$D$7000,Pedidos!$B$2:$B$7000,A602)</f>
        <v>53.82</v>
      </c>
      <c r="I602" s="7" t="n">
        <f aca="false">5-MIN(4,INT(PERCENTRANK($F$2:$F$2401,F602,6)*5))</f>
        <v>1</v>
      </c>
      <c r="J602" s="15" t="n">
        <f aca="false">IF(G602&gt;=Parámetros!$B$8,5,IF(G602&gt;=Parámetros!$B$7,4,IF(G602&gt;=Parámetros!$B$6,3,IF(G602&gt;=Parámetros!$B$5,2,1))))</f>
        <v>1</v>
      </c>
      <c r="K602" s="7" t="n">
        <f aca="false">1+MIN(4,INT(PERCENTRANK($H$2:$H$2401,H602,6)*5))</f>
        <v>3</v>
      </c>
      <c r="L602" s="7" t="str">
        <f aca="false">I602&amp;J602&amp;K602</f>
        <v>113</v>
      </c>
      <c r="M602" s="15" t="str">
        <f aca="false">INDEX('Mapa RF'!$B$4:$F$8,6-I602,J602)</f>
        <v>Hibernando</v>
      </c>
    </row>
    <row r="603" customFormat="false" ht="15" hidden="false" customHeight="false" outlineLevel="0" collapsed="false">
      <c r="A603" s="10" t="s">
        <v>5397</v>
      </c>
      <c r="B603" s="10" t="s">
        <v>8973</v>
      </c>
      <c r="C603" s="11" t="n">
        <v>46009</v>
      </c>
      <c r="D603" s="13" t="b">
        <f aca="false">TRUE()</f>
        <v>1</v>
      </c>
      <c r="E603" s="14" t="n">
        <f aca="false">_xlfn.MAXIFS(Pedidos!$C$2:$C$7000,Pedidos!$B$2:$B$7000,A603)</f>
        <v>46082</v>
      </c>
      <c r="F603" s="15" t="n">
        <f aca="false">Parámetros!$B$4-E603</f>
        <v>214</v>
      </c>
      <c r="G603" s="7" t="n">
        <f aca="false">COUNTIF(Pedidos!$B$2:$B$7000,A603)</f>
        <v>2</v>
      </c>
      <c r="H603" s="16" t="n">
        <f aca="false">SUMIFS(Pedidos!$D$2:$D$7000,Pedidos!$B$2:$B$7000,A603)</f>
        <v>75.84</v>
      </c>
      <c r="I603" s="7" t="n">
        <f aca="false">5-MIN(4,INT(PERCENTRANK($F$2:$F$2401,F603,6)*5))</f>
        <v>3</v>
      </c>
      <c r="J603" s="15" t="n">
        <f aca="false">IF(G603&gt;=Parámetros!$B$8,5,IF(G603&gt;=Parámetros!$B$7,4,IF(G603&gt;=Parámetros!$B$6,3,IF(G603&gt;=Parámetros!$B$5,2,1))))</f>
        <v>2</v>
      </c>
      <c r="K603" s="7" t="n">
        <f aca="false">1+MIN(4,INT(PERCENTRANK($H$2:$H$2401,H603,6)*5))</f>
        <v>4</v>
      </c>
      <c r="L603" s="7" t="str">
        <f aca="false">I603&amp;J603&amp;K603</f>
        <v>324</v>
      </c>
      <c r="M603" s="15" t="str">
        <f aca="false">INDEX('Mapa RF'!$B$4:$F$8,6-I603,J603)</f>
        <v>A punto de dormirse</v>
      </c>
    </row>
    <row r="604" customFormat="false" ht="15" hidden="false" customHeight="false" outlineLevel="0" collapsed="false">
      <c r="A604" s="10" t="s">
        <v>6150</v>
      </c>
      <c r="B604" s="10" t="s">
        <v>8969</v>
      </c>
      <c r="C604" s="11" t="n">
        <v>46067</v>
      </c>
      <c r="D604" s="13" t="b">
        <f aca="false">TRUE()</f>
        <v>1</v>
      </c>
      <c r="E604" s="14" t="n">
        <f aca="false">_xlfn.MAXIFS(Pedidos!$C$2:$C$7000,Pedidos!$B$2:$B$7000,A604)</f>
        <v>46067</v>
      </c>
      <c r="F604" s="15" t="n">
        <f aca="false">Parámetros!$B$4-E604</f>
        <v>229</v>
      </c>
      <c r="G604" s="7" t="n">
        <f aca="false">COUNTIF(Pedidos!$B$2:$B$7000,A604)</f>
        <v>1</v>
      </c>
      <c r="H604" s="16" t="n">
        <f aca="false">SUMIFS(Pedidos!$D$2:$D$7000,Pedidos!$B$2:$B$7000,A604)</f>
        <v>28.34</v>
      </c>
      <c r="I604" s="7" t="n">
        <f aca="false">5-MIN(4,INT(PERCENTRANK($F$2:$F$2401,F604,6)*5))</f>
        <v>3</v>
      </c>
      <c r="J604" s="15" t="n">
        <f aca="false">IF(G604&gt;=Parámetros!$B$8,5,IF(G604&gt;=Parámetros!$B$7,4,IF(G604&gt;=Parámetros!$B$6,3,IF(G604&gt;=Parámetros!$B$5,2,1))))</f>
        <v>1</v>
      </c>
      <c r="K604" s="7" t="n">
        <f aca="false">1+MIN(4,INT(PERCENTRANK($H$2:$H$2401,H604,6)*5))</f>
        <v>2</v>
      </c>
      <c r="L604" s="7" t="str">
        <f aca="false">I604&amp;J604&amp;K604</f>
        <v>312</v>
      </c>
      <c r="M604" s="15" t="str">
        <f aca="false">INDEX('Mapa RF'!$B$4:$F$8,6-I604,J604)</f>
        <v>A punto de dormirse</v>
      </c>
    </row>
    <row r="605" customFormat="false" ht="15" hidden="false" customHeight="false" outlineLevel="0" collapsed="false">
      <c r="A605" s="10" t="s">
        <v>3511</v>
      </c>
      <c r="B605" s="10" t="s">
        <v>8971</v>
      </c>
      <c r="C605" s="11" t="n">
        <v>45869</v>
      </c>
      <c r="D605" s="13" t="b">
        <f aca="false">TRUE()</f>
        <v>1</v>
      </c>
      <c r="E605" s="14" t="n">
        <f aca="false">_xlfn.MAXIFS(Pedidos!$C$2:$C$7000,Pedidos!$B$2:$B$7000,A605)</f>
        <v>45869</v>
      </c>
      <c r="F605" s="15" t="n">
        <f aca="false">Parámetros!$B$4-E605</f>
        <v>427</v>
      </c>
      <c r="G605" s="7" t="n">
        <f aca="false">COUNTIF(Pedidos!$B$2:$B$7000,A605)</f>
        <v>1</v>
      </c>
      <c r="H605" s="16" t="n">
        <f aca="false">SUMIFS(Pedidos!$D$2:$D$7000,Pedidos!$B$2:$B$7000,A605)</f>
        <v>30.21</v>
      </c>
      <c r="I605" s="7" t="n">
        <f aca="false">5-MIN(4,INT(PERCENTRANK($F$2:$F$2401,F605,6)*5))</f>
        <v>2</v>
      </c>
      <c r="J605" s="15" t="n">
        <f aca="false">IF(G605&gt;=Parámetros!$B$8,5,IF(G605&gt;=Parámetros!$B$7,4,IF(G605&gt;=Parámetros!$B$6,3,IF(G605&gt;=Parámetros!$B$5,2,1))))</f>
        <v>1</v>
      </c>
      <c r="K605" s="7" t="n">
        <f aca="false">1+MIN(4,INT(PERCENTRANK($H$2:$H$2401,H605,6)*5))</f>
        <v>2</v>
      </c>
      <c r="L605" s="7" t="str">
        <f aca="false">I605&amp;J605&amp;K605</f>
        <v>212</v>
      </c>
      <c r="M605" s="15" t="str">
        <f aca="false">INDEX('Mapa RF'!$B$4:$F$8,6-I605,J605)</f>
        <v>Hibernando</v>
      </c>
    </row>
    <row r="606" customFormat="false" ht="15" hidden="false" customHeight="false" outlineLevel="0" collapsed="false">
      <c r="A606" s="10" t="s">
        <v>351</v>
      </c>
      <c r="B606" s="10" t="s">
        <v>8968</v>
      </c>
      <c r="C606" s="11" t="n">
        <v>45608</v>
      </c>
      <c r="D606" s="13" t="b">
        <f aca="false">TRUE()</f>
        <v>1</v>
      </c>
      <c r="E606" s="14" t="n">
        <f aca="false">_xlfn.MAXIFS(Pedidos!$C$2:$C$7000,Pedidos!$B$2:$B$7000,A606)</f>
        <v>46271</v>
      </c>
      <c r="F606" s="15" t="n">
        <f aca="false">Parámetros!$B$4-E606</f>
        <v>25</v>
      </c>
      <c r="G606" s="7" t="n">
        <f aca="false">COUNTIF(Pedidos!$B$2:$B$7000,A606)</f>
        <v>11</v>
      </c>
      <c r="H606" s="16" t="n">
        <f aca="false">SUMIFS(Pedidos!$D$2:$D$7000,Pedidos!$B$2:$B$7000,A606)</f>
        <v>418.47</v>
      </c>
      <c r="I606" s="7" t="n">
        <f aca="false">5-MIN(4,INT(PERCENTRANK($F$2:$F$2401,F606,6)*5))</f>
        <v>5</v>
      </c>
      <c r="J606" s="15" t="n">
        <f aca="false">IF(G606&gt;=Parámetros!$B$8,5,IF(G606&gt;=Parámetros!$B$7,4,IF(G606&gt;=Parámetros!$B$6,3,IF(G606&gt;=Parámetros!$B$5,2,1))))</f>
        <v>5</v>
      </c>
      <c r="K606" s="7" t="n">
        <f aca="false">1+MIN(4,INT(PERCENTRANK($H$2:$H$2401,H606,6)*5))</f>
        <v>5</v>
      </c>
      <c r="L606" s="7" t="str">
        <f aca="false">I606&amp;J606&amp;K606</f>
        <v>555</v>
      </c>
      <c r="M606" s="15" t="str">
        <f aca="false">INDEX('Mapa RF'!$B$4:$F$8,6-I606,J606)</f>
        <v>Campeones</v>
      </c>
    </row>
    <row r="607" customFormat="false" ht="15" hidden="false" customHeight="false" outlineLevel="0" collapsed="false">
      <c r="A607" s="10" t="s">
        <v>7721</v>
      </c>
      <c r="B607" s="10" t="s">
        <v>8968</v>
      </c>
      <c r="C607" s="11" t="n">
        <v>46197</v>
      </c>
      <c r="D607" s="13" t="b">
        <f aca="false">TRUE()</f>
        <v>1</v>
      </c>
      <c r="E607" s="14" t="n">
        <f aca="false">_xlfn.MAXIFS(Pedidos!$C$2:$C$7000,Pedidos!$B$2:$B$7000,A607)</f>
        <v>46197</v>
      </c>
      <c r="F607" s="15" t="n">
        <f aca="false">Parámetros!$B$4-E607</f>
        <v>99</v>
      </c>
      <c r="G607" s="7" t="n">
        <f aca="false">COUNTIF(Pedidos!$B$2:$B$7000,A607)</f>
        <v>1</v>
      </c>
      <c r="H607" s="16" t="n">
        <f aca="false">SUMIFS(Pedidos!$D$2:$D$7000,Pedidos!$B$2:$B$7000,A607)</f>
        <v>15.95</v>
      </c>
      <c r="I607" s="7" t="n">
        <f aca="false">5-MIN(4,INT(PERCENTRANK($F$2:$F$2401,F607,6)*5))</f>
        <v>4</v>
      </c>
      <c r="J607" s="15" t="n">
        <f aca="false">IF(G607&gt;=Parámetros!$B$8,5,IF(G607&gt;=Parámetros!$B$7,4,IF(G607&gt;=Parámetros!$B$6,3,IF(G607&gt;=Parámetros!$B$5,2,1))))</f>
        <v>1</v>
      </c>
      <c r="K607" s="7" t="n">
        <f aca="false">1+MIN(4,INT(PERCENTRANK($H$2:$H$2401,H607,6)*5))</f>
        <v>1</v>
      </c>
      <c r="L607" s="7" t="str">
        <f aca="false">I607&amp;J607&amp;K607</f>
        <v>411</v>
      </c>
      <c r="M607" s="15" t="str">
        <f aca="false">INDEX('Mapa RF'!$B$4:$F$8,6-I607,J607)</f>
        <v>Prometedores</v>
      </c>
    </row>
    <row r="608" customFormat="false" ht="15" hidden="false" customHeight="false" outlineLevel="0" collapsed="false">
      <c r="A608" s="10" t="s">
        <v>51</v>
      </c>
      <c r="B608" s="10" t="s">
        <v>8969</v>
      </c>
      <c r="C608" s="11" t="n">
        <v>45570</v>
      </c>
      <c r="D608" s="13" t="b">
        <f aca="false">TRUE()</f>
        <v>1</v>
      </c>
      <c r="E608" s="14" t="n">
        <f aca="false">_xlfn.MAXIFS(Pedidos!$C$2:$C$7000,Pedidos!$B$2:$B$7000,A608)</f>
        <v>45813</v>
      </c>
      <c r="F608" s="15" t="n">
        <f aca="false">Parámetros!$B$4-E608</f>
        <v>483</v>
      </c>
      <c r="G608" s="7" t="n">
        <f aca="false">COUNTIF(Pedidos!$B$2:$B$7000,A608)</f>
        <v>4</v>
      </c>
      <c r="H608" s="16" t="n">
        <f aca="false">SUMIFS(Pedidos!$D$2:$D$7000,Pedidos!$B$2:$B$7000,A608)</f>
        <v>157.51</v>
      </c>
      <c r="I608" s="7" t="n">
        <f aca="false">5-MIN(4,INT(PERCENTRANK($F$2:$F$2401,F608,6)*5))</f>
        <v>2</v>
      </c>
      <c r="J608" s="15" t="n">
        <f aca="false">IF(G608&gt;=Parámetros!$B$8,5,IF(G608&gt;=Parámetros!$B$7,4,IF(G608&gt;=Parámetros!$B$6,3,IF(G608&gt;=Parámetros!$B$5,2,1))))</f>
        <v>4</v>
      </c>
      <c r="K608" s="7" t="n">
        <f aca="false">1+MIN(4,INT(PERCENTRANK($H$2:$H$2401,H608,6)*5))</f>
        <v>5</v>
      </c>
      <c r="L608" s="7" t="str">
        <f aca="false">I608&amp;J608&amp;K608</f>
        <v>245</v>
      </c>
      <c r="M608" s="15" t="str">
        <f aca="false">INDEX('Mapa RF'!$B$4:$F$8,6-I608,J608)</f>
        <v>En riesgo</v>
      </c>
    </row>
    <row r="609" customFormat="false" ht="15" hidden="false" customHeight="false" outlineLevel="0" collapsed="false">
      <c r="A609" s="10" t="s">
        <v>5624</v>
      </c>
      <c r="B609" s="10" t="s">
        <v>8975</v>
      </c>
      <c r="C609" s="11" t="n">
        <v>46028</v>
      </c>
      <c r="D609" s="13" t="b">
        <f aca="false">TRUE()</f>
        <v>1</v>
      </c>
      <c r="E609" s="14" t="n">
        <f aca="false">_xlfn.MAXIFS(Pedidos!$C$2:$C$7000,Pedidos!$B$2:$B$7000,A609)</f>
        <v>46028</v>
      </c>
      <c r="F609" s="15" t="n">
        <f aca="false">Parámetros!$B$4-E609</f>
        <v>268</v>
      </c>
      <c r="G609" s="7" t="n">
        <f aca="false">COUNTIF(Pedidos!$B$2:$B$7000,A609)</f>
        <v>1</v>
      </c>
      <c r="H609" s="16" t="n">
        <f aca="false">SUMIFS(Pedidos!$D$2:$D$7000,Pedidos!$B$2:$B$7000,A609)</f>
        <v>28.7</v>
      </c>
      <c r="I609" s="7" t="n">
        <f aca="false">5-MIN(4,INT(PERCENTRANK($F$2:$F$2401,F609,6)*5))</f>
        <v>3</v>
      </c>
      <c r="J609" s="15" t="n">
        <f aca="false">IF(G609&gt;=Parámetros!$B$8,5,IF(G609&gt;=Parámetros!$B$7,4,IF(G609&gt;=Parámetros!$B$6,3,IF(G609&gt;=Parámetros!$B$5,2,1))))</f>
        <v>1</v>
      </c>
      <c r="K609" s="7" t="n">
        <f aca="false">1+MIN(4,INT(PERCENTRANK($H$2:$H$2401,H609,6)*5))</f>
        <v>2</v>
      </c>
      <c r="L609" s="7" t="str">
        <f aca="false">I609&amp;J609&amp;K609</f>
        <v>312</v>
      </c>
      <c r="M609" s="15" t="str">
        <f aca="false">INDEX('Mapa RF'!$B$4:$F$8,6-I609,J609)</f>
        <v>A punto de dormirse</v>
      </c>
    </row>
    <row r="610" customFormat="false" ht="15" hidden="false" customHeight="false" outlineLevel="0" collapsed="false">
      <c r="A610" s="10" t="s">
        <v>617</v>
      </c>
      <c r="B610" s="10" t="s">
        <v>8971</v>
      </c>
      <c r="C610" s="11" t="n">
        <v>45638</v>
      </c>
      <c r="D610" s="13" t="b">
        <f aca="false">FALSE()</f>
        <v>0</v>
      </c>
      <c r="E610" s="14" t="n">
        <f aca="false">_xlfn.MAXIFS(Pedidos!$C$2:$C$7000,Pedidos!$B$2:$B$7000,A610)</f>
        <v>45742</v>
      </c>
      <c r="F610" s="15" t="n">
        <f aca="false">Parámetros!$B$4-E610</f>
        <v>554</v>
      </c>
      <c r="G610" s="7" t="n">
        <f aca="false">COUNTIF(Pedidos!$B$2:$B$7000,A610)</f>
        <v>2</v>
      </c>
      <c r="H610" s="16" t="n">
        <f aca="false">SUMIFS(Pedidos!$D$2:$D$7000,Pedidos!$B$2:$B$7000,A610)</f>
        <v>74.91</v>
      </c>
      <c r="I610" s="7" t="n">
        <f aca="false">5-MIN(4,INT(PERCENTRANK($F$2:$F$2401,F610,6)*5))</f>
        <v>1</v>
      </c>
      <c r="J610" s="15" t="n">
        <f aca="false">IF(G610&gt;=Parámetros!$B$8,5,IF(G610&gt;=Parámetros!$B$7,4,IF(G610&gt;=Parámetros!$B$6,3,IF(G610&gt;=Parámetros!$B$5,2,1))))</f>
        <v>2</v>
      </c>
      <c r="K610" s="7" t="n">
        <f aca="false">1+MIN(4,INT(PERCENTRANK($H$2:$H$2401,H610,6)*5))</f>
        <v>4</v>
      </c>
      <c r="L610" s="7" t="str">
        <f aca="false">I610&amp;J610&amp;K610</f>
        <v>124</v>
      </c>
      <c r="M610" s="15" t="str">
        <f aca="false">INDEX('Mapa RF'!$B$4:$F$8,6-I610,J610)</f>
        <v>Hibernando</v>
      </c>
    </row>
    <row r="611" customFormat="false" ht="15" hidden="false" customHeight="false" outlineLevel="0" collapsed="false">
      <c r="A611" s="10" t="s">
        <v>6624</v>
      </c>
      <c r="B611" s="10" t="s">
        <v>8974</v>
      </c>
      <c r="C611" s="11" t="n">
        <v>46104</v>
      </c>
      <c r="D611" s="13" t="b">
        <f aca="false">FALSE()</f>
        <v>0</v>
      </c>
      <c r="E611" s="14" t="n">
        <f aca="false">_xlfn.MAXIFS(Pedidos!$C$2:$C$7000,Pedidos!$B$2:$B$7000,A611)</f>
        <v>46150</v>
      </c>
      <c r="F611" s="15" t="n">
        <f aca="false">Parámetros!$B$4-E611</f>
        <v>146</v>
      </c>
      <c r="G611" s="7" t="n">
        <f aca="false">COUNTIF(Pedidos!$B$2:$B$7000,A611)</f>
        <v>2</v>
      </c>
      <c r="H611" s="16" t="n">
        <f aca="false">SUMIFS(Pedidos!$D$2:$D$7000,Pedidos!$B$2:$B$7000,A611)</f>
        <v>40.93</v>
      </c>
      <c r="I611" s="7" t="n">
        <f aca="false">5-MIN(4,INT(PERCENTRANK($F$2:$F$2401,F611,6)*5))</f>
        <v>4</v>
      </c>
      <c r="J611" s="15" t="n">
        <f aca="false">IF(G611&gt;=Parámetros!$B$8,5,IF(G611&gt;=Parámetros!$B$7,4,IF(G611&gt;=Parámetros!$B$6,3,IF(G611&gt;=Parámetros!$B$5,2,1))))</f>
        <v>2</v>
      </c>
      <c r="K611" s="7" t="n">
        <f aca="false">1+MIN(4,INT(PERCENTRANK($H$2:$H$2401,H611,6)*5))</f>
        <v>3</v>
      </c>
      <c r="L611" s="7" t="str">
        <f aca="false">I611&amp;J611&amp;K611</f>
        <v>423</v>
      </c>
      <c r="M611" s="15" t="str">
        <f aca="false">INDEX('Mapa RF'!$B$4:$F$8,6-I611,J611)</f>
        <v>Potencialmente leales</v>
      </c>
    </row>
    <row r="612" customFormat="false" ht="15" hidden="false" customHeight="false" outlineLevel="0" collapsed="false">
      <c r="A612" s="10" t="s">
        <v>655</v>
      </c>
      <c r="B612" s="10" t="s">
        <v>8972</v>
      </c>
      <c r="C612" s="11" t="n">
        <v>45642</v>
      </c>
      <c r="D612" s="13" t="b">
        <f aca="false">TRUE()</f>
        <v>1</v>
      </c>
      <c r="E612" s="14" t="n">
        <f aca="false">_xlfn.MAXIFS(Pedidos!$C$2:$C$7000,Pedidos!$B$2:$B$7000,A612)</f>
        <v>45887</v>
      </c>
      <c r="F612" s="15" t="n">
        <f aca="false">Parámetros!$B$4-E612</f>
        <v>409</v>
      </c>
      <c r="G612" s="7" t="n">
        <f aca="false">COUNTIF(Pedidos!$B$2:$B$7000,A612)</f>
        <v>4</v>
      </c>
      <c r="H612" s="16" t="n">
        <f aca="false">SUMIFS(Pedidos!$D$2:$D$7000,Pedidos!$B$2:$B$7000,A612)</f>
        <v>177.29</v>
      </c>
      <c r="I612" s="7" t="n">
        <f aca="false">5-MIN(4,INT(PERCENTRANK($F$2:$F$2401,F612,6)*5))</f>
        <v>2</v>
      </c>
      <c r="J612" s="15" t="n">
        <f aca="false">IF(G612&gt;=Parámetros!$B$8,5,IF(G612&gt;=Parámetros!$B$7,4,IF(G612&gt;=Parámetros!$B$6,3,IF(G612&gt;=Parámetros!$B$5,2,1))))</f>
        <v>4</v>
      </c>
      <c r="K612" s="7" t="n">
        <f aca="false">1+MIN(4,INT(PERCENTRANK($H$2:$H$2401,H612,6)*5))</f>
        <v>5</v>
      </c>
      <c r="L612" s="7" t="str">
        <f aca="false">I612&amp;J612&amp;K612</f>
        <v>245</v>
      </c>
      <c r="M612" s="15" t="str">
        <f aca="false">INDEX('Mapa RF'!$B$4:$F$8,6-I612,J612)</f>
        <v>En riesgo</v>
      </c>
    </row>
    <row r="613" customFormat="false" ht="15" hidden="false" customHeight="false" outlineLevel="0" collapsed="false">
      <c r="A613" s="10" t="s">
        <v>716</v>
      </c>
      <c r="B613" s="10" t="s">
        <v>8970</v>
      </c>
      <c r="C613" s="11" t="n">
        <v>45648</v>
      </c>
      <c r="D613" s="13" t="b">
        <f aca="false">TRUE()</f>
        <v>1</v>
      </c>
      <c r="E613" s="14" t="n">
        <f aca="false">_xlfn.MAXIFS(Pedidos!$C$2:$C$7000,Pedidos!$B$2:$B$7000,A613)</f>
        <v>45648</v>
      </c>
      <c r="F613" s="15" t="n">
        <f aca="false">Parámetros!$B$4-E613</f>
        <v>648</v>
      </c>
      <c r="G613" s="7" t="n">
        <f aca="false">COUNTIF(Pedidos!$B$2:$B$7000,A613)</f>
        <v>1</v>
      </c>
      <c r="H613" s="16" t="n">
        <f aca="false">SUMIFS(Pedidos!$D$2:$D$7000,Pedidos!$B$2:$B$7000,A613)</f>
        <v>32.79</v>
      </c>
      <c r="I613" s="7" t="n">
        <f aca="false">5-MIN(4,INT(PERCENTRANK($F$2:$F$2401,F613,6)*5))</f>
        <v>1</v>
      </c>
      <c r="J613" s="15" t="n">
        <f aca="false">IF(G613&gt;=Parámetros!$B$8,5,IF(G613&gt;=Parámetros!$B$7,4,IF(G613&gt;=Parámetros!$B$6,3,IF(G613&gt;=Parámetros!$B$5,2,1))))</f>
        <v>1</v>
      </c>
      <c r="K613" s="7" t="n">
        <f aca="false">1+MIN(4,INT(PERCENTRANK($H$2:$H$2401,H613,6)*5))</f>
        <v>2</v>
      </c>
      <c r="L613" s="7" t="str">
        <f aca="false">I613&amp;J613&amp;K613</f>
        <v>112</v>
      </c>
      <c r="M613" s="15" t="str">
        <f aca="false">INDEX('Mapa RF'!$B$4:$F$8,6-I613,J613)</f>
        <v>Hibernando</v>
      </c>
    </row>
    <row r="614" customFormat="false" ht="15" hidden="false" customHeight="false" outlineLevel="0" collapsed="false">
      <c r="A614" s="10" t="s">
        <v>536</v>
      </c>
      <c r="B614" s="10" t="s">
        <v>8977</v>
      </c>
      <c r="C614" s="11" t="n">
        <v>45630</v>
      </c>
      <c r="D614" s="13" t="b">
        <f aca="false">TRUE()</f>
        <v>1</v>
      </c>
      <c r="E614" s="14" t="n">
        <f aca="false">_xlfn.MAXIFS(Pedidos!$C$2:$C$7000,Pedidos!$B$2:$B$7000,A614)</f>
        <v>45883</v>
      </c>
      <c r="F614" s="15" t="n">
        <f aca="false">Parámetros!$B$4-E614</f>
        <v>413</v>
      </c>
      <c r="G614" s="7" t="n">
        <f aca="false">COUNTIF(Pedidos!$B$2:$B$7000,A614)</f>
        <v>4</v>
      </c>
      <c r="H614" s="16" t="n">
        <f aca="false">SUMIFS(Pedidos!$D$2:$D$7000,Pedidos!$B$2:$B$7000,A614)</f>
        <v>137.54</v>
      </c>
      <c r="I614" s="7" t="n">
        <f aca="false">5-MIN(4,INT(PERCENTRANK($F$2:$F$2401,F614,6)*5))</f>
        <v>2</v>
      </c>
      <c r="J614" s="15" t="n">
        <f aca="false">IF(G614&gt;=Parámetros!$B$8,5,IF(G614&gt;=Parámetros!$B$7,4,IF(G614&gt;=Parámetros!$B$6,3,IF(G614&gt;=Parámetros!$B$5,2,1))))</f>
        <v>4</v>
      </c>
      <c r="K614" s="7" t="n">
        <f aca="false">1+MIN(4,INT(PERCENTRANK($H$2:$H$2401,H614,6)*5))</f>
        <v>4</v>
      </c>
      <c r="L614" s="7" t="str">
        <f aca="false">I614&amp;J614&amp;K614</f>
        <v>244</v>
      </c>
      <c r="M614" s="15" t="str">
        <f aca="false">INDEX('Mapa RF'!$B$4:$F$8,6-I614,J614)</f>
        <v>En riesgo</v>
      </c>
    </row>
    <row r="615" customFormat="false" ht="15" hidden="false" customHeight="false" outlineLevel="0" collapsed="false">
      <c r="A615" s="10" t="s">
        <v>7704</v>
      </c>
      <c r="B615" s="10" t="s">
        <v>8976</v>
      </c>
      <c r="C615" s="11" t="n">
        <v>46196</v>
      </c>
      <c r="D615" s="13" t="b">
        <f aca="false">TRUE()</f>
        <v>1</v>
      </c>
      <c r="E615" s="14" t="n">
        <f aca="false">_xlfn.MAXIFS(Pedidos!$C$2:$C$7000,Pedidos!$B$2:$B$7000,A615)</f>
        <v>46196</v>
      </c>
      <c r="F615" s="15" t="n">
        <f aca="false">Parámetros!$B$4-E615</f>
        <v>100</v>
      </c>
      <c r="G615" s="7" t="n">
        <f aca="false">COUNTIF(Pedidos!$B$2:$B$7000,A615)</f>
        <v>1</v>
      </c>
      <c r="H615" s="16" t="n">
        <f aca="false">SUMIFS(Pedidos!$D$2:$D$7000,Pedidos!$B$2:$B$7000,A615)</f>
        <v>45.39</v>
      </c>
      <c r="I615" s="7" t="n">
        <f aca="false">5-MIN(4,INT(PERCENTRANK($F$2:$F$2401,F615,6)*5))</f>
        <v>4</v>
      </c>
      <c r="J615" s="15" t="n">
        <f aca="false">IF(G615&gt;=Parámetros!$B$8,5,IF(G615&gt;=Parámetros!$B$7,4,IF(G615&gt;=Parámetros!$B$6,3,IF(G615&gt;=Parámetros!$B$5,2,1))))</f>
        <v>1</v>
      </c>
      <c r="K615" s="7" t="n">
        <f aca="false">1+MIN(4,INT(PERCENTRANK($H$2:$H$2401,H615,6)*5))</f>
        <v>3</v>
      </c>
      <c r="L615" s="7" t="str">
        <f aca="false">I615&amp;J615&amp;K615</f>
        <v>413</v>
      </c>
      <c r="M615" s="15" t="str">
        <f aca="false">INDEX('Mapa RF'!$B$4:$F$8,6-I615,J615)</f>
        <v>Prometedores</v>
      </c>
    </row>
    <row r="616" customFormat="false" ht="15" hidden="false" customHeight="false" outlineLevel="0" collapsed="false">
      <c r="A616" s="10" t="s">
        <v>3935</v>
      </c>
      <c r="B616" s="10" t="s">
        <v>8968</v>
      </c>
      <c r="C616" s="11" t="n">
        <v>45900</v>
      </c>
      <c r="D616" s="13" t="b">
        <f aca="false">TRUE()</f>
        <v>1</v>
      </c>
      <c r="E616" s="14" t="n">
        <f aca="false">_xlfn.MAXIFS(Pedidos!$C$2:$C$7000,Pedidos!$B$2:$B$7000,A616)</f>
        <v>46251</v>
      </c>
      <c r="F616" s="15" t="n">
        <f aca="false">Parámetros!$B$4-E616</f>
        <v>45</v>
      </c>
      <c r="G616" s="7" t="n">
        <f aca="false">COUNTIF(Pedidos!$B$2:$B$7000,A616)</f>
        <v>8</v>
      </c>
      <c r="H616" s="16" t="n">
        <f aca="false">SUMIFS(Pedidos!$D$2:$D$7000,Pedidos!$B$2:$B$7000,A616)</f>
        <v>338.92</v>
      </c>
      <c r="I616" s="7" t="n">
        <f aca="false">5-MIN(4,INT(PERCENTRANK($F$2:$F$2401,F616,6)*5))</f>
        <v>5</v>
      </c>
      <c r="J616" s="15" t="n">
        <f aca="false">IF(G616&gt;=Parámetros!$B$8,5,IF(G616&gt;=Parámetros!$B$7,4,IF(G616&gt;=Parámetros!$B$6,3,IF(G616&gt;=Parámetros!$B$5,2,1))))</f>
        <v>5</v>
      </c>
      <c r="K616" s="7" t="n">
        <f aca="false">1+MIN(4,INT(PERCENTRANK($H$2:$H$2401,H616,6)*5))</f>
        <v>5</v>
      </c>
      <c r="L616" s="7" t="str">
        <f aca="false">I616&amp;J616&amp;K616</f>
        <v>555</v>
      </c>
      <c r="M616" s="15" t="str">
        <f aca="false">INDEX('Mapa RF'!$B$4:$F$8,6-I616,J616)</f>
        <v>Campeones</v>
      </c>
    </row>
    <row r="617" customFormat="false" ht="15" hidden="false" customHeight="false" outlineLevel="0" collapsed="false">
      <c r="A617" s="10" t="s">
        <v>7343</v>
      </c>
      <c r="B617" s="10" t="s">
        <v>8970</v>
      </c>
      <c r="C617" s="11" t="n">
        <v>46164</v>
      </c>
      <c r="D617" s="13" t="b">
        <f aca="false">TRUE()</f>
        <v>1</v>
      </c>
      <c r="E617" s="14" t="n">
        <f aca="false">_xlfn.MAXIFS(Pedidos!$C$2:$C$7000,Pedidos!$B$2:$B$7000,A617)</f>
        <v>46164</v>
      </c>
      <c r="F617" s="15" t="n">
        <f aca="false">Parámetros!$B$4-E617</f>
        <v>132</v>
      </c>
      <c r="G617" s="7" t="n">
        <f aca="false">COUNTIF(Pedidos!$B$2:$B$7000,A617)</f>
        <v>1</v>
      </c>
      <c r="H617" s="16" t="n">
        <f aca="false">SUMIFS(Pedidos!$D$2:$D$7000,Pedidos!$B$2:$B$7000,A617)</f>
        <v>25.8</v>
      </c>
      <c r="I617" s="7" t="n">
        <f aca="false">5-MIN(4,INT(PERCENTRANK($F$2:$F$2401,F617,6)*5))</f>
        <v>4</v>
      </c>
      <c r="J617" s="15" t="n">
        <f aca="false">IF(G617&gt;=Parámetros!$B$8,5,IF(G617&gt;=Parámetros!$B$7,4,IF(G617&gt;=Parámetros!$B$6,3,IF(G617&gt;=Parámetros!$B$5,2,1))))</f>
        <v>1</v>
      </c>
      <c r="K617" s="7" t="n">
        <f aca="false">1+MIN(4,INT(PERCENTRANK($H$2:$H$2401,H617,6)*5))</f>
        <v>2</v>
      </c>
      <c r="L617" s="7" t="str">
        <f aca="false">I617&amp;J617&amp;K617</f>
        <v>412</v>
      </c>
      <c r="M617" s="15" t="str">
        <f aca="false">INDEX('Mapa RF'!$B$4:$F$8,6-I617,J617)</f>
        <v>Prometedores</v>
      </c>
    </row>
    <row r="618" customFormat="false" ht="15" hidden="false" customHeight="false" outlineLevel="0" collapsed="false">
      <c r="A618" s="10" t="s">
        <v>7053</v>
      </c>
      <c r="B618" s="10" t="s">
        <v>8968</v>
      </c>
      <c r="C618" s="11" t="n">
        <v>46139</v>
      </c>
      <c r="D618" s="13" t="b">
        <f aca="false">FALSE()</f>
        <v>0</v>
      </c>
      <c r="E618" s="14" t="n">
        <f aca="false">_xlfn.MAXIFS(Pedidos!$C$2:$C$7000,Pedidos!$B$2:$B$7000,A618)</f>
        <v>46139</v>
      </c>
      <c r="F618" s="15" t="n">
        <f aca="false">Parámetros!$B$4-E618</f>
        <v>157</v>
      </c>
      <c r="G618" s="7" t="n">
        <f aca="false">COUNTIF(Pedidos!$B$2:$B$7000,A618)</f>
        <v>1</v>
      </c>
      <c r="H618" s="16" t="n">
        <f aca="false">SUMIFS(Pedidos!$D$2:$D$7000,Pedidos!$B$2:$B$7000,A618)</f>
        <v>20.31</v>
      </c>
      <c r="I618" s="7" t="n">
        <f aca="false">5-MIN(4,INT(PERCENTRANK($F$2:$F$2401,F618,6)*5))</f>
        <v>4</v>
      </c>
      <c r="J618" s="15" t="n">
        <f aca="false">IF(G618&gt;=Parámetros!$B$8,5,IF(G618&gt;=Parámetros!$B$7,4,IF(G618&gt;=Parámetros!$B$6,3,IF(G618&gt;=Parámetros!$B$5,2,1))))</f>
        <v>1</v>
      </c>
      <c r="K618" s="7" t="n">
        <f aca="false">1+MIN(4,INT(PERCENTRANK($H$2:$H$2401,H618,6)*5))</f>
        <v>1</v>
      </c>
      <c r="L618" s="7" t="str">
        <f aca="false">I618&amp;J618&amp;K618</f>
        <v>411</v>
      </c>
      <c r="M618" s="15" t="str">
        <f aca="false">INDEX('Mapa RF'!$B$4:$F$8,6-I618,J618)</f>
        <v>Prometedores</v>
      </c>
    </row>
    <row r="619" customFormat="false" ht="15" hidden="false" customHeight="false" outlineLevel="0" collapsed="false">
      <c r="A619" s="10" t="s">
        <v>7723</v>
      </c>
      <c r="B619" s="10" t="s">
        <v>8980</v>
      </c>
      <c r="C619" s="11" t="n">
        <v>46197</v>
      </c>
      <c r="D619" s="13" t="b">
        <f aca="false">TRUE()</f>
        <v>1</v>
      </c>
      <c r="E619" s="14" t="n">
        <f aca="false">_xlfn.MAXIFS(Pedidos!$C$2:$C$7000,Pedidos!$B$2:$B$7000,A619)</f>
        <v>46267</v>
      </c>
      <c r="F619" s="15" t="n">
        <f aca="false">Parámetros!$B$4-E619</f>
        <v>29</v>
      </c>
      <c r="G619" s="7" t="n">
        <f aca="false">COUNTIF(Pedidos!$B$2:$B$7000,A619)</f>
        <v>2</v>
      </c>
      <c r="H619" s="16" t="n">
        <f aca="false">SUMIFS(Pedidos!$D$2:$D$7000,Pedidos!$B$2:$B$7000,A619)</f>
        <v>77.7</v>
      </c>
      <c r="I619" s="7" t="n">
        <f aca="false">5-MIN(4,INT(PERCENTRANK($F$2:$F$2401,F619,6)*5))</f>
        <v>5</v>
      </c>
      <c r="J619" s="15" t="n">
        <f aca="false">IF(G619&gt;=Parámetros!$B$8,5,IF(G619&gt;=Parámetros!$B$7,4,IF(G619&gt;=Parámetros!$B$6,3,IF(G619&gt;=Parámetros!$B$5,2,1))))</f>
        <v>2</v>
      </c>
      <c r="K619" s="7" t="n">
        <f aca="false">1+MIN(4,INT(PERCENTRANK($H$2:$H$2401,H619,6)*5))</f>
        <v>4</v>
      </c>
      <c r="L619" s="7" t="str">
        <f aca="false">I619&amp;J619&amp;K619</f>
        <v>524</v>
      </c>
      <c r="M619" s="15" t="str">
        <f aca="false">INDEX('Mapa RF'!$B$4:$F$8,6-I619,J619)</f>
        <v>Potencialmente leales</v>
      </c>
    </row>
    <row r="620" customFormat="false" ht="15" hidden="false" customHeight="false" outlineLevel="0" collapsed="false">
      <c r="A620" s="10" t="s">
        <v>2802</v>
      </c>
      <c r="B620" s="10" t="s">
        <v>8968</v>
      </c>
      <c r="C620" s="11" t="n">
        <v>45817</v>
      </c>
      <c r="D620" s="13" t="b">
        <f aca="false">TRUE()</f>
        <v>1</v>
      </c>
      <c r="E620" s="14" t="n">
        <f aca="false">_xlfn.MAXIFS(Pedidos!$C$2:$C$7000,Pedidos!$B$2:$B$7000,A620)</f>
        <v>45817</v>
      </c>
      <c r="F620" s="15" t="n">
        <f aca="false">Parámetros!$B$4-E620</f>
        <v>479</v>
      </c>
      <c r="G620" s="7" t="n">
        <f aca="false">COUNTIF(Pedidos!$B$2:$B$7000,A620)</f>
        <v>1</v>
      </c>
      <c r="H620" s="16" t="n">
        <f aca="false">SUMIFS(Pedidos!$D$2:$D$7000,Pedidos!$B$2:$B$7000,A620)</f>
        <v>42.5</v>
      </c>
      <c r="I620" s="7" t="n">
        <f aca="false">5-MIN(4,INT(PERCENTRANK($F$2:$F$2401,F620,6)*5))</f>
        <v>2</v>
      </c>
      <c r="J620" s="15" t="n">
        <f aca="false">IF(G620&gt;=Parámetros!$B$8,5,IF(G620&gt;=Parámetros!$B$7,4,IF(G620&gt;=Parámetros!$B$6,3,IF(G620&gt;=Parámetros!$B$5,2,1))))</f>
        <v>1</v>
      </c>
      <c r="K620" s="7" t="n">
        <f aca="false">1+MIN(4,INT(PERCENTRANK($H$2:$H$2401,H620,6)*5))</f>
        <v>3</v>
      </c>
      <c r="L620" s="7" t="str">
        <f aca="false">I620&amp;J620&amp;K620</f>
        <v>213</v>
      </c>
      <c r="M620" s="15" t="str">
        <f aca="false">INDEX('Mapa RF'!$B$4:$F$8,6-I620,J620)</f>
        <v>Hibernando</v>
      </c>
    </row>
    <row r="621" customFormat="false" ht="15" hidden="false" customHeight="false" outlineLevel="0" collapsed="false">
      <c r="A621" s="10" t="s">
        <v>199</v>
      </c>
      <c r="B621" s="10" t="s">
        <v>8974</v>
      </c>
      <c r="C621" s="11" t="n">
        <v>45587</v>
      </c>
      <c r="D621" s="13" t="b">
        <f aca="false">TRUE()</f>
        <v>1</v>
      </c>
      <c r="E621" s="14" t="n">
        <f aca="false">_xlfn.MAXIFS(Pedidos!$C$2:$C$7000,Pedidos!$B$2:$B$7000,A621)</f>
        <v>45587</v>
      </c>
      <c r="F621" s="15" t="n">
        <f aca="false">Parámetros!$B$4-E621</f>
        <v>709</v>
      </c>
      <c r="G621" s="7" t="n">
        <f aca="false">COUNTIF(Pedidos!$B$2:$B$7000,A621)</f>
        <v>1</v>
      </c>
      <c r="H621" s="16" t="n">
        <f aca="false">SUMIFS(Pedidos!$D$2:$D$7000,Pedidos!$B$2:$B$7000,A621)</f>
        <v>19.63</v>
      </c>
      <c r="I621" s="7" t="n">
        <f aca="false">5-MIN(4,INT(PERCENTRANK($F$2:$F$2401,F621,6)*5))</f>
        <v>1</v>
      </c>
      <c r="J621" s="15" t="n">
        <f aca="false">IF(G621&gt;=Parámetros!$B$8,5,IF(G621&gt;=Parámetros!$B$7,4,IF(G621&gt;=Parámetros!$B$6,3,IF(G621&gt;=Parámetros!$B$5,2,1))))</f>
        <v>1</v>
      </c>
      <c r="K621" s="7" t="n">
        <f aca="false">1+MIN(4,INT(PERCENTRANK($H$2:$H$2401,H621,6)*5))</f>
        <v>1</v>
      </c>
      <c r="L621" s="7" t="str">
        <f aca="false">I621&amp;J621&amp;K621</f>
        <v>111</v>
      </c>
      <c r="M621" s="15" t="str">
        <f aca="false">INDEX('Mapa RF'!$B$4:$F$8,6-I621,J621)</f>
        <v>Hibernando</v>
      </c>
    </row>
    <row r="622" customFormat="false" ht="15" hidden="false" customHeight="false" outlineLevel="0" collapsed="false">
      <c r="A622" s="10" t="s">
        <v>8358</v>
      </c>
      <c r="B622" s="10" t="s">
        <v>8968</v>
      </c>
      <c r="C622" s="11" t="n">
        <v>46246</v>
      </c>
      <c r="D622" s="13" t="b">
        <f aca="false">TRUE()</f>
        <v>1</v>
      </c>
      <c r="E622" s="14" t="n">
        <f aca="false">_xlfn.MAXIFS(Pedidos!$C$2:$C$7000,Pedidos!$B$2:$B$7000,A622)</f>
        <v>46246</v>
      </c>
      <c r="F622" s="15" t="n">
        <f aca="false">Parámetros!$B$4-E622</f>
        <v>50</v>
      </c>
      <c r="G622" s="7" t="n">
        <f aca="false">COUNTIF(Pedidos!$B$2:$B$7000,A622)</f>
        <v>1</v>
      </c>
      <c r="H622" s="16" t="n">
        <f aca="false">SUMIFS(Pedidos!$D$2:$D$7000,Pedidos!$B$2:$B$7000,A622)</f>
        <v>27.88</v>
      </c>
      <c r="I622" s="7" t="n">
        <f aca="false">5-MIN(4,INT(PERCENTRANK($F$2:$F$2401,F622,6)*5))</f>
        <v>5</v>
      </c>
      <c r="J622" s="15" t="n">
        <f aca="false">IF(G622&gt;=Parámetros!$B$8,5,IF(G622&gt;=Parámetros!$B$7,4,IF(G622&gt;=Parámetros!$B$6,3,IF(G622&gt;=Parámetros!$B$5,2,1))))</f>
        <v>1</v>
      </c>
      <c r="K622" s="7" t="n">
        <f aca="false">1+MIN(4,INT(PERCENTRANK($H$2:$H$2401,H622,6)*5))</f>
        <v>2</v>
      </c>
      <c r="L622" s="7" t="str">
        <f aca="false">I622&amp;J622&amp;K622</f>
        <v>512</v>
      </c>
      <c r="M622" s="15" t="str">
        <f aca="false">INDEX('Mapa RF'!$B$4:$F$8,6-I622,J622)</f>
        <v>Nuevos</v>
      </c>
    </row>
    <row r="623" customFormat="false" ht="15" hidden="false" customHeight="false" outlineLevel="0" collapsed="false">
      <c r="A623" s="10" t="s">
        <v>3586</v>
      </c>
      <c r="B623" s="10" t="s">
        <v>8968</v>
      </c>
      <c r="C623" s="11" t="n">
        <v>45874</v>
      </c>
      <c r="D623" s="13" t="b">
        <f aca="false">TRUE()</f>
        <v>1</v>
      </c>
      <c r="E623" s="14" t="n">
        <f aca="false">_xlfn.MAXIFS(Pedidos!$C$2:$C$7000,Pedidos!$B$2:$B$7000,A623)</f>
        <v>46243</v>
      </c>
      <c r="F623" s="15" t="n">
        <f aca="false">Parámetros!$B$4-E623</f>
        <v>53</v>
      </c>
      <c r="G623" s="7" t="n">
        <f aca="false">COUNTIF(Pedidos!$B$2:$B$7000,A623)</f>
        <v>8</v>
      </c>
      <c r="H623" s="16" t="n">
        <f aca="false">SUMIFS(Pedidos!$D$2:$D$7000,Pedidos!$B$2:$B$7000,A623)</f>
        <v>298.76</v>
      </c>
      <c r="I623" s="7" t="n">
        <f aca="false">5-MIN(4,INT(PERCENTRANK($F$2:$F$2401,F623,6)*5))</f>
        <v>5</v>
      </c>
      <c r="J623" s="15" t="n">
        <f aca="false">IF(G623&gt;=Parámetros!$B$8,5,IF(G623&gt;=Parámetros!$B$7,4,IF(G623&gt;=Parámetros!$B$6,3,IF(G623&gt;=Parámetros!$B$5,2,1))))</f>
        <v>5</v>
      </c>
      <c r="K623" s="7" t="n">
        <f aca="false">1+MIN(4,INT(PERCENTRANK($H$2:$H$2401,H623,6)*5))</f>
        <v>5</v>
      </c>
      <c r="L623" s="7" t="str">
        <f aca="false">I623&amp;J623&amp;K623</f>
        <v>555</v>
      </c>
      <c r="M623" s="15" t="str">
        <f aca="false">INDEX('Mapa RF'!$B$4:$F$8,6-I623,J623)</f>
        <v>Campeones</v>
      </c>
    </row>
    <row r="624" customFormat="false" ht="15" hidden="false" customHeight="false" outlineLevel="0" collapsed="false">
      <c r="A624" s="10" t="s">
        <v>79</v>
      </c>
      <c r="B624" s="10" t="s">
        <v>8982</v>
      </c>
      <c r="C624" s="11" t="n">
        <v>45572</v>
      </c>
      <c r="D624" s="13" t="b">
        <f aca="false">TRUE()</f>
        <v>1</v>
      </c>
      <c r="E624" s="14" t="n">
        <f aca="false">_xlfn.MAXIFS(Pedidos!$C$2:$C$7000,Pedidos!$B$2:$B$7000,A624)</f>
        <v>45715</v>
      </c>
      <c r="F624" s="15" t="n">
        <f aca="false">Parámetros!$B$4-E624</f>
        <v>581</v>
      </c>
      <c r="G624" s="7" t="n">
        <f aca="false">COUNTIF(Pedidos!$B$2:$B$7000,A624)</f>
        <v>4</v>
      </c>
      <c r="H624" s="16" t="n">
        <f aca="false">SUMIFS(Pedidos!$D$2:$D$7000,Pedidos!$B$2:$B$7000,A624)</f>
        <v>174.5</v>
      </c>
      <c r="I624" s="7" t="n">
        <f aca="false">5-MIN(4,INT(PERCENTRANK($F$2:$F$2401,F624,6)*5))</f>
        <v>1</v>
      </c>
      <c r="J624" s="15" t="n">
        <f aca="false">IF(G624&gt;=Parámetros!$B$8,5,IF(G624&gt;=Parámetros!$B$7,4,IF(G624&gt;=Parámetros!$B$6,3,IF(G624&gt;=Parámetros!$B$5,2,1))))</f>
        <v>4</v>
      </c>
      <c r="K624" s="7" t="n">
        <f aca="false">1+MIN(4,INT(PERCENTRANK($H$2:$H$2401,H624,6)*5))</f>
        <v>5</v>
      </c>
      <c r="L624" s="7" t="str">
        <f aca="false">I624&amp;J624&amp;K624</f>
        <v>145</v>
      </c>
      <c r="M624" s="15" t="str">
        <f aca="false">INDEX('Mapa RF'!$B$4:$F$8,6-I624,J624)</f>
        <v>En riesgo</v>
      </c>
    </row>
    <row r="625" customFormat="false" ht="15" hidden="false" customHeight="false" outlineLevel="0" collapsed="false">
      <c r="A625" s="10" t="s">
        <v>2997</v>
      </c>
      <c r="B625" s="10" t="s">
        <v>8972</v>
      </c>
      <c r="C625" s="11" t="n">
        <v>45831</v>
      </c>
      <c r="D625" s="13" t="b">
        <f aca="false">TRUE()</f>
        <v>1</v>
      </c>
      <c r="E625" s="14" t="n">
        <f aca="false">_xlfn.MAXIFS(Pedidos!$C$2:$C$7000,Pedidos!$B$2:$B$7000,A625)</f>
        <v>45831</v>
      </c>
      <c r="F625" s="15" t="n">
        <f aca="false">Parámetros!$B$4-E625</f>
        <v>465</v>
      </c>
      <c r="G625" s="7" t="n">
        <f aca="false">COUNTIF(Pedidos!$B$2:$B$7000,A625)</f>
        <v>1</v>
      </c>
      <c r="H625" s="16" t="n">
        <f aca="false">SUMIFS(Pedidos!$D$2:$D$7000,Pedidos!$B$2:$B$7000,A625)</f>
        <v>25.58</v>
      </c>
      <c r="I625" s="7" t="n">
        <f aca="false">5-MIN(4,INT(PERCENTRANK($F$2:$F$2401,F625,6)*5))</f>
        <v>2</v>
      </c>
      <c r="J625" s="15" t="n">
        <f aca="false">IF(G625&gt;=Parámetros!$B$8,5,IF(G625&gt;=Parámetros!$B$7,4,IF(G625&gt;=Parámetros!$B$6,3,IF(G625&gt;=Parámetros!$B$5,2,1))))</f>
        <v>1</v>
      </c>
      <c r="K625" s="7" t="n">
        <f aca="false">1+MIN(4,INT(PERCENTRANK($H$2:$H$2401,H625,6)*5))</f>
        <v>1</v>
      </c>
      <c r="L625" s="7" t="str">
        <f aca="false">I625&amp;J625&amp;K625</f>
        <v>211</v>
      </c>
      <c r="M625" s="15" t="str">
        <f aca="false">INDEX('Mapa RF'!$B$4:$F$8,6-I625,J625)</f>
        <v>Hibernando</v>
      </c>
    </row>
    <row r="626" customFormat="false" ht="15" hidden="false" customHeight="false" outlineLevel="0" collapsed="false">
      <c r="A626" s="10" t="s">
        <v>4705</v>
      </c>
      <c r="B626" s="10" t="s">
        <v>8974</v>
      </c>
      <c r="C626" s="11" t="n">
        <v>45958</v>
      </c>
      <c r="D626" s="13" t="b">
        <f aca="false">TRUE()</f>
        <v>1</v>
      </c>
      <c r="E626" s="14" t="n">
        <f aca="false">_xlfn.MAXIFS(Pedidos!$C$2:$C$7000,Pedidos!$B$2:$B$7000,A626)</f>
        <v>46141</v>
      </c>
      <c r="F626" s="15" t="n">
        <f aca="false">Parámetros!$B$4-E626</f>
        <v>155</v>
      </c>
      <c r="G626" s="7" t="n">
        <f aca="false">COUNTIF(Pedidos!$B$2:$B$7000,A626)</f>
        <v>2</v>
      </c>
      <c r="H626" s="16" t="n">
        <f aca="false">SUMIFS(Pedidos!$D$2:$D$7000,Pedidos!$B$2:$B$7000,A626)</f>
        <v>61.3</v>
      </c>
      <c r="I626" s="7" t="n">
        <f aca="false">5-MIN(4,INT(PERCENTRANK($F$2:$F$2401,F626,6)*5))</f>
        <v>4</v>
      </c>
      <c r="J626" s="15" t="n">
        <f aca="false">IF(G626&gt;=Parámetros!$B$8,5,IF(G626&gt;=Parámetros!$B$7,4,IF(G626&gt;=Parámetros!$B$6,3,IF(G626&gt;=Parámetros!$B$5,2,1))))</f>
        <v>2</v>
      </c>
      <c r="K626" s="7" t="n">
        <f aca="false">1+MIN(4,INT(PERCENTRANK($H$2:$H$2401,H626,6)*5))</f>
        <v>4</v>
      </c>
      <c r="L626" s="7" t="str">
        <f aca="false">I626&amp;J626&amp;K626</f>
        <v>424</v>
      </c>
      <c r="M626" s="15" t="str">
        <f aca="false">INDEX('Mapa RF'!$B$4:$F$8,6-I626,J626)</f>
        <v>Potencialmente leales</v>
      </c>
    </row>
    <row r="627" customFormat="false" ht="15" hidden="false" customHeight="false" outlineLevel="0" collapsed="false">
      <c r="A627" s="10" t="s">
        <v>2613</v>
      </c>
      <c r="B627" s="10" t="s">
        <v>8982</v>
      </c>
      <c r="C627" s="11" t="n">
        <v>45803</v>
      </c>
      <c r="D627" s="13" t="b">
        <f aca="false">TRUE()</f>
        <v>1</v>
      </c>
      <c r="E627" s="14" t="n">
        <f aca="false">_xlfn.MAXIFS(Pedidos!$C$2:$C$7000,Pedidos!$B$2:$B$7000,A627)</f>
        <v>46029</v>
      </c>
      <c r="F627" s="15" t="n">
        <f aca="false">Parámetros!$B$4-E627</f>
        <v>267</v>
      </c>
      <c r="G627" s="7" t="n">
        <f aca="false">COUNTIF(Pedidos!$B$2:$B$7000,A627)</f>
        <v>2</v>
      </c>
      <c r="H627" s="16" t="n">
        <f aca="false">SUMIFS(Pedidos!$D$2:$D$7000,Pedidos!$B$2:$B$7000,A627)</f>
        <v>54.82</v>
      </c>
      <c r="I627" s="7" t="n">
        <f aca="false">5-MIN(4,INT(PERCENTRANK($F$2:$F$2401,F627,6)*5))</f>
        <v>3</v>
      </c>
      <c r="J627" s="15" t="n">
        <f aca="false">IF(G627&gt;=Parámetros!$B$8,5,IF(G627&gt;=Parámetros!$B$7,4,IF(G627&gt;=Parámetros!$B$6,3,IF(G627&gt;=Parámetros!$B$5,2,1))))</f>
        <v>2</v>
      </c>
      <c r="K627" s="7" t="n">
        <f aca="false">1+MIN(4,INT(PERCENTRANK($H$2:$H$2401,H627,6)*5))</f>
        <v>3</v>
      </c>
      <c r="L627" s="7" t="str">
        <f aca="false">I627&amp;J627&amp;K627</f>
        <v>323</v>
      </c>
      <c r="M627" s="15" t="str">
        <f aca="false">INDEX('Mapa RF'!$B$4:$F$8,6-I627,J627)</f>
        <v>A punto de dormirse</v>
      </c>
    </row>
    <row r="628" customFormat="false" ht="15" hidden="false" customHeight="false" outlineLevel="0" collapsed="false">
      <c r="A628" s="10" t="s">
        <v>1239</v>
      </c>
      <c r="B628" s="10" t="s">
        <v>8973</v>
      </c>
      <c r="C628" s="11" t="n">
        <v>45697</v>
      </c>
      <c r="D628" s="13" t="b">
        <f aca="false">FALSE()</f>
        <v>0</v>
      </c>
      <c r="E628" s="14" t="n">
        <f aca="false">_xlfn.MAXIFS(Pedidos!$C$2:$C$7000,Pedidos!$B$2:$B$7000,A628)</f>
        <v>45697</v>
      </c>
      <c r="F628" s="15" t="n">
        <f aca="false">Parámetros!$B$4-E628</f>
        <v>599</v>
      </c>
      <c r="G628" s="7" t="n">
        <f aca="false">COUNTIF(Pedidos!$B$2:$B$7000,A628)</f>
        <v>1</v>
      </c>
      <c r="H628" s="16" t="n">
        <f aca="false">SUMIFS(Pedidos!$D$2:$D$7000,Pedidos!$B$2:$B$7000,A628)</f>
        <v>24.42</v>
      </c>
      <c r="I628" s="7" t="n">
        <f aca="false">5-MIN(4,INT(PERCENTRANK($F$2:$F$2401,F628,6)*5))</f>
        <v>1</v>
      </c>
      <c r="J628" s="15" t="n">
        <f aca="false">IF(G628&gt;=Parámetros!$B$8,5,IF(G628&gt;=Parámetros!$B$7,4,IF(G628&gt;=Parámetros!$B$6,3,IF(G628&gt;=Parámetros!$B$5,2,1))))</f>
        <v>1</v>
      </c>
      <c r="K628" s="7" t="n">
        <f aca="false">1+MIN(4,INT(PERCENTRANK($H$2:$H$2401,H628,6)*5))</f>
        <v>1</v>
      </c>
      <c r="L628" s="7" t="str">
        <f aca="false">I628&amp;J628&amp;K628</f>
        <v>111</v>
      </c>
      <c r="M628" s="15" t="str">
        <f aca="false">INDEX('Mapa RF'!$B$4:$F$8,6-I628,J628)</f>
        <v>Hibernando</v>
      </c>
    </row>
    <row r="629" customFormat="false" ht="15" hidden="false" customHeight="false" outlineLevel="0" collapsed="false">
      <c r="A629" s="10" t="s">
        <v>6453</v>
      </c>
      <c r="B629" s="10" t="s">
        <v>8980</v>
      </c>
      <c r="C629" s="11" t="n">
        <v>46090</v>
      </c>
      <c r="D629" s="13" t="b">
        <f aca="false">TRUE()</f>
        <v>1</v>
      </c>
      <c r="E629" s="14" t="n">
        <f aca="false">_xlfn.MAXIFS(Pedidos!$C$2:$C$7000,Pedidos!$B$2:$B$7000,A629)</f>
        <v>46282</v>
      </c>
      <c r="F629" s="15" t="n">
        <f aca="false">Parámetros!$B$4-E629</f>
        <v>14</v>
      </c>
      <c r="G629" s="7" t="n">
        <f aca="false">COUNTIF(Pedidos!$B$2:$B$7000,A629)</f>
        <v>2</v>
      </c>
      <c r="H629" s="16" t="n">
        <f aca="false">SUMIFS(Pedidos!$D$2:$D$7000,Pedidos!$B$2:$B$7000,A629)</f>
        <v>78.15</v>
      </c>
      <c r="I629" s="7" t="n">
        <f aca="false">5-MIN(4,INT(PERCENTRANK($F$2:$F$2401,F629,6)*5))</f>
        <v>5</v>
      </c>
      <c r="J629" s="15" t="n">
        <f aca="false">IF(G629&gt;=Parámetros!$B$8,5,IF(G629&gt;=Parámetros!$B$7,4,IF(G629&gt;=Parámetros!$B$6,3,IF(G629&gt;=Parámetros!$B$5,2,1))))</f>
        <v>2</v>
      </c>
      <c r="K629" s="7" t="n">
        <f aca="false">1+MIN(4,INT(PERCENTRANK($H$2:$H$2401,H629,6)*5))</f>
        <v>4</v>
      </c>
      <c r="L629" s="7" t="str">
        <f aca="false">I629&amp;J629&amp;K629</f>
        <v>524</v>
      </c>
      <c r="M629" s="15" t="str">
        <f aca="false">INDEX('Mapa RF'!$B$4:$F$8,6-I629,J629)</f>
        <v>Potencialmente leales</v>
      </c>
    </row>
    <row r="630" customFormat="false" ht="15" hidden="false" customHeight="false" outlineLevel="0" collapsed="false">
      <c r="A630" s="10" t="s">
        <v>626</v>
      </c>
      <c r="B630" s="10" t="s">
        <v>8979</v>
      </c>
      <c r="C630" s="11" t="n">
        <v>45639</v>
      </c>
      <c r="D630" s="13" t="b">
        <f aca="false">TRUE()</f>
        <v>1</v>
      </c>
      <c r="E630" s="14" t="n">
        <f aca="false">_xlfn.MAXIFS(Pedidos!$C$2:$C$7000,Pedidos!$B$2:$B$7000,A630)</f>
        <v>45788</v>
      </c>
      <c r="F630" s="15" t="n">
        <f aca="false">Parámetros!$B$4-E630</f>
        <v>508</v>
      </c>
      <c r="G630" s="7" t="n">
        <f aca="false">COUNTIF(Pedidos!$B$2:$B$7000,A630)</f>
        <v>7</v>
      </c>
      <c r="H630" s="16" t="n">
        <f aca="false">SUMIFS(Pedidos!$D$2:$D$7000,Pedidos!$B$2:$B$7000,A630)</f>
        <v>275.37</v>
      </c>
      <c r="I630" s="7" t="n">
        <f aca="false">5-MIN(4,INT(PERCENTRANK($F$2:$F$2401,F630,6)*5))</f>
        <v>2</v>
      </c>
      <c r="J630" s="15" t="n">
        <f aca="false">IF(G630&gt;=Parámetros!$B$8,5,IF(G630&gt;=Parámetros!$B$7,4,IF(G630&gt;=Parámetros!$B$6,3,IF(G630&gt;=Parámetros!$B$5,2,1))))</f>
        <v>5</v>
      </c>
      <c r="K630" s="7" t="n">
        <f aca="false">1+MIN(4,INT(PERCENTRANK($H$2:$H$2401,H630,6)*5))</f>
        <v>5</v>
      </c>
      <c r="L630" s="7" t="str">
        <f aca="false">I630&amp;J630&amp;K630</f>
        <v>255</v>
      </c>
      <c r="M630" s="15" t="str">
        <f aca="false">INDEX('Mapa RF'!$B$4:$F$8,6-I630,J630)</f>
        <v>No podemos perderlos</v>
      </c>
    </row>
    <row r="631" customFormat="false" ht="15" hidden="false" customHeight="false" outlineLevel="0" collapsed="false">
      <c r="A631" s="10" t="s">
        <v>783</v>
      </c>
      <c r="B631" s="10" t="s">
        <v>8976</v>
      </c>
      <c r="C631" s="11" t="n">
        <v>45655</v>
      </c>
      <c r="D631" s="13" t="b">
        <f aca="false">TRUE()</f>
        <v>1</v>
      </c>
      <c r="E631" s="14" t="n">
        <f aca="false">_xlfn.MAXIFS(Pedidos!$C$2:$C$7000,Pedidos!$B$2:$B$7000,A631)</f>
        <v>45655</v>
      </c>
      <c r="F631" s="15" t="n">
        <f aca="false">Parámetros!$B$4-E631</f>
        <v>641</v>
      </c>
      <c r="G631" s="7" t="n">
        <f aca="false">COUNTIF(Pedidos!$B$2:$B$7000,A631)</f>
        <v>1</v>
      </c>
      <c r="H631" s="16" t="n">
        <f aca="false">SUMIFS(Pedidos!$D$2:$D$7000,Pedidos!$B$2:$B$7000,A631)</f>
        <v>35.4</v>
      </c>
      <c r="I631" s="7" t="n">
        <f aca="false">5-MIN(4,INT(PERCENTRANK($F$2:$F$2401,F631,6)*5))</f>
        <v>1</v>
      </c>
      <c r="J631" s="15" t="n">
        <f aca="false">IF(G631&gt;=Parámetros!$B$8,5,IF(G631&gt;=Parámetros!$B$7,4,IF(G631&gt;=Parámetros!$B$6,3,IF(G631&gt;=Parámetros!$B$5,2,1))))</f>
        <v>1</v>
      </c>
      <c r="K631" s="7" t="n">
        <f aca="false">1+MIN(4,INT(PERCENTRANK($H$2:$H$2401,H631,6)*5))</f>
        <v>2</v>
      </c>
      <c r="L631" s="7" t="str">
        <f aca="false">I631&amp;J631&amp;K631</f>
        <v>112</v>
      </c>
      <c r="M631" s="15" t="str">
        <f aca="false">INDEX('Mapa RF'!$B$4:$F$8,6-I631,J631)</f>
        <v>Hibernando</v>
      </c>
    </row>
    <row r="632" customFormat="false" ht="15" hidden="false" customHeight="false" outlineLevel="0" collapsed="false">
      <c r="A632" s="10" t="s">
        <v>5189</v>
      </c>
      <c r="B632" s="10" t="s">
        <v>8972</v>
      </c>
      <c r="C632" s="11" t="n">
        <v>45994</v>
      </c>
      <c r="D632" s="13" t="b">
        <f aca="false">FALSE()</f>
        <v>0</v>
      </c>
      <c r="E632" s="14" t="n">
        <f aca="false">_xlfn.MAXIFS(Pedidos!$C$2:$C$7000,Pedidos!$B$2:$B$7000,A632)</f>
        <v>45994</v>
      </c>
      <c r="F632" s="15" t="n">
        <f aca="false">Parámetros!$B$4-E632</f>
        <v>302</v>
      </c>
      <c r="G632" s="7" t="n">
        <f aca="false">COUNTIF(Pedidos!$B$2:$B$7000,A632)</f>
        <v>1</v>
      </c>
      <c r="H632" s="16" t="n">
        <f aca="false">SUMIFS(Pedidos!$D$2:$D$7000,Pedidos!$B$2:$B$7000,A632)</f>
        <v>13.62</v>
      </c>
      <c r="I632" s="7" t="n">
        <f aca="false">5-MIN(4,INT(PERCENTRANK($F$2:$F$2401,F632,6)*5))</f>
        <v>3</v>
      </c>
      <c r="J632" s="15" t="n">
        <f aca="false">IF(G632&gt;=Parámetros!$B$8,5,IF(G632&gt;=Parámetros!$B$7,4,IF(G632&gt;=Parámetros!$B$6,3,IF(G632&gt;=Parámetros!$B$5,2,1))))</f>
        <v>1</v>
      </c>
      <c r="K632" s="7" t="n">
        <f aca="false">1+MIN(4,INT(PERCENTRANK($H$2:$H$2401,H632,6)*5))</f>
        <v>1</v>
      </c>
      <c r="L632" s="7" t="str">
        <f aca="false">I632&amp;J632&amp;K632</f>
        <v>311</v>
      </c>
      <c r="M632" s="15" t="str">
        <f aca="false">INDEX('Mapa RF'!$B$4:$F$8,6-I632,J632)</f>
        <v>A punto de dormirse</v>
      </c>
    </row>
    <row r="633" customFormat="false" ht="15" hidden="false" customHeight="false" outlineLevel="0" collapsed="false">
      <c r="A633" s="10" t="s">
        <v>5218</v>
      </c>
      <c r="B633" s="10" t="s">
        <v>8975</v>
      </c>
      <c r="C633" s="11" t="n">
        <v>45996</v>
      </c>
      <c r="D633" s="13" t="b">
        <f aca="false">FALSE()</f>
        <v>0</v>
      </c>
      <c r="E633" s="14" t="n">
        <f aca="false">_xlfn.MAXIFS(Pedidos!$C$2:$C$7000,Pedidos!$B$2:$B$7000,A633)</f>
        <v>46136</v>
      </c>
      <c r="F633" s="15" t="n">
        <f aca="false">Parámetros!$B$4-E633</f>
        <v>160</v>
      </c>
      <c r="G633" s="7" t="n">
        <f aca="false">COUNTIF(Pedidos!$B$2:$B$7000,A633)</f>
        <v>2</v>
      </c>
      <c r="H633" s="16" t="n">
        <f aca="false">SUMIFS(Pedidos!$D$2:$D$7000,Pedidos!$B$2:$B$7000,A633)</f>
        <v>99.22</v>
      </c>
      <c r="I633" s="7" t="n">
        <f aca="false">5-MIN(4,INT(PERCENTRANK($F$2:$F$2401,F633,6)*5))</f>
        <v>4</v>
      </c>
      <c r="J633" s="15" t="n">
        <f aca="false">IF(G633&gt;=Parámetros!$B$8,5,IF(G633&gt;=Parámetros!$B$7,4,IF(G633&gt;=Parámetros!$B$6,3,IF(G633&gt;=Parámetros!$B$5,2,1))))</f>
        <v>2</v>
      </c>
      <c r="K633" s="7" t="n">
        <f aca="false">1+MIN(4,INT(PERCENTRANK($H$2:$H$2401,H633,6)*5))</f>
        <v>4</v>
      </c>
      <c r="L633" s="7" t="str">
        <f aca="false">I633&amp;J633&amp;K633</f>
        <v>424</v>
      </c>
      <c r="M633" s="15" t="str">
        <f aca="false">INDEX('Mapa RF'!$B$4:$F$8,6-I633,J633)</f>
        <v>Potencialmente leales</v>
      </c>
    </row>
    <row r="634" customFormat="false" ht="15" hidden="false" customHeight="false" outlineLevel="0" collapsed="false">
      <c r="A634" s="10" t="s">
        <v>117</v>
      </c>
      <c r="B634" s="10" t="s">
        <v>8973</v>
      </c>
      <c r="C634" s="11" t="n">
        <v>45577</v>
      </c>
      <c r="D634" s="13" t="b">
        <f aca="false">TRUE()</f>
        <v>1</v>
      </c>
      <c r="E634" s="14" t="n">
        <f aca="false">_xlfn.MAXIFS(Pedidos!$C$2:$C$7000,Pedidos!$B$2:$B$7000,A634)</f>
        <v>46277</v>
      </c>
      <c r="F634" s="15" t="n">
        <f aca="false">Parámetros!$B$4-E634</f>
        <v>19</v>
      </c>
      <c r="G634" s="7" t="n">
        <f aca="false">COUNTIF(Pedidos!$B$2:$B$7000,A634)</f>
        <v>15</v>
      </c>
      <c r="H634" s="16" t="n">
        <f aca="false">SUMIFS(Pedidos!$D$2:$D$7000,Pedidos!$B$2:$B$7000,A634)</f>
        <v>578.02</v>
      </c>
      <c r="I634" s="7" t="n">
        <f aca="false">5-MIN(4,INT(PERCENTRANK($F$2:$F$2401,F634,6)*5))</f>
        <v>5</v>
      </c>
      <c r="J634" s="15" t="n">
        <f aca="false">IF(G634&gt;=Parámetros!$B$8,5,IF(G634&gt;=Parámetros!$B$7,4,IF(G634&gt;=Parámetros!$B$6,3,IF(G634&gt;=Parámetros!$B$5,2,1))))</f>
        <v>5</v>
      </c>
      <c r="K634" s="7" t="n">
        <f aca="false">1+MIN(4,INT(PERCENTRANK($H$2:$H$2401,H634,6)*5))</f>
        <v>5</v>
      </c>
      <c r="L634" s="7" t="str">
        <f aca="false">I634&amp;J634&amp;K634</f>
        <v>555</v>
      </c>
      <c r="M634" s="15" t="str">
        <f aca="false">INDEX('Mapa RF'!$B$4:$F$8,6-I634,J634)</f>
        <v>Campeones</v>
      </c>
    </row>
    <row r="635" customFormat="false" ht="15" hidden="false" customHeight="false" outlineLevel="0" collapsed="false">
      <c r="A635" s="10" t="s">
        <v>5128</v>
      </c>
      <c r="B635" s="10" t="s">
        <v>8980</v>
      </c>
      <c r="C635" s="11" t="n">
        <v>45989</v>
      </c>
      <c r="D635" s="13" t="b">
        <f aca="false">TRUE()</f>
        <v>1</v>
      </c>
      <c r="E635" s="14" t="n">
        <f aca="false">_xlfn.MAXIFS(Pedidos!$C$2:$C$7000,Pedidos!$B$2:$B$7000,A635)</f>
        <v>46213</v>
      </c>
      <c r="F635" s="15" t="n">
        <f aca="false">Parámetros!$B$4-E635</f>
        <v>83</v>
      </c>
      <c r="G635" s="7" t="n">
        <f aca="false">COUNTIF(Pedidos!$B$2:$B$7000,A635)</f>
        <v>2</v>
      </c>
      <c r="H635" s="16" t="n">
        <f aca="false">SUMIFS(Pedidos!$D$2:$D$7000,Pedidos!$B$2:$B$7000,A635)</f>
        <v>70.97</v>
      </c>
      <c r="I635" s="7" t="n">
        <f aca="false">5-MIN(4,INT(PERCENTRANK($F$2:$F$2401,F635,6)*5))</f>
        <v>4</v>
      </c>
      <c r="J635" s="15" t="n">
        <f aca="false">IF(G635&gt;=Parámetros!$B$8,5,IF(G635&gt;=Parámetros!$B$7,4,IF(G635&gt;=Parámetros!$B$6,3,IF(G635&gt;=Parámetros!$B$5,2,1))))</f>
        <v>2</v>
      </c>
      <c r="K635" s="7" t="n">
        <f aca="false">1+MIN(4,INT(PERCENTRANK($H$2:$H$2401,H635,6)*5))</f>
        <v>4</v>
      </c>
      <c r="L635" s="7" t="str">
        <f aca="false">I635&amp;J635&amp;K635</f>
        <v>424</v>
      </c>
      <c r="M635" s="15" t="str">
        <f aca="false">INDEX('Mapa RF'!$B$4:$F$8,6-I635,J635)</f>
        <v>Potencialmente leales</v>
      </c>
    </row>
    <row r="636" customFormat="false" ht="15" hidden="false" customHeight="false" outlineLevel="0" collapsed="false">
      <c r="A636" s="10" t="s">
        <v>3964</v>
      </c>
      <c r="B636" s="10" t="s">
        <v>8979</v>
      </c>
      <c r="C636" s="11" t="n">
        <v>45902</v>
      </c>
      <c r="D636" s="13" t="b">
        <f aca="false">TRUE()</f>
        <v>1</v>
      </c>
      <c r="E636" s="14" t="n">
        <f aca="false">_xlfn.MAXIFS(Pedidos!$C$2:$C$7000,Pedidos!$B$2:$B$7000,A636)</f>
        <v>46154</v>
      </c>
      <c r="F636" s="15" t="n">
        <f aca="false">Parámetros!$B$4-E636</f>
        <v>142</v>
      </c>
      <c r="G636" s="7" t="n">
        <f aca="false">COUNTIF(Pedidos!$B$2:$B$7000,A636)</f>
        <v>9</v>
      </c>
      <c r="H636" s="16" t="n">
        <f aca="false">SUMIFS(Pedidos!$D$2:$D$7000,Pedidos!$B$2:$B$7000,A636)</f>
        <v>534.86</v>
      </c>
      <c r="I636" s="7" t="n">
        <f aca="false">5-MIN(4,INT(PERCENTRANK($F$2:$F$2401,F636,6)*5))</f>
        <v>4</v>
      </c>
      <c r="J636" s="15" t="n">
        <f aca="false">IF(G636&gt;=Parámetros!$B$8,5,IF(G636&gt;=Parámetros!$B$7,4,IF(G636&gt;=Parámetros!$B$6,3,IF(G636&gt;=Parámetros!$B$5,2,1))))</f>
        <v>5</v>
      </c>
      <c r="K636" s="7" t="n">
        <f aca="false">1+MIN(4,INT(PERCENTRANK($H$2:$H$2401,H636,6)*5))</f>
        <v>5</v>
      </c>
      <c r="L636" s="7" t="str">
        <f aca="false">I636&amp;J636&amp;K636</f>
        <v>455</v>
      </c>
      <c r="M636" s="15" t="str">
        <f aca="false">INDEX('Mapa RF'!$B$4:$F$8,6-I636,J636)</f>
        <v>Leales</v>
      </c>
    </row>
    <row r="637" customFormat="false" ht="15" hidden="false" customHeight="false" outlineLevel="0" collapsed="false">
      <c r="A637" s="10" t="s">
        <v>1548</v>
      </c>
      <c r="B637" s="10" t="s">
        <v>8974</v>
      </c>
      <c r="C637" s="11" t="n">
        <v>45722</v>
      </c>
      <c r="D637" s="13" t="b">
        <f aca="false">TRUE()</f>
        <v>1</v>
      </c>
      <c r="E637" s="14" t="n">
        <f aca="false">_xlfn.MAXIFS(Pedidos!$C$2:$C$7000,Pedidos!$B$2:$B$7000,A637)</f>
        <v>46016</v>
      </c>
      <c r="F637" s="15" t="n">
        <f aca="false">Parámetros!$B$4-E637</f>
        <v>280</v>
      </c>
      <c r="G637" s="7" t="n">
        <f aca="false">COUNTIF(Pedidos!$B$2:$B$7000,A637)</f>
        <v>5</v>
      </c>
      <c r="H637" s="16" t="n">
        <f aca="false">SUMIFS(Pedidos!$D$2:$D$7000,Pedidos!$B$2:$B$7000,A637)</f>
        <v>142.75</v>
      </c>
      <c r="I637" s="7" t="n">
        <f aca="false">5-MIN(4,INT(PERCENTRANK($F$2:$F$2401,F637,6)*5))</f>
        <v>3</v>
      </c>
      <c r="J637" s="15" t="n">
        <f aca="false">IF(G637&gt;=Parámetros!$B$8,5,IF(G637&gt;=Parámetros!$B$7,4,IF(G637&gt;=Parámetros!$B$6,3,IF(G637&gt;=Parámetros!$B$5,2,1))))</f>
        <v>4</v>
      </c>
      <c r="K637" s="7" t="n">
        <f aca="false">1+MIN(4,INT(PERCENTRANK($H$2:$H$2401,H637,6)*5))</f>
        <v>5</v>
      </c>
      <c r="L637" s="7" t="str">
        <f aca="false">I637&amp;J637&amp;K637</f>
        <v>345</v>
      </c>
      <c r="M637" s="15" t="str">
        <f aca="false">INDEX('Mapa RF'!$B$4:$F$8,6-I637,J637)</f>
        <v>Leales</v>
      </c>
    </row>
    <row r="638" customFormat="false" ht="15" hidden="false" customHeight="false" outlineLevel="0" collapsed="false">
      <c r="A638" s="10" t="s">
        <v>292</v>
      </c>
      <c r="B638" s="10" t="s">
        <v>8968</v>
      </c>
      <c r="C638" s="11" t="n">
        <v>45600</v>
      </c>
      <c r="D638" s="13" t="b">
        <f aca="false">TRUE()</f>
        <v>1</v>
      </c>
      <c r="E638" s="14" t="n">
        <f aca="false">_xlfn.MAXIFS(Pedidos!$C$2:$C$7000,Pedidos!$B$2:$B$7000,A638)</f>
        <v>46057</v>
      </c>
      <c r="F638" s="15" t="n">
        <f aca="false">Parámetros!$B$4-E638</f>
        <v>239</v>
      </c>
      <c r="G638" s="7" t="n">
        <f aca="false">COUNTIF(Pedidos!$B$2:$B$7000,A638)</f>
        <v>3</v>
      </c>
      <c r="H638" s="16" t="n">
        <f aca="false">SUMIFS(Pedidos!$D$2:$D$7000,Pedidos!$B$2:$B$7000,A638)</f>
        <v>86.67</v>
      </c>
      <c r="I638" s="7" t="n">
        <f aca="false">5-MIN(4,INT(PERCENTRANK($F$2:$F$2401,F638,6)*5))</f>
        <v>3</v>
      </c>
      <c r="J638" s="15" t="n">
        <f aca="false">IF(G638&gt;=Parámetros!$B$8,5,IF(G638&gt;=Parámetros!$B$7,4,IF(G638&gt;=Parámetros!$B$6,3,IF(G638&gt;=Parámetros!$B$5,2,1))))</f>
        <v>3</v>
      </c>
      <c r="K638" s="7" t="n">
        <f aca="false">1+MIN(4,INT(PERCENTRANK($H$2:$H$2401,H638,6)*5))</f>
        <v>4</v>
      </c>
      <c r="L638" s="7" t="str">
        <f aca="false">I638&amp;J638&amp;K638</f>
        <v>334</v>
      </c>
      <c r="M638" s="15" t="str">
        <f aca="false">INDEX('Mapa RF'!$B$4:$F$8,6-I638,J638)</f>
        <v>Necesitan atención</v>
      </c>
    </row>
    <row r="639" customFormat="false" ht="15" hidden="false" customHeight="false" outlineLevel="0" collapsed="false">
      <c r="A639" s="10" t="s">
        <v>7923</v>
      </c>
      <c r="B639" s="10" t="s">
        <v>8973</v>
      </c>
      <c r="C639" s="11" t="n">
        <v>46212</v>
      </c>
      <c r="D639" s="13" t="b">
        <f aca="false">FALSE()</f>
        <v>0</v>
      </c>
      <c r="E639" s="14" t="n">
        <f aca="false">_xlfn.MAXIFS(Pedidos!$C$2:$C$7000,Pedidos!$B$2:$B$7000,A639)</f>
        <v>46291</v>
      </c>
      <c r="F639" s="15" t="n">
        <f aca="false">Parámetros!$B$4-E639</f>
        <v>5</v>
      </c>
      <c r="G639" s="7" t="n">
        <f aca="false">COUNTIF(Pedidos!$B$2:$B$7000,A639)</f>
        <v>2</v>
      </c>
      <c r="H639" s="16" t="n">
        <f aca="false">SUMIFS(Pedidos!$D$2:$D$7000,Pedidos!$B$2:$B$7000,A639)</f>
        <v>74.02</v>
      </c>
      <c r="I639" s="7" t="n">
        <f aca="false">5-MIN(4,INT(PERCENTRANK($F$2:$F$2401,F639,6)*5))</f>
        <v>5</v>
      </c>
      <c r="J639" s="15" t="n">
        <f aca="false">IF(G639&gt;=Parámetros!$B$8,5,IF(G639&gt;=Parámetros!$B$7,4,IF(G639&gt;=Parámetros!$B$6,3,IF(G639&gt;=Parámetros!$B$5,2,1))))</f>
        <v>2</v>
      </c>
      <c r="K639" s="7" t="n">
        <f aca="false">1+MIN(4,INT(PERCENTRANK($H$2:$H$2401,H639,6)*5))</f>
        <v>4</v>
      </c>
      <c r="L639" s="7" t="str">
        <f aca="false">I639&amp;J639&amp;K639</f>
        <v>524</v>
      </c>
      <c r="M639" s="15" t="str">
        <f aca="false">INDEX('Mapa RF'!$B$4:$F$8,6-I639,J639)</f>
        <v>Potencialmente leales</v>
      </c>
    </row>
    <row r="640" customFormat="false" ht="15" hidden="false" customHeight="false" outlineLevel="0" collapsed="false">
      <c r="A640" s="10" t="s">
        <v>6678</v>
      </c>
      <c r="B640" s="10" t="s">
        <v>8975</v>
      </c>
      <c r="C640" s="11" t="n">
        <v>46108</v>
      </c>
      <c r="D640" s="13" t="b">
        <f aca="false">TRUE()</f>
        <v>1</v>
      </c>
      <c r="E640" s="14" t="n">
        <f aca="false">_xlfn.MAXIFS(Pedidos!$C$2:$C$7000,Pedidos!$B$2:$B$7000,A640)</f>
        <v>46108</v>
      </c>
      <c r="F640" s="15" t="n">
        <f aca="false">Parámetros!$B$4-E640</f>
        <v>188</v>
      </c>
      <c r="G640" s="7" t="n">
        <f aca="false">COUNTIF(Pedidos!$B$2:$B$7000,A640)</f>
        <v>1</v>
      </c>
      <c r="H640" s="16" t="n">
        <f aca="false">SUMIFS(Pedidos!$D$2:$D$7000,Pedidos!$B$2:$B$7000,A640)</f>
        <v>12.38</v>
      </c>
      <c r="I640" s="7" t="n">
        <f aca="false">5-MIN(4,INT(PERCENTRANK($F$2:$F$2401,F640,6)*5))</f>
        <v>4</v>
      </c>
      <c r="J640" s="15" t="n">
        <f aca="false">IF(G640&gt;=Parámetros!$B$8,5,IF(G640&gt;=Parámetros!$B$7,4,IF(G640&gt;=Parámetros!$B$6,3,IF(G640&gt;=Parámetros!$B$5,2,1))))</f>
        <v>1</v>
      </c>
      <c r="K640" s="7" t="n">
        <f aca="false">1+MIN(4,INT(PERCENTRANK($H$2:$H$2401,H640,6)*5))</f>
        <v>1</v>
      </c>
      <c r="L640" s="7" t="str">
        <f aca="false">I640&amp;J640&amp;K640</f>
        <v>411</v>
      </c>
      <c r="M640" s="15" t="str">
        <f aca="false">INDEX('Mapa RF'!$B$4:$F$8,6-I640,J640)</f>
        <v>Prometedores</v>
      </c>
    </row>
    <row r="641" customFormat="false" ht="15" hidden="false" customHeight="false" outlineLevel="0" collapsed="false">
      <c r="A641" s="10" t="s">
        <v>7355</v>
      </c>
      <c r="B641" s="10" t="s">
        <v>8979</v>
      </c>
      <c r="C641" s="11" t="n">
        <v>46165</v>
      </c>
      <c r="D641" s="13" t="b">
        <f aca="false">TRUE()</f>
        <v>1</v>
      </c>
      <c r="E641" s="14" t="n">
        <f aca="false">_xlfn.MAXIFS(Pedidos!$C$2:$C$7000,Pedidos!$B$2:$B$7000,A641)</f>
        <v>46165</v>
      </c>
      <c r="F641" s="15" t="n">
        <f aca="false">Parámetros!$B$4-E641</f>
        <v>131</v>
      </c>
      <c r="G641" s="7" t="n">
        <f aca="false">COUNTIF(Pedidos!$B$2:$B$7000,A641)</f>
        <v>1</v>
      </c>
      <c r="H641" s="16" t="n">
        <f aca="false">SUMIFS(Pedidos!$D$2:$D$7000,Pedidos!$B$2:$B$7000,A641)</f>
        <v>21.23</v>
      </c>
      <c r="I641" s="7" t="n">
        <f aca="false">5-MIN(4,INT(PERCENTRANK($F$2:$F$2401,F641,6)*5))</f>
        <v>4</v>
      </c>
      <c r="J641" s="15" t="n">
        <f aca="false">IF(G641&gt;=Parámetros!$B$8,5,IF(G641&gt;=Parámetros!$B$7,4,IF(G641&gt;=Parámetros!$B$6,3,IF(G641&gt;=Parámetros!$B$5,2,1))))</f>
        <v>1</v>
      </c>
      <c r="K641" s="7" t="n">
        <f aca="false">1+MIN(4,INT(PERCENTRANK($H$2:$H$2401,H641,6)*5))</f>
        <v>1</v>
      </c>
      <c r="L641" s="7" t="str">
        <f aca="false">I641&amp;J641&amp;K641</f>
        <v>411</v>
      </c>
      <c r="M641" s="15" t="str">
        <f aca="false">INDEX('Mapa RF'!$B$4:$F$8,6-I641,J641)</f>
        <v>Prometedores</v>
      </c>
    </row>
    <row r="642" customFormat="false" ht="15" hidden="false" customHeight="false" outlineLevel="0" collapsed="false">
      <c r="A642" s="10" t="s">
        <v>3012</v>
      </c>
      <c r="B642" s="10" t="s">
        <v>8970</v>
      </c>
      <c r="C642" s="11" t="n">
        <v>45832</v>
      </c>
      <c r="D642" s="13" t="b">
        <f aca="false">TRUE()</f>
        <v>1</v>
      </c>
      <c r="E642" s="14" t="n">
        <f aca="false">_xlfn.MAXIFS(Pedidos!$C$2:$C$7000,Pedidos!$B$2:$B$7000,A642)</f>
        <v>46201</v>
      </c>
      <c r="F642" s="15" t="n">
        <f aca="false">Parámetros!$B$4-E642</f>
        <v>95</v>
      </c>
      <c r="G642" s="7" t="n">
        <f aca="false">COUNTIF(Pedidos!$B$2:$B$7000,A642)</f>
        <v>6</v>
      </c>
      <c r="H642" s="16" t="n">
        <f aca="false">SUMIFS(Pedidos!$D$2:$D$7000,Pedidos!$B$2:$B$7000,A642)</f>
        <v>259.56</v>
      </c>
      <c r="I642" s="7" t="n">
        <f aca="false">5-MIN(4,INT(PERCENTRANK($F$2:$F$2401,F642,6)*5))</f>
        <v>4</v>
      </c>
      <c r="J642" s="15" t="n">
        <f aca="false">IF(G642&gt;=Parámetros!$B$8,5,IF(G642&gt;=Parámetros!$B$7,4,IF(G642&gt;=Parámetros!$B$6,3,IF(G642&gt;=Parámetros!$B$5,2,1))))</f>
        <v>5</v>
      </c>
      <c r="K642" s="7" t="n">
        <f aca="false">1+MIN(4,INT(PERCENTRANK($H$2:$H$2401,H642,6)*5))</f>
        <v>5</v>
      </c>
      <c r="L642" s="7" t="str">
        <f aca="false">I642&amp;J642&amp;K642</f>
        <v>455</v>
      </c>
      <c r="M642" s="15" t="str">
        <f aca="false">INDEX('Mapa RF'!$B$4:$F$8,6-I642,J642)</f>
        <v>Leales</v>
      </c>
    </row>
    <row r="643" customFormat="false" ht="15" hidden="false" customHeight="false" outlineLevel="0" collapsed="false">
      <c r="A643" s="10" t="s">
        <v>5139</v>
      </c>
      <c r="B643" s="10" t="s">
        <v>8975</v>
      </c>
      <c r="C643" s="11" t="n">
        <v>45990</v>
      </c>
      <c r="D643" s="13" t="b">
        <f aca="false">TRUE()</f>
        <v>1</v>
      </c>
      <c r="E643" s="14" t="n">
        <f aca="false">_xlfn.MAXIFS(Pedidos!$C$2:$C$7000,Pedidos!$B$2:$B$7000,A643)</f>
        <v>45990</v>
      </c>
      <c r="F643" s="15" t="n">
        <f aca="false">Parámetros!$B$4-E643</f>
        <v>306</v>
      </c>
      <c r="G643" s="7" t="n">
        <f aca="false">COUNTIF(Pedidos!$B$2:$B$7000,A643)</f>
        <v>1</v>
      </c>
      <c r="H643" s="16" t="n">
        <f aca="false">SUMIFS(Pedidos!$D$2:$D$7000,Pedidos!$B$2:$B$7000,A643)</f>
        <v>22.4</v>
      </c>
      <c r="I643" s="7" t="n">
        <f aca="false">5-MIN(4,INT(PERCENTRANK($F$2:$F$2401,F643,6)*5))</f>
        <v>3</v>
      </c>
      <c r="J643" s="15" t="n">
        <f aca="false">IF(G643&gt;=Parámetros!$B$8,5,IF(G643&gt;=Parámetros!$B$7,4,IF(G643&gt;=Parámetros!$B$6,3,IF(G643&gt;=Parámetros!$B$5,2,1))))</f>
        <v>1</v>
      </c>
      <c r="K643" s="7" t="n">
        <f aca="false">1+MIN(4,INT(PERCENTRANK($H$2:$H$2401,H643,6)*5))</f>
        <v>1</v>
      </c>
      <c r="L643" s="7" t="str">
        <f aca="false">I643&amp;J643&amp;K643</f>
        <v>311</v>
      </c>
      <c r="M643" s="15" t="str">
        <f aca="false">INDEX('Mapa RF'!$B$4:$F$8,6-I643,J643)</f>
        <v>A punto de dormirse</v>
      </c>
    </row>
    <row r="644" customFormat="false" ht="15" hidden="false" customHeight="false" outlineLevel="0" collapsed="false">
      <c r="A644" s="10" t="s">
        <v>8170</v>
      </c>
      <c r="B644" s="10" t="s">
        <v>8975</v>
      </c>
      <c r="C644" s="11" t="n">
        <v>46231</v>
      </c>
      <c r="D644" s="13" t="b">
        <f aca="false">FALSE()</f>
        <v>0</v>
      </c>
      <c r="E644" s="14" t="n">
        <f aca="false">_xlfn.MAXIFS(Pedidos!$C$2:$C$7000,Pedidos!$B$2:$B$7000,A644)</f>
        <v>46231</v>
      </c>
      <c r="F644" s="15" t="n">
        <f aca="false">Parámetros!$B$4-E644</f>
        <v>65</v>
      </c>
      <c r="G644" s="7" t="n">
        <f aca="false">COUNTIF(Pedidos!$B$2:$B$7000,A644)</f>
        <v>1</v>
      </c>
      <c r="H644" s="16" t="n">
        <f aca="false">SUMIFS(Pedidos!$D$2:$D$7000,Pedidos!$B$2:$B$7000,A644)</f>
        <v>13.04</v>
      </c>
      <c r="I644" s="7" t="n">
        <f aca="false">5-MIN(4,INT(PERCENTRANK($F$2:$F$2401,F644,6)*5))</f>
        <v>5</v>
      </c>
      <c r="J644" s="15" t="n">
        <f aca="false">IF(G644&gt;=Parámetros!$B$8,5,IF(G644&gt;=Parámetros!$B$7,4,IF(G644&gt;=Parámetros!$B$6,3,IF(G644&gt;=Parámetros!$B$5,2,1))))</f>
        <v>1</v>
      </c>
      <c r="K644" s="7" t="n">
        <f aca="false">1+MIN(4,INT(PERCENTRANK($H$2:$H$2401,H644,6)*5))</f>
        <v>1</v>
      </c>
      <c r="L644" s="7" t="str">
        <f aca="false">I644&amp;J644&amp;K644</f>
        <v>511</v>
      </c>
      <c r="M644" s="15" t="str">
        <f aca="false">INDEX('Mapa RF'!$B$4:$F$8,6-I644,J644)</f>
        <v>Nuevos</v>
      </c>
    </row>
    <row r="645" customFormat="false" ht="15" hidden="false" customHeight="false" outlineLevel="0" collapsed="false">
      <c r="A645" s="10" t="s">
        <v>3256</v>
      </c>
      <c r="B645" s="10" t="s">
        <v>8968</v>
      </c>
      <c r="C645" s="11" t="n">
        <v>45851</v>
      </c>
      <c r="D645" s="13" t="b">
        <f aca="false">TRUE()</f>
        <v>1</v>
      </c>
      <c r="E645" s="14" t="n">
        <f aca="false">_xlfn.MAXIFS(Pedidos!$C$2:$C$7000,Pedidos!$B$2:$B$7000,A645)</f>
        <v>45851</v>
      </c>
      <c r="F645" s="15" t="n">
        <f aca="false">Parámetros!$B$4-E645</f>
        <v>445</v>
      </c>
      <c r="G645" s="7" t="n">
        <f aca="false">COUNTIF(Pedidos!$B$2:$B$7000,A645)</f>
        <v>1</v>
      </c>
      <c r="H645" s="16" t="n">
        <f aca="false">SUMIFS(Pedidos!$D$2:$D$7000,Pedidos!$B$2:$B$7000,A645)</f>
        <v>25.77</v>
      </c>
      <c r="I645" s="7" t="n">
        <f aca="false">5-MIN(4,INT(PERCENTRANK($F$2:$F$2401,F645,6)*5))</f>
        <v>2</v>
      </c>
      <c r="J645" s="15" t="n">
        <f aca="false">IF(G645&gt;=Parámetros!$B$8,5,IF(G645&gt;=Parámetros!$B$7,4,IF(G645&gt;=Parámetros!$B$6,3,IF(G645&gt;=Parámetros!$B$5,2,1))))</f>
        <v>1</v>
      </c>
      <c r="K645" s="7" t="n">
        <f aca="false">1+MIN(4,INT(PERCENTRANK($H$2:$H$2401,H645,6)*5))</f>
        <v>2</v>
      </c>
      <c r="L645" s="7" t="str">
        <f aca="false">I645&amp;J645&amp;K645</f>
        <v>212</v>
      </c>
      <c r="M645" s="15" t="str">
        <f aca="false">INDEX('Mapa RF'!$B$4:$F$8,6-I645,J645)</f>
        <v>Hibernando</v>
      </c>
    </row>
    <row r="646" customFormat="false" ht="15" hidden="false" customHeight="false" outlineLevel="0" collapsed="false">
      <c r="A646" s="10" t="s">
        <v>6233</v>
      </c>
      <c r="B646" s="10" t="s">
        <v>8970</v>
      </c>
      <c r="C646" s="11" t="n">
        <v>46075</v>
      </c>
      <c r="D646" s="13" t="b">
        <f aca="false">FALSE()</f>
        <v>0</v>
      </c>
      <c r="E646" s="14" t="n">
        <f aca="false">_xlfn.MAXIFS(Pedidos!$C$2:$C$7000,Pedidos!$B$2:$B$7000,A646)</f>
        <v>46075</v>
      </c>
      <c r="F646" s="15" t="n">
        <f aca="false">Parámetros!$B$4-E646</f>
        <v>221</v>
      </c>
      <c r="G646" s="7" t="n">
        <f aca="false">COUNTIF(Pedidos!$B$2:$B$7000,A646)</f>
        <v>1</v>
      </c>
      <c r="H646" s="16" t="n">
        <f aca="false">SUMIFS(Pedidos!$D$2:$D$7000,Pedidos!$B$2:$B$7000,A646)</f>
        <v>38.85</v>
      </c>
      <c r="I646" s="7" t="n">
        <f aca="false">5-MIN(4,INT(PERCENTRANK($F$2:$F$2401,F646,6)*5))</f>
        <v>3</v>
      </c>
      <c r="J646" s="15" t="n">
        <f aca="false">IF(G646&gt;=Parámetros!$B$8,5,IF(G646&gt;=Parámetros!$B$7,4,IF(G646&gt;=Parámetros!$B$6,3,IF(G646&gt;=Parámetros!$B$5,2,1))))</f>
        <v>1</v>
      </c>
      <c r="K646" s="7" t="n">
        <f aca="false">1+MIN(4,INT(PERCENTRANK($H$2:$H$2401,H646,6)*5))</f>
        <v>3</v>
      </c>
      <c r="L646" s="7" t="str">
        <f aca="false">I646&amp;J646&amp;K646</f>
        <v>313</v>
      </c>
      <c r="M646" s="15" t="str">
        <f aca="false">INDEX('Mapa RF'!$B$4:$F$8,6-I646,J646)</f>
        <v>A punto de dormirse</v>
      </c>
    </row>
    <row r="647" customFormat="false" ht="15" hidden="false" customHeight="false" outlineLevel="0" collapsed="false">
      <c r="A647" s="10" t="s">
        <v>4260</v>
      </c>
      <c r="B647" s="10" t="s">
        <v>8973</v>
      </c>
      <c r="C647" s="11" t="n">
        <v>45926</v>
      </c>
      <c r="D647" s="13" t="b">
        <f aca="false">TRUE()</f>
        <v>1</v>
      </c>
      <c r="E647" s="14" t="n">
        <f aca="false">_xlfn.MAXIFS(Pedidos!$C$2:$C$7000,Pedidos!$B$2:$B$7000,A647)</f>
        <v>46096</v>
      </c>
      <c r="F647" s="15" t="n">
        <f aca="false">Parámetros!$B$4-E647</f>
        <v>200</v>
      </c>
      <c r="G647" s="7" t="n">
        <f aca="false">COUNTIF(Pedidos!$B$2:$B$7000,A647)</f>
        <v>2</v>
      </c>
      <c r="H647" s="16" t="n">
        <f aca="false">SUMIFS(Pedidos!$D$2:$D$7000,Pedidos!$B$2:$B$7000,A647)</f>
        <v>119.2</v>
      </c>
      <c r="I647" s="7" t="n">
        <f aca="false">5-MIN(4,INT(PERCENTRANK($F$2:$F$2401,F647,6)*5))</f>
        <v>4</v>
      </c>
      <c r="J647" s="15" t="n">
        <f aca="false">IF(G647&gt;=Parámetros!$B$8,5,IF(G647&gt;=Parámetros!$B$7,4,IF(G647&gt;=Parámetros!$B$6,3,IF(G647&gt;=Parámetros!$B$5,2,1))))</f>
        <v>2</v>
      </c>
      <c r="K647" s="7" t="n">
        <f aca="false">1+MIN(4,INT(PERCENTRANK($H$2:$H$2401,H647,6)*5))</f>
        <v>4</v>
      </c>
      <c r="L647" s="7" t="str">
        <f aca="false">I647&amp;J647&amp;K647</f>
        <v>424</v>
      </c>
      <c r="M647" s="15" t="str">
        <f aca="false">INDEX('Mapa RF'!$B$4:$F$8,6-I647,J647)</f>
        <v>Potencialmente leales</v>
      </c>
    </row>
    <row r="648" customFormat="false" ht="15" hidden="false" customHeight="false" outlineLevel="0" collapsed="false">
      <c r="A648" s="10" t="s">
        <v>3720</v>
      </c>
      <c r="B648" s="10" t="s">
        <v>8981</v>
      </c>
      <c r="C648" s="11" t="n">
        <v>45884</v>
      </c>
      <c r="D648" s="13" t="b">
        <f aca="false">TRUE()</f>
        <v>1</v>
      </c>
      <c r="E648" s="14" t="n">
        <f aca="false">_xlfn.MAXIFS(Pedidos!$C$2:$C$7000,Pedidos!$B$2:$B$7000,A648)</f>
        <v>46277</v>
      </c>
      <c r="F648" s="15" t="n">
        <f aca="false">Parámetros!$B$4-E648</f>
        <v>19</v>
      </c>
      <c r="G648" s="7" t="n">
        <f aca="false">COUNTIF(Pedidos!$B$2:$B$7000,A648)</f>
        <v>9</v>
      </c>
      <c r="H648" s="16" t="n">
        <f aca="false">SUMIFS(Pedidos!$D$2:$D$7000,Pedidos!$B$2:$B$7000,A648)</f>
        <v>416.9</v>
      </c>
      <c r="I648" s="7" t="n">
        <f aca="false">5-MIN(4,INT(PERCENTRANK($F$2:$F$2401,F648,6)*5))</f>
        <v>5</v>
      </c>
      <c r="J648" s="15" t="n">
        <f aca="false">IF(G648&gt;=Parámetros!$B$8,5,IF(G648&gt;=Parámetros!$B$7,4,IF(G648&gt;=Parámetros!$B$6,3,IF(G648&gt;=Parámetros!$B$5,2,1))))</f>
        <v>5</v>
      </c>
      <c r="K648" s="7" t="n">
        <f aca="false">1+MIN(4,INT(PERCENTRANK($H$2:$H$2401,H648,6)*5))</f>
        <v>5</v>
      </c>
      <c r="L648" s="7" t="str">
        <f aca="false">I648&amp;J648&amp;K648</f>
        <v>555</v>
      </c>
      <c r="M648" s="15" t="str">
        <f aca="false">INDEX('Mapa RF'!$B$4:$F$8,6-I648,J648)</f>
        <v>Campeones</v>
      </c>
    </row>
    <row r="649" customFormat="false" ht="15" hidden="false" customHeight="false" outlineLevel="0" collapsed="false">
      <c r="A649" s="10" t="s">
        <v>3149</v>
      </c>
      <c r="B649" s="10" t="s">
        <v>8971</v>
      </c>
      <c r="C649" s="11" t="n">
        <v>45843</v>
      </c>
      <c r="D649" s="13" t="b">
        <f aca="false">TRUE()</f>
        <v>1</v>
      </c>
      <c r="E649" s="14" t="n">
        <f aca="false">_xlfn.MAXIFS(Pedidos!$C$2:$C$7000,Pedidos!$B$2:$B$7000,A649)</f>
        <v>45843</v>
      </c>
      <c r="F649" s="15" t="n">
        <f aca="false">Parámetros!$B$4-E649</f>
        <v>453</v>
      </c>
      <c r="G649" s="7" t="n">
        <f aca="false">COUNTIF(Pedidos!$B$2:$B$7000,A649)</f>
        <v>1</v>
      </c>
      <c r="H649" s="16" t="n">
        <f aca="false">SUMIFS(Pedidos!$D$2:$D$7000,Pedidos!$B$2:$B$7000,A649)</f>
        <v>27.32</v>
      </c>
      <c r="I649" s="7" t="n">
        <f aca="false">5-MIN(4,INT(PERCENTRANK($F$2:$F$2401,F649,6)*5))</f>
        <v>2</v>
      </c>
      <c r="J649" s="15" t="n">
        <f aca="false">IF(G649&gt;=Parámetros!$B$8,5,IF(G649&gt;=Parámetros!$B$7,4,IF(G649&gt;=Parámetros!$B$6,3,IF(G649&gt;=Parámetros!$B$5,2,1))))</f>
        <v>1</v>
      </c>
      <c r="K649" s="7" t="n">
        <f aca="false">1+MIN(4,INT(PERCENTRANK($H$2:$H$2401,H649,6)*5))</f>
        <v>2</v>
      </c>
      <c r="L649" s="7" t="str">
        <f aca="false">I649&amp;J649&amp;K649</f>
        <v>212</v>
      </c>
      <c r="M649" s="15" t="str">
        <f aca="false">INDEX('Mapa RF'!$B$4:$F$8,6-I649,J649)</f>
        <v>Hibernando</v>
      </c>
    </row>
    <row r="650" customFormat="false" ht="15" hidden="false" customHeight="false" outlineLevel="0" collapsed="false">
      <c r="A650" s="10" t="s">
        <v>1040</v>
      </c>
      <c r="B650" s="10" t="s">
        <v>8968</v>
      </c>
      <c r="C650" s="11" t="n">
        <v>45680</v>
      </c>
      <c r="D650" s="13" t="b">
        <f aca="false">TRUE()</f>
        <v>1</v>
      </c>
      <c r="E650" s="14" t="n">
        <f aca="false">_xlfn.MAXIFS(Pedidos!$C$2:$C$7000,Pedidos!$B$2:$B$7000,A650)</f>
        <v>45770</v>
      </c>
      <c r="F650" s="15" t="n">
        <f aca="false">Parámetros!$B$4-E650</f>
        <v>526</v>
      </c>
      <c r="G650" s="7" t="n">
        <f aca="false">COUNTIF(Pedidos!$B$2:$B$7000,A650)</f>
        <v>2</v>
      </c>
      <c r="H650" s="16" t="n">
        <f aca="false">SUMIFS(Pedidos!$D$2:$D$7000,Pedidos!$B$2:$B$7000,A650)</f>
        <v>104.04</v>
      </c>
      <c r="I650" s="7" t="n">
        <f aca="false">5-MIN(4,INT(PERCENTRANK($F$2:$F$2401,F650,6)*5))</f>
        <v>1</v>
      </c>
      <c r="J650" s="15" t="n">
        <f aca="false">IF(G650&gt;=Parámetros!$B$8,5,IF(G650&gt;=Parámetros!$B$7,4,IF(G650&gt;=Parámetros!$B$6,3,IF(G650&gt;=Parámetros!$B$5,2,1))))</f>
        <v>2</v>
      </c>
      <c r="K650" s="7" t="n">
        <f aca="false">1+MIN(4,INT(PERCENTRANK($H$2:$H$2401,H650,6)*5))</f>
        <v>4</v>
      </c>
      <c r="L650" s="7" t="str">
        <f aca="false">I650&amp;J650&amp;K650</f>
        <v>124</v>
      </c>
      <c r="M650" s="15" t="str">
        <f aca="false">INDEX('Mapa RF'!$B$4:$F$8,6-I650,J650)</f>
        <v>Hibernando</v>
      </c>
    </row>
    <row r="651" customFormat="false" ht="15" hidden="false" customHeight="false" outlineLevel="0" collapsed="false">
      <c r="A651" s="10" t="s">
        <v>1550</v>
      </c>
      <c r="B651" s="10" t="s">
        <v>8980</v>
      </c>
      <c r="C651" s="11" t="n">
        <v>45722</v>
      </c>
      <c r="D651" s="13" t="b">
        <f aca="false">FALSE()</f>
        <v>0</v>
      </c>
      <c r="E651" s="14" t="n">
        <f aca="false">_xlfn.MAXIFS(Pedidos!$C$2:$C$7000,Pedidos!$B$2:$B$7000,A651)</f>
        <v>45722</v>
      </c>
      <c r="F651" s="15" t="n">
        <f aca="false">Parámetros!$B$4-E651</f>
        <v>574</v>
      </c>
      <c r="G651" s="7" t="n">
        <f aca="false">COUNTIF(Pedidos!$B$2:$B$7000,A651)</f>
        <v>1</v>
      </c>
      <c r="H651" s="16" t="n">
        <f aca="false">SUMIFS(Pedidos!$D$2:$D$7000,Pedidos!$B$2:$B$7000,A651)</f>
        <v>33.51</v>
      </c>
      <c r="I651" s="7" t="n">
        <f aca="false">5-MIN(4,INT(PERCENTRANK($F$2:$F$2401,F651,6)*5))</f>
        <v>1</v>
      </c>
      <c r="J651" s="15" t="n">
        <f aca="false">IF(G651&gt;=Parámetros!$B$8,5,IF(G651&gt;=Parámetros!$B$7,4,IF(G651&gt;=Parámetros!$B$6,3,IF(G651&gt;=Parámetros!$B$5,2,1))))</f>
        <v>1</v>
      </c>
      <c r="K651" s="7" t="n">
        <f aca="false">1+MIN(4,INT(PERCENTRANK($H$2:$H$2401,H651,6)*5))</f>
        <v>2</v>
      </c>
      <c r="L651" s="7" t="str">
        <f aca="false">I651&amp;J651&amp;K651</f>
        <v>112</v>
      </c>
      <c r="M651" s="15" t="str">
        <f aca="false">INDEX('Mapa RF'!$B$4:$F$8,6-I651,J651)</f>
        <v>Hibernando</v>
      </c>
    </row>
    <row r="652" customFormat="false" ht="15" hidden="false" customHeight="false" outlineLevel="0" collapsed="false">
      <c r="A652" s="10" t="s">
        <v>383</v>
      </c>
      <c r="B652" s="10" t="s">
        <v>8974</v>
      </c>
      <c r="C652" s="11" t="n">
        <v>45612</v>
      </c>
      <c r="D652" s="13" t="b">
        <f aca="false">TRUE()</f>
        <v>1</v>
      </c>
      <c r="E652" s="14" t="n">
        <f aca="false">_xlfn.MAXIFS(Pedidos!$C$2:$C$7000,Pedidos!$B$2:$B$7000,A652)</f>
        <v>45788</v>
      </c>
      <c r="F652" s="15" t="n">
        <f aca="false">Parámetros!$B$4-E652</f>
        <v>508</v>
      </c>
      <c r="G652" s="7" t="n">
        <f aca="false">COUNTIF(Pedidos!$B$2:$B$7000,A652)</f>
        <v>4</v>
      </c>
      <c r="H652" s="16" t="n">
        <f aca="false">SUMIFS(Pedidos!$D$2:$D$7000,Pedidos!$B$2:$B$7000,A652)</f>
        <v>172.59</v>
      </c>
      <c r="I652" s="7" t="n">
        <f aca="false">5-MIN(4,INT(PERCENTRANK($F$2:$F$2401,F652,6)*5))</f>
        <v>2</v>
      </c>
      <c r="J652" s="15" t="n">
        <f aca="false">IF(G652&gt;=Parámetros!$B$8,5,IF(G652&gt;=Parámetros!$B$7,4,IF(G652&gt;=Parámetros!$B$6,3,IF(G652&gt;=Parámetros!$B$5,2,1))))</f>
        <v>4</v>
      </c>
      <c r="K652" s="7" t="n">
        <f aca="false">1+MIN(4,INT(PERCENTRANK($H$2:$H$2401,H652,6)*5))</f>
        <v>5</v>
      </c>
      <c r="L652" s="7" t="str">
        <f aca="false">I652&amp;J652&amp;K652</f>
        <v>245</v>
      </c>
      <c r="M652" s="15" t="str">
        <f aca="false">INDEX('Mapa RF'!$B$4:$F$8,6-I652,J652)</f>
        <v>En riesgo</v>
      </c>
    </row>
    <row r="653" customFormat="false" ht="15" hidden="false" customHeight="false" outlineLevel="0" collapsed="false">
      <c r="A653" s="10" t="s">
        <v>4178</v>
      </c>
      <c r="B653" s="10" t="s">
        <v>8968</v>
      </c>
      <c r="C653" s="11" t="n">
        <v>45919</v>
      </c>
      <c r="D653" s="13" t="b">
        <f aca="false">FALSE()</f>
        <v>0</v>
      </c>
      <c r="E653" s="14" t="n">
        <f aca="false">_xlfn.MAXIFS(Pedidos!$C$2:$C$7000,Pedidos!$B$2:$B$7000,A653)</f>
        <v>46257</v>
      </c>
      <c r="F653" s="15" t="n">
        <f aca="false">Parámetros!$B$4-E653</f>
        <v>39</v>
      </c>
      <c r="G653" s="7" t="n">
        <f aca="false">COUNTIF(Pedidos!$B$2:$B$7000,A653)</f>
        <v>6</v>
      </c>
      <c r="H653" s="16" t="n">
        <f aca="false">SUMIFS(Pedidos!$D$2:$D$7000,Pedidos!$B$2:$B$7000,A653)</f>
        <v>243.7</v>
      </c>
      <c r="I653" s="7" t="n">
        <f aca="false">5-MIN(4,INT(PERCENTRANK($F$2:$F$2401,F653,6)*5))</f>
        <v>5</v>
      </c>
      <c r="J653" s="15" t="n">
        <f aca="false">IF(G653&gt;=Parámetros!$B$8,5,IF(G653&gt;=Parámetros!$B$7,4,IF(G653&gt;=Parámetros!$B$6,3,IF(G653&gt;=Parámetros!$B$5,2,1))))</f>
        <v>5</v>
      </c>
      <c r="K653" s="7" t="n">
        <f aca="false">1+MIN(4,INT(PERCENTRANK($H$2:$H$2401,H653,6)*5))</f>
        <v>5</v>
      </c>
      <c r="L653" s="7" t="str">
        <f aca="false">I653&amp;J653&amp;K653</f>
        <v>555</v>
      </c>
      <c r="M653" s="15" t="str">
        <f aca="false">INDEX('Mapa RF'!$B$4:$F$8,6-I653,J653)</f>
        <v>Campeones</v>
      </c>
    </row>
    <row r="654" customFormat="false" ht="15" hidden="false" customHeight="false" outlineLevel="0" collapsed="false">
      <c r="A654" s="10" t="s">
        <v>568</v>
      </c>
      <c r="B654" s="10" t="s">
        <v>8972</v>
      </c>
      <c r="C654" s="11" t="n">
        <v>45634</v>
      </c>
      <c r="D654" s="13" t="b">
        <f aca="false">TRUE()</f>
        <v>1</v>
      </c>
      <c r="E654" s="14" t="n">
        <f aca="false">_xlfn.MAXIFS(Pedidos!$C$2:$C$7000,Pedidos!$B$2:$B$7000,A654)</f>
        <v>45634</v>
      </c>
      <c r="F654" s="15" t="n">
        <f aca="false">Parámetros!$B$4-E654</f>
        <v>662</v>
      </c>
      <c r="G654" s="7" t="n">
        <f aca="false">COUNTIF(Pedidos!$B$2:$B$7000,A654)</f>
        <v>1</v>
      </c>
      <c r="H654" s="16" t="n">
        <f aca="false">SUMIFS(Pedidos!$D$2:$D$7000,Pedidos!$B$2:$B$7000,A654)</f>
        <v>45.96</v>
      </c>
      <c r="I654" s="7" t="n">
        <f aca="false">5-MIN(4,INT(PERCENTRANK($F$2:$F$2401,F654,6)*5))</f>
        <v>1</v>
      </c>
      <c r="J654" s="15" t="n">
        <f aca="false">IF(G654&gt;=Parámetros!$B$8,5,IF(G654&gt;=Parámetros!$B$7,4,IF(G654&gt;=Parámetros!$B$6,3,IF(G654&gt;=Parámetros!$B$5,2,1))))</f>
        <v>1</v>
      </c>
      <c r="K654" s="7" t="n">
        <f aca="false">1+MIN(4,INT(PERCENTRANK($H$2:$H$2401,H654,6)*5))</f>
        <v>3</v>
      </c>
      <c r="L654" s="7" t="str">
        <f aca="false">I654&amp;J654&amp;K654</f>
        <v>113</v>
      </c>
      <c r="M654" s="15" t="str">
        <f aca="false">INDEX('Mapa RF'!$B$4:$F$8,6-I654,J654)</f>
        <v>Hibernando</v>
      </c>
    </row>
    <row r="655" customFormat="false" ht="15" hidden="false" customHeight="false" outlineLevel="0" collapsed="false">
      <c r="A655" s="10" t="s">
        <v>4008</v>
      </c>
      <c r="B655" s="10" t="s">
        <v>8968</v>
      </c>
      <c r="C655" s="11" t="n">
        <v>45905</v>
      </c>
      <c r="D655" s="13" t="b">
        <f aca="false">TRUE()</f>
        <v>1</v>
      </c>
      <c r="E655" s="14" t="n">
        <f aca="false">_xlfn.MAXIFS(Pedidos!$C$2:$C$7000,Pedidos!$B$2:$B$7000,A655)</f>
        <v>45905</v>
      </c>
      <c r="F655" s="15" t="n">
        <f aca="false">Parámetros!$B$4-E655</f>
        <v>391</v>
      </c>
      <c r="G655" s="7" t="n">
        <f aca="false">COUNTIF(Pedidos!$B$2:$B$7000,A655)</f>
        <v>1</v>
      </c>
      <c r="H655" s="16" t="n">
        <f aca="false">SUMIFS(Pedidos!$D$2:$D$7000,Pedidos!$B$2:$B$7000,A655)</f>
        <v>39.89</v>
      </c>
      <c r="I655" s="7" t="n">
        <f aca="false">5-MIN(4,INT(PERCENTRANK($F$2:$F$2401,F655,6)*5))</f>
        <v>2</v>
      </c>
      <c r="J655" s="15" t="n">
        <f aca="false">IF(G655&gt;=Parámetros!$B$8,5,IF(G655&gt;=Parámetros!$B$7,4,IF(G655&gt;=Parámetros!$B$6,3,IF(G655&gt;=Parámetros!$B$5,2,1))))</f>
        <v>1</v>
      </c>
      <c r="K655" s="7" t="n">
        <f aca="false">1+MIN(4,INT(PERCENTRANK($H$2:$H$2401,H655,6)*5))</f>
        <v>3</v>
      </c>
      <c r="L655" s="7" t="str">
        <f aca="false">I655&amp;J655&amp;K655</f>
        <v>213</v>
      </c>
      <c r="M655" s="15" t="str">
        <f aca="false">INDEX('Mapa RF'!$B$4:$F$8,6-I655,J655)</f>
        <v>Hibernando</v>
      </c>
    </row>
    <row r="656" customFormat="false" ht="15" hidden="false" customHeight="false" outlineLevel="0" collapsed="false">
      <c r="A656" s="10" t="s">
        <v>214</v>
      </c>
      <c r="B656" s="10" t="s">
        <v>8972</v>
      </c>
      <c r="C656" s="11" t="n">
        <v>45590</v>
      </c>
      <c r="D656" s="13" t="b">
        <f aca="false">FALSE()</f>
        <v>0</v>
      </c>
      <c r="E656" s="14" t="n">
        <f aca="false">_xlfn.MAXIFS(Pedidos!$C$2:$C$7000,Pedidos!$B$2:$B$7000,A656)</f>
        <v>46274</v>
      </c>
      <c r="F656" s="15" t="n">
        <f aca="false">Parámetros!$B$4-E656</f>
        <v>22</v>
      </c>
      <c r="G656" s="7" t="n">
        <f aca="false">COUNTIF(Pedidos!$B$2:$B$7000,A656)</f>
        <v>14</v>
      </c>
      <c r="H656" s="16" t="n">
        <f aca="false">SUMIFS(Pedidos!$D$2:$D$7000,Pedidos!$B$2:$B$7000,A656)</f>
        <v>637.03</v>
      </c>
      <c r="I656" s="7" t="n">
        <f aca="false">5-MIN(4,INT(PERCENTRANK($F$2:$F$2401,F656,6)*5))</f>
        <v>5</v>
      </c>
      <c r="J656" s="15" t="n">
        <f aca="false">IF(G656&gt;=Parámetros!$B$8,5,IF(G656&gt;=Parámetros!$B$7,4,IF(G656&gt;=Parámetros!$B$6,3,IF(G656&gt;=Parámetros!$B$5,2,1))))</f>
        <v>5</v>
      </c>
      <c r="K656" s="7" t="n">
        <f aca="false">1+MIN(4,INT(PERCENTRANK($H$2:$H$2401,H656,6)*5))</f>
        <v>5</v>
      </c>
      <c r="L656" s="7" t="str">
        <f aca="false">I656&amp;J656&amp;K656</f>
        <v>555</v>
      </c>
      <c r="M656" s="15" t="str">
        <f aca="false">INDEX('Mapa RF'!$B$4:$F$8,6-I656,J656)</f>
        <v>Campeones</v>
      </c>
    </row>
    <row r="657" customFormat="false" ht="15" hidden="false" customHeight="false" outlineLevel="0" collapsed="false">
      <c r="A657" s="10" t="s">
        <v>874</v>
      </c>
      <c r="B657" s="10" t="s">
        <v>8970</v>
      </c>
      <c r="C657" s="11" t="n">
        <v>45663</v>
      </c>
      <c r="D657" s="13" t="b">
        <f aca="false">TRUE()</f>
        <v>1</v>
      </c>
      <c r="E657" s="14" t="n">
        <f aca="false">_xlfn.MAXIFS(Pedidos!$C$2:$C$7000,Pedidos!$B$2:$B$7000,A657)</f>
        <v>45663</v>
      </c>
      <c r="F657" s="15" t="n">
        <f aca="false">Parámetros!$B$4-E657</f>
        <v>633</v>
      </c>
      <c r="G657" s="7" t="n">
        <f aca="false">COUNTIF(Pedidos!$B$2:$B$7000,A657)</f>
        <v>1</v>
      </c>
      <c r="H657" s="16" t="n">
        <f aca="false">SUMIFS(Pedidos!$D$2:$D$7000,Pedidos!$B$2:$B$7000,A657)</f>
        <v>26.57</v>
      </c>
      <c r="I657" s="7" t="n">
        <f aca="false">5-MIN(4,INT(PERCENTRANK($F$2:$F$2401,F657,6)*5))</f>
        <v>1</v>
      </c>
      <c r="J657" s="15" t="n">
        <f aca="false">IF(G657&gt;=Parámetros!$B$8,5,IF(G657&gt;=Parámetros!$B$7,4,IF(G657&gt;=Parámetros!$B$6,3,IF(G657&gt;=Parámetros!$B$5,2,1))))</f>
        <v>1</v>
      </c>
      <c r="K657" s="7" t="n">
        <f aca="false">1+MIN(4,INT(PERCENTRANK($H$2:$H$2401,H657,6)*5))</f>
        <v>2</v>
      </c>
      <c r="L657" s="7" t="str">
        <f aca="false">I657&amp;J657&amp;K657</f>
        <v>112</v>
      </c>
      <c r="M657" s="15" t="str">
        <f aca="false">INDEX('Mapa RF'!$B$4:$F$8,6-I657,J657)</f>
        <v>Hibernando</v>
      </c>
    </row>
    <row r="658" customFormat="false" ht="15" hidden="false" customHeight="false" outlineLevel="0" collapsed="false">
      <c r="A658" s="10" t="s">
        <v>1789</v>
      </c>
      <c r="B658" s="10" t="s">
        <v>8972</v>
      </c>
      <c r="C658" s="11" t="n">
        <v>45740</v>
      </c>
      <c r="D658" s="13" t="b">
        <f aca="false">TRUE()</f>
        <v>1</v>
      </c>
      <c r="E658" s="14" t="n">
        <f aca="false">_xlfn.MAXIFS(Pedidos!$C$2:$C$7000,Pedidos!$B$2:$B$7000,A658)</f>
        <v>45991</v>
      </c>
      <c r="F658" s="15" t="n">
        <f aca="false">Parámetros!$B$4-E658</f>
        <v>305</v>
      </c>
      <c r="G658" s="7" t="n">
        <f aca="false">COUNTIF(Pedidos!$B$2:$B$7000,A658)</f>
        <v>5</v>
      </c>
      <c r="H658" s="16" t="n">
        <f aca="false">SUMIFS(Pedidos!$D$2:$D$7000,Pedidos!$B$2:$B$7000,A658)</f>
        <v>162.93</v>
      </c>
      <c r="I658" s="7" t="n">
        <f aca="false">5-MIN(4,INT(PERCENTRANK($F$2:$F$2401,F658,6)*5))</f>
        <v>3</v>
      </c>
      <c r="J658" s="15" t="n">
        <f aca="false">IF(G658&gt;=Parámetros!$B$8,5,IF(G658&gt;=Parámetros!$B$7,4,IF(G658&gt;=Parámetros!$B$6,3,IF(G658&gt;=Parámetros!$B$5,2,1))))</f>
        <v>4</v>
      </c>
      <c r="K658" s="7" t="n">
        <f aca="false">1+MIN(4,INT(PERCENTRANK($H$2:$H$2401,H658,6)*5))</f>
        <v>5</v>
      </c>
      <c r="L658" s="7" t="str">
        <f aca="false">I658&amp;J658&amp;K658</f>
        <v>345</v>
      </c>
      <c r="M658" s="15" t="str">
        <f aca="false">INDEX('Mapa RF'!$B$4:$F$8,6-I658,J658)</f>
        <v>Leales</v>
      </c>
    </row>
    <row r="659" customFormat="false" ht="15" hidden="false" customHeight="false" outlineLevel="0" collapsed="false">
      <c r="A659" s="10" t="s">
        <v>1983</v>
      </c>
      <c r="B659" s="10" t="s">
        <v>8968</v>
      </c>
      <c r="C659" s="11" t="n">
        <v>45755</v>
      </c>
      <c r="D659" s="13" t="b">
        <f aca="false">FALSE()</f>
        <v>0</v>
      </c>
      <c r="E659" s="14" t="n">
        <f aca="false">_xlfn.MAXIFS(Pedidos!$C$2:$C$7000,Pedidos!$B$2:$B$7000,A659)</f>
        <v>45934</v>
      </c>
      <c r="F659" s="15" t="n">
        <f aca="false">Parámetros!$B$4-E659</f>
        <v>362</v>
      </c>
      <c r="G659" s="7" t="n">
        <f aca="false">COUNTIF(Pedidos!$B$2:$B$7000,A659)</f>
        <v>5</v>
      </c>
      <c r="H659" s="16" t="n">
        <f aca="false">SUMIFS(Pedidos!$D$2:$D$7000,Pedidos!$B$2:$B$7000,A659)</f>
        <v>224.02</v>
      </c>
      <c r="I659" s="7" t="n">
        <f aca="false">5-MIN(4,INT(PERCENTRANK($F$2:$F$2401,F659,6)*5))</f>
        <v>2</v>
      </c>
      <c r="J659" s="15" t="n">
        <f aca="false">IF(G659&gt;=Parámetros!$B$8,5,IF(G659&gt;=Parámetros!$B$7,4,IF(G659&gt;=Parámetros!$B$6,3,IF(G659&gt;=Parámetros!$B$5,2,1))))</f>
        <v>4</v>
      </c>
      <c r="K659" s="7" t="n">
        <f aca="false">1+MIN(4,INT(PERCENTRANK($H$2:$H$2401,H659,6)*5))</f>
        <v>5</v>
      </c>
      <c r="L659" s="7" t="str">
        <f aca="false">I659&amp;J659&amp;K659</f>
        <v>245</v>
      </c>
      <c r="M659" s="15" t="str">
        <f aca="false">INDEX('Mapa RF'!$B$4:$F$8,6-I659,J659)</f>
        <v>En riesgo</v>
      </c>
    </row>
    <row r="660" customFormat="false" ht="15" hidden="false" customHeight="false" outlineLevel="0" collapsed="false">
      <c r="A660" s="10" t="s">
        <v>1690</v>
      </c>
      <c r="B660" s="10" t="s">
        <v>8972</v>
      </c>
      <c r="C660" s="11" t="n">
        <v>45731</v>
      </c>
      <c r="D660" s="13" t="b">
        <f aca="false">TRUE()</f>
        <v>1</v>
      </c>
      <c r="E660" s="14" t="n">
        <f aca="false">_xlfn.MAXIFS(Pedidos!$C$2:$C$7000,Pedidos!$B$2:$B$7000,A660)</f>
        <v>45922</v>
      </c>
      <c r="F660" s="15" t="n">
        <f aca="false">Parámetros!$B$4-E660</f>
        <v>374</v>
      </c>
      <c r="G660" s="7" t="n">
        <f aca="false">COUNTIF(Pedidos!$B$2:$B$7000,A660)</f>
        <v>8</v>
      </c>
      <c r="H660" s="16" t="n">
        <f aca="false">SUMIFS(Pedidos!$D$2:$D$7000,Pedidos!$B$2:$B$7000,A660)</f>
        <v>360.02</v>
      </c>
      <c r="I660" s="7" t="n">
        <f aca="false">5-MIN(4,INT(PERCENTRANK($F$2:$F$2401,F660,6)*5))</f>
        <v>2</v>
      </c>
      <c r="J660" s="15" t="n">
        <f aca="false">IF(G660&gt;=Parámetros!$B$8,5,IF(G660&gt;=Parámetros!$B$7,4,IF(G660&gt;=Parámetros!$B$6,3,IF(G660&gt;=Parámetros!$B$5,2,1))))</f>
        <v>5</v>
      </c>
      <c r="K660" s="7" t="n">
        <f aca="false">1+MIN(4,INT(PERCENTRANK($H$2:$H$2401,H660,6)*5))</f>
        <v>5</v>
      </c>
      <c r="L660" s="7" t="str">
        <f aca="false">I660&amp;J660&amp;K660</f>
        <v>255</v>
      </c>
      <c r="M660" s="15" t="str">
        <f aca="false">INDEX('Mapa RF'!$B$4:$F$8,6-I660,J660)</f>
        <v>No podemos perderlos</v>
      </c>
    </row>
    <row r="661" customFormat="false" ht="15" hidden="false" customHeight="false" outlineLevel="0" collapsed="false">
      <c r="A661" s="10" t="s">
        <v>1886</v>
      </c>
      <c r="B661" s="10" t="s">
        <v>8968</v>
      </c>
      <c r="C661" s="11" t="n">
        <v>45747</v>
      </c>
      <c r="D661" s="13" t="b">
        <f aca="false">TRUE()</f>
        <v>1</v>
      </c>
      <c r="E661" s="14" t="n">
        <f aca="false">_xlfn.MAXIFS(Pedidos!$C$2:$C$7000,Pedidos!$B$2:$B$7000,A661)</f>
        <v>45948</v>
      </c>
      <c r="F661" s="15" t="n">
        <f aca="false">Parámetros!$B$4-E661</f>
        <v>348</v>
      </c>
      <c r="G661" s="7" t="n">
        <f aca="false">COUNTIF(Pedidos!$B$2:$B$7000,A661)</f>
        <v>4</v>
      </c>
      <c r="H661" s="16" t="n">
        <f aca="false">SUMIFS(Pedidos!$D$2:$D$7000,Pedidos!$B$2:$B$7000,A661)</f>
        <v>157.52</v>
      </c>
      <c r="I661" s="7" t="n">
        <f aca="false">5-MIN(4,INT(PERCENTRANK($F$2:$F$2401,F661,6)*5))</f>
        <v>3</v>
      </c>
      <c r="J661" s="15" t="n">
        <f aca="false">IF(G661&gt;=Parámetros!$B$8,5,IF(G661&gt;=Parámetros!$B$7,4,IF(G661&gt;=Parámetros!$B$6,3,IF(G661&gt;=Parámetros!$B$5,2,1))))</f>
        <v>4</v>
      </c>
      <c r="K661" s="7" t="n">
        <f aca="false">1+MIN(4,INT(PERCENTRANK($H$2:$H$2401,H661,6)*5))</f>
        <v>5</v>
      </c>
      <c r="L661" s="7" t="str">
        <f aca="false">I661&amp;J661&amp;K661</f>
        <v>345</v>
      </c>
      <c r="M661" s="15" t="str">
        <f aca="false">INDEX('Mapa RF'!$B$4:$F$8,6-I661,J661)</f>
        <v>Leales</v>
      </c>
    </row>
    <row r="662" customFormat="false" ht="15" hidden="false" customHeight="false" outlineLevel="0" collapsed="false">
      <c r="A662" s="10" t="s">
        <v>730</v>
      </c>
      <c r="B662" s="10" t="s">
        <v>8979</v>
      </c>
      <c r="C662" s="11" t="n">
        <v>45649</v>
      </c>
      <c r="D662" s="13" t="b">
        <f aca="false">TRUE()</f>
        <v>1</v>
      </c>
      <c r="E662" s="14" t="n">
        <f aca="false">_xlfn.MAXIFS(Pedidos!$C$2:$C$7000,Pedidos!$B$2:$B$7000,A662)</f>
        <v>45649</v>
      </c>
      <c r="F662" s="15" t="n">
        <f aca="false">Parámetros!$B$4-E662</f>
        <v>647</v>
      </c>
      <c r="G662" s="7" t="n">
        <f aca="false">COUNTIF(Pedidos!$B$2:$B$7000,A662)</f>
        <v>1</v>
      </c>
      <c r="H662" s="16" t="n">
        <f aca="false">SUMIFS(Pedidos!$D$2:$D$7000,Pedidos!$B$2:$B$7000,A662)</f>
        <v>19.8</v>
      </c>
      <c r="I662" s="7" t="n">
        <f aca="false">5-MIN(4,INT(PERCENTRANK($F$2:$F$2401,F662,6)*5))</f>
        <v>1</v>
      </c>
      <c r="J662" s="15" t="n">
        <f aca="false">IF(G662&gt;=Parámetros!$B$8,5,IF(G662&gt;=Parámetros!$B$7,4,IF(G662&gt;=Parámetros!$B$6,3,IF(G662&gt;=Parámetros!$B$5,2,1))))</f>
        <v>1</v>
      </c>
      <c r="K662" s="7" t="n">
        <f aca="false">1+MIN(4,INT(PERCENTRANK($H$2:$H$2401,H662,6)*5))</f>
        <v>1</v>
      </c>
      <c r="L662" s="7" t="str">
        <f aca="false">I662&amp;J662&amp;K662</f>
        <v>111</v>
      </c>
      <c r="M662" s="15" t="str">
        <f aca="false">INDEX('Mapa RF'!$B$4:$F$8,6-I662,J662)</f>
        <v>Hibernando</v>
      </c>
    </row>
    <row r="663" customFormat="false" ht="15" hidden="false" customHeight="false" outlineLevel="0" collapsed="false">
      <c r="A663" s="10" t="s">
        <v>8523</v>
      </c>
      <c r="B663" s="10" t="s">
        <v>8970</v>
      </c>
      <c r="C663" s="11" t="n">
        <v>46260</v>
      </c>
      <c r="D663" s="13" t="b">
        <f aca="false">TRUE()</f>
        <v>1</v>
      </c>
      <c r="E663" s="14" t="n">
        <f aca="false">_xlfn.MAXIFS(Pedidos!$C$2:$C$7000,Pedidos!$B$2:$B$7000,A663)</f>
        <v>46260</v>
      </c>
      <c r="F663" s="15" t="n">
        <f aca="false">Parámetros!$B$4-E663</f>
        <v>36</v>
      </c>
      <c r="G663" s="7" t="n">
        <f aca="false">COUNTIF(Pedidos!$B$2:$B$7000,A663)</f>
        <v>1</v>
      </c>
      <c r="H663" s="16" t="n">
        <f aca="false">SUMIFS(Pedidos!$D$2:$D$7000,Pedidos!$B$2:$B$7000,A663)</f>
        <v>24.49</v>
      </c>
      <c r="I663" s="7" t="n">
        <f aca="false">5-MIN(4,INT(PERCENTRANK($F$2:$F$2401,F663,6)*5))</f>
        <v>5</v>
      </c>
      <c r="J663" s="15" t="n">
        <f aca="false">IF(G663&gt;=Parámetros!$B$8,5,IF(G663&gt;=Parámetros!$B$7,4,IF(G663&gt;=Parámetros!$B$6,3,IF(G663&gt;=Parámetros!$B$5,2,1))))</f>
        <v>1</v>
      </c>
      <c r="K663" s="7" t="n">
        <f aca="false">1+MIN(4,INT(PERCENTRANK($H$2:$H$2401,H663,6)*5))</f>
        <v>1</v>
      </c>
      <c r="L663" s="7" t="str">
        <f aca="false">I663&amp;J663&amp;K663</f>
        <v>511</v>
      </c>
      <c r="M663" s="15" t="str">
        <f aca="false">INDEX('Mapa RF'!$B$4:$F$8,6-I663,J663)</f>
        <v>Nuevos</v>
      </c>
    </row>
    <row r="664" customFormat="false" ht="15" hidden="false" customHeight="false" outlineLevel="0" collapsed="false">
      <c r="A664" s="10" t="s">
        <v>1325</v>
      </c>
      <c r="B664" s="10" t="s">
        <v>8969</v>
      </c>
      <c r="C664" s="11" t="n">
        <v>45704</v>
      </c>
      <c r="D664" s="13" t="b">
        <f aca="false">TRUE()</f>
        <v>1</v>
      </c>
      <c r="E664" s="14" t="n">
        <f aca="false">_xlfn.MAXIFS(Pedidos!$C$2:$C$7000,Pedidos!$B$2:$B$7000,A664)</f>
        <v>45704</v>
      </c>
      <c r="F664" s="15" t="n">
        <f aca="false">Parámetros!$B$4-E664</f>
        <v>592</v>
      </c>
      <c r="G664" s="7" t="n">
        <f aca="false">COUNTIF(Pedidos!$B$2:$B$7000,A664)</f>
        <v>1</v>
      </c>
      <c r="H664" s="16" t="n">
        <f aca="false">SUMIFS(Pedidos!$D$2:$D$7000,Pedidos!$B$2:$B$7000,A664)</f>
        <v>56.67</v>
      </c>
      <c r="I664" s="7" t="n">
        <f aca="false">5-MIN(4,INT(PERCENTRANK($F$2:$F$2401,F664,6)*5))</f>
        <v>1</v>
      </c>
      <c r="J664" s="15" t="n">
        <f aca="false">IF(G664&gt;=Parámetros!$B$8,5,IF(G664&gt;=Parámetros!$B$7,4,IF(G664&gt;=Parámetros!$B$6,3,IF(G664&gt;=Parámetros!$B$5,2,1))))</f>
        <v>1</v>
      </c>
      <c r="K664" s="7" t="n">
        <f aca="false">1+MIN(4,INT(PERCENTRANK($H$2:$H$2401,H664,6)*5))</f>
        <v>3</v>
      </c>
      <c r="L664" s="7" t="str">
        <f aca="false">I664&amp;J664&amp;K664</f>
        <v>113</v>
      </c>
      <c r="M664" s="15" t="str">
        <f aca="false">INDEX('Mapa RF'!$B$4:$F$8,6-I664,J664)</f>
        <v>Hibernando</v>
      </c>
    </row>
    <row r="665" customFormat="false" ht="15" hidden="false" customHeight="false" outlineLevel="0" collapsed="false">
      <c r="A665" s="10" t="s">
        <v>3323</v>
      </c>
      <c r="B665" s="10" t="s">
        <v>8971</v>
      </c>
      <c r="C665" s="11" t="n">
        <v>45856</v>
      </c>
      <c r="D665" s="13" t="b">
        <f aca="false">TRUE()</f>
        <v>1</v>
      </c>
      <c r="E665" s="14" t="n">
        <f aca="false">_xlfn.MAXIFS(Pedidos!$C$2:$C$7000,Pedidos!$B$2:$B$7000,A665)</f>
        <v>45856</v>
      </c>
      <c r="F665" s="15" t="n">
        <f aca="false">Parámetros!$B$4-E665</f>
        <v>440</v>
      </c>
      <c r="G665" s="7" t="n">
        <f aca="false">COUNTIF(Pedidos!$B$2:$B$7000,A665)</f>
        <v>1</v>
      </c>
      <c r="H665" s="16" t="n">
        <f aca="false">SUMIFS(Pedidos!$D$2:$D$7000,Pedidos!$B$2:$B$7000,A665)</f>
        <v>43.4</v>
      </c>
      <c r="I665" s="7" t="n">
        <f aca="false">5-MIN(4,INT(PERCENTRANK($F$2:$F$2401,F665,6)*5))</f>
        <v>2</v>
      </c>
      <c r="J665" s="15" t="n">
        <f aca="false">IF(G665&gt;=Parámetros!$B$8,5,IF(G665&gt;=Parámetros!$B$7,4,IF(G665&gt;=Parámetros!$B$6,3,IF(G665&gt;=Parámetros!$B$5,2,1))))</f>
        <v>1</v>
      </c>
      <c r="K665" s="7" t="n">
        <f aca="false">1+MIN(4,INT(PERCENTRANK($H$2:$H$2401,H665,6)*5))</f>
        <v>3</v>
      </c>
      <c r="L665" s="7" t="str">
        <f aca="false">I665&amp;J665&amp;K665</f>
        <v>213</v>
      </c>
      <c r="M665" s="15" t="str">
        <f aca="false">INDEX('Mapa RF'!$B$4:$F$8,6-I665,J665)</f>
        <v>Hibernando</v>
      </c>
    </row>
    <row r="666" customFormat="false" ht="15" hidden="false" customHeight="false" outlineLevel="0" collapsed="false">
      <c r="A666" s="10" t="s">
        <v>673</v>
      </c>
      <c r="B666" s="10" t="s">
        <v>8973</v>
      </c>
      <c r="C666" s="11" t="n">
        <v>45644</v>
      </c>
      <c r="D666" s="13" t="b">
        <f aca="false">TRUE()</f>
        <v>1</v>
      </c>
      <c r="E666" s="14" t="n">
        <f aca="false">_xlfn.MAXIFS(Pedidos!$C$2:$C$7000,Pedidos!$B$2:$B$7000,A666)</f>
        <v>46290</v>
      </c>
      <c r="F666" s="15" t="n">
        <f aca="false">Parámetros!$B$4-E666</f>
        <v>6</v>
      </c>
      <c r="G666" s="7" t="n">
        <f aca="false">COUNTIF(Pedidos!$B$2:$B$7000,A666)</f>
        <v>21</v>
      </c>
      <c r="H666" s="16" t="n">
        <f aca="false">SUMIFS(Pedidos!$D$2:$D$7000,Pedidos!$B$2:$B$7000,A666)</f>
        <v>915.3</v>
      </c>
      <c r="I666" s="7" t="n">
        <f aca="false">5-MIN(4,INT(PERCENTRANK($F$2:$F$2401,F666,6)*5))</f>
        <v>5</v>
      </c>
      <c r="J666" s="15" t="n">
        <f aca="false">IF(G666&gt;=Parámetros!$B$8,5,IF(G666&gt;=Parámetros!$B$7,4,IF(G666&gt;=Parámetros!$B$6,3,IF(G666&gt;=Parámetros!$B$5,2,1))))</f>
        <v>5</v>
      </c>
      <c r="K666" s="7" t="n">
        <f aca="false">1+MIN(4,INT(PERCENTRANK($H$2:$H$2401,H666,6)*5))</f>
        <v>5</v>
      </c>
      <c r="L666" s="7" t="str">
        <f aca="false">I666&amp;J666&amp;K666</f>
        <v>555</v>
      </c>
      <c r="M666" s="15" t="str">
        <f aca="false">INDEX('Mapa RF'!$B$4:$F$8,6-I666,J666)</f>
        <v>Campeones</v>
      </c>
    </row>
    <row r="667" customFormat="false" ht="15" hidden="false" customHeight="false" outlineLevel="0" collapsed="false">
      <c r="A667" s="10" t="s">
        <v>5767</v>
      </c>
      <c r="B667" s="10" t="s">
        <v>8971</v>
      </c>
      <c r="C667" s="11" t="n">
        <v>46038</v>
      </c>
      <c r="D667" s="13" t="b">
        <f aca="false">FALSE()</f>
        <v>0</v>
      </c>
      <c r="E667" s="14" t="n">
        <f aca="false">_xlfn.MAXIFS(Pedidos!$C$2:$C$7000,Pedidos!$B$2:$B$7000,A667)</f>
        <v>46038</v>
      </c>
      <c r="F667" s="15" t="n">
        <f aca="false">Parámetros!$B$4-E667</f>
        <v>258</v>
      </c>
      <c r="G667" s="7" t="n">
        <f aca="false">COUNTIF(Pedidos!$B$2:$B$7000,A667)</f>
        <v>1</v>
      </c>
      <c r="H667" s="16" t="n">
        <f aca="false">SUMIFS(Pedidos!$D$2:$D$7000,Pedidos!$B$2:$B$7000,A667)</f>
        <v>31.88</v>
      </c>
      <c r="I667" s="7" t="n">
        <f aca="false">5-MIN(4,INT(PERCENTRANK($F$2:$F$2401,F667,6)*5))</f>
        <v>3</v>
      </c>
      <c r="J667" s="15" t="n">
        <f aca="false">IF(G667&gt;=Parámetros!$B$8,5,IF(G667&gt;=Parámetros!$B$7,4,IF(G667&gt;=Parámetros!$B$6,3,IF(G667&gt;=Parámetros!$B$5,2,1))))</f>
        <v>1</v>
      </c>
      <c r="K667" s="7" t="n">
        <f aca="false">1+MIN(4,INT(PERCENTRANK($H$2:$H$2401,H667,6)*5))</f>
        <v>2</v>
      </c>
      <c r="L667" s="7" t="str">
        <f aca="false">I667&amp;J667&amp;K667</f>
        <v>312</v>
      </c>
      <c r="M667" s="15" t="str">
        <f aca="false">INDEX('Mapa RF'!$B$4:$F$8,6-I667,J667)</f>
        <v>A punto de dormirse</v>
      </c>
    </row>
    <row r="668" customFormat="false" ht="15" hidden="false" customHeight="false" outlineLevel="0" collapsed="false">
      <c r="A668" s="10" t="s">
        <v>5529</v>
      </c>
      <c r="B668" s="10" t="s">
        <v>8969</v>
      </c>
      <c r="C668" s="11" t="n">
        <v>46021</v>
      </c>
      <c r="D668" s="13" t="b">
        <f aca="false">TRUE()</f>
        <v>1</v>
      </c>
      <c r="E668" s="14" t="n">
        <f aca="false">_xlfn.MAXIFS(Pedidos!$C$2:$C$7000,Pedidos!$B$2:$B$7000,A668)</f>
        <v>46021</v>
      </c>
      <c r="F668" s="15" t="n">
        <f aca="false">Parámetros!$B$4-E668</f>
        <v>275</v>
      </c>
      <c r="G668" s="7" t="n">
        <f aca="false">COUNTIF(Pedidos!$B$2:$B$7000,A668)</f>
        <v>1</v>
      </c>
      <c r="H668" s="16" t="n">
        <f aca="false">SUMIFS(Pedidos!$D$2:$D$7000,Pedidos!$B$2:$B$7000,A668)</f>
        <v>44.81</v>
      </c>
      <c r="I668" s="7" t="n">
        <f aca="false">5-MIN(4,INT(PERCENTRANK($F$2:$F$2401,F668,6)*5))</f>
        <v>3</v>
      </c>
      <c r="J668" s="15" t="n">
        <f aca="false">IF(G668&gt;=Parámetros!$B$8,5,IF(G668&gt;=Parámetros!$B$7,4,IF(G668&gt;=Parámetros!$B$6,3,IF(G668&gt;=Parámetros!$B$5,2,1))))</f>
        <v>1</v>
      </c>
      <c r="K668" s="7" t="n">
        <f aca="false">1+MIN(4,INT(PERCENTRANK($H$2:$H$2401,H668,6)*5))</f>
        <v>3</v>
      </c>
      <c r="L668" s="7" t="str">
        <f aca="false">I668&amp;J668&amp;K668</f>
        <v>313</v>
      </c>
      <c r="M668" s="15" t="str">
        <f aca="false">INDEX('Mapa RF'!$B$4:$F$8,6-I668,J668)</f>
        <v>A punto de dormirse</v>
      </c>
    </row>
    <row r="669" customFormat="false" ht="15" hidden="false" customHeight="false" outlineLevel="0" collapsed="false">
      <c r="A669" s="10" t="s">
        <v>2841</v>
      </c>
      <c r="B669" s="10" t="s">
        <v>8968</v>
      </c>
      <c r="C669" s="11" t="n">
        <v>45820</v>
      </c>
      <c r="D669" s="13" t="b">
        <f aca="false">TRUE()</f>
        <v>1</v>
      </c>
      <c r="E669" s="14" t="n">
        <f aca="false">_xlfn.MAXIFS(Pedidos!$C$2:$C$7000,Pedidos!$B$2:$B$7000,A669)</f>
        <v>46274</v>
      </c>
      <c r="F669" s="15" t="n">
        <f aca="false">Parámetros!$B$4-E669</f>
        <v>22</v>
      </c>
      <c r="G669" s="7" t="n">
        <f aca="false">COUNTIF(Pedidos!$B$2:$B$7000,A669)</f>
        <v>9</v>
      </c>
      <c r="H669" s="16" t="n">
        <f aca="false">SUMIFS(Pedidos!$D$2:$D$7000,Pedidos!$B$2:$B$7000,A669)</f>
        <v>304.11</v>
      </c>
      <c r="I669" s="7" t="n">
        <f aca="false">5-MIN(4,INT(PERCENTRANK($F$2:$F$2401,F669,6)*5))</f>
        <v>5</v>
      </c>
      <c r="J669" s="15" t="n">
        <f aca="false">IF(G669&gt;=Parámetros!$B$8,5,IF(G669&gt;=Parámetros!$B$7,4,IF(G669&gt;=Parámetros!$B$6,3,IF(G669&gt;=Parámetros!$B$5,2,1))))</f>
        <v>5</v>
      </c>
      <c r="K669" s="7" t="n">
        <f aca="false">1+MIN(4,INT(PERCENTRANK($H$2:$H$2401,H669,6)*5))</f>
        <v>5</v>
      </c>
      <c r="L669" s="7" t="str">
        <f aca="false">I669&amp;J669&amp;K669</f>
        <v>555</v>
      </c>
      <c r="M669" s="15" t="str">
        <f aca="false">INDEX('Mapa RF'!$B$4:$F$8,6-I669,J669)</f>
        <v>Campeones</v>
      </c>
    </row>
    <row r="670" customFormat="false" ht="15" hidden="false" customHeight="false" outlineLevel="0" collapsed="false">
      <c r="A670" s="10" t="s">
        <v>1184</v>
      </c>
      <c r="B670" s="10" t="s">
        <v>8970</v>
      </c>
      <c r="C670" s="11" t="n">
        <v>45692</v>
      </c>
      <c r="D670" s="13" t="b">
        <f aca="false">TRUE()</f>
        <v>1</v>
      </c>
      <c r="E670" s="14" t="n">
        <f aca="false">_xlfn.MAXIFS(Pedidos!$C$2:$C$7000,Pedidos!$B$2:$B$7000,A670)</f>
        <v>45899</v>
      </c>
      <c r="F670" s="15" t="n">
        <f aca="false">Parámetros!$B$4-E670</f>
        <v>397</v>
      </c>
      <c r="G670" s="7" t="n">
        <f aca="false">COUNTIF(Pedidos!$B$2:$B$7000,A670)</f>
        <v>7</v>
      </c>
      <c r="H670" s="16" t="n">
        <f aca="false">SUMIFS(Pedidos!$D$2:$D$7000,Pedidos!$B$2:$B$7000,A670)</f>
        <v>395.47</v>
      </c>
      <c r="I670" s="7" t="n">
        <f aca="false">5-MIN(4,INT(PERCENTRANK($F$2:$F$2401,F670,6)*5))</f>
        <v>2</v>
      </c>
      <c r="J670" s="15" t="n">
        <f aca="false">IF(G670&gt;=Parámetros!$B$8,5,IF(G670&gt;=Parámetros!$B$7,4,IF(G670&gt;=Parámetros!$B$6,3,IF(G670&gt;=Parámetros!$B$5,2,1))))</f>
        <v>5</v>
      </c>
      <c r="K670" s="7" t="n">
        <f aca="false">1+MIN(4,INT(PERCENTRANK($H$2:$H$2401,H670,6)*5))</f>
        <v>5</v>
      </c>
      <c r="L670" s="7" t="str">
        <f aca="false">I670&amp;J670&amp;K670</f>
        <v>255</v>
      </c>
      <c r="M670" s="15" t="str">
        <f aca="false">INDEX('Mapa RF'!$B$4:$F$8,6-I670,J670)</f>
        <v>No podemos perderlos</v>
      </c>
    </row>
    <row r="671" customFormat="false" ht="15" hidden="false" customHeight="false" outlineLevel="0" collapsed="false">
      <c r="A671" s="10" t="s">
        <v>2225</v>
      </c>
      <c r="B671" s="10" t="s">
        <v>8972</v>
      </c>
      <c r="C671" s="11" t="n">
        <v>45773</v>
      </c>
      <c r="D671" s="13" t="b">
        <f aca="false">FALSE()</f>
        <v>0</v>
      </c>
      <c r="E671" s="14" t="n">
        <f aca="false">_xlfn.MAXIFS(Pedidos!$C$2:$C$7000,Pedidos!$B$2:$B$7000,A671)</f>
        <v>45773</v>
      </c>
      <c r="F671" s="15" t="n">
        <f aca="false">Parámetros!$B$4-E671</f>
        <v>523</v>
      </c>
      <c r="G671" s="7" t="n">
        <f aca="false">COUNTIF(Pedidos!$B$2:$B$7000,A671)</f>
        <v>1</v>
      </c>
      <c r="H671" s="16" t="n">
        <f aca="false">SUMIFS(Pedidos!$D$2:$D$7000,Pedidos!$B$2:$B$7000,A671)</f>
        <v>22.8</v>
      </c>
      <c r="I671" s="7" t="n">
        <f aca="false">5-MIN(4,INT(PERCENTRANK($F$2:$F$2401,F671,6)*5))</f>
        <v>1</v>
      </c>
      <c r="J671" s="15" t="n">
        <f aca="false">IF(G671&gt;=Parámetros!$B$8,5,IF(G671&gt;=Parámetros!$B$7,4,IF(G671&gt;=Parámetros!$B$6,3,IF(G671&gt;=Parámetros!$B$5,2,1))))</f>
        <v>1</v>
      </c>
      <c r="K671" s="7" t="n">
        <f aca="false">1+MIN(4,INT(PERCENTRANK($H$2:$H$2401,H671,6)*5))</f>
        <v>1</v>
      </c>
      <c r="L671" s="7" t="str">
        <f aca="false">I671&amp;J671&amp;K671</f>
        <v>111</v>
      </c>
      <c r="M671" s="15" t="str">
        <f aca="false">INDEX('Mapa RF'!$B$4:$F$8,6-I671,J671)</f>
        <v>Hibernando</v>
      </c>
    </row>
    <row r="672" customFormat="false" ht="15" hidden="false" customHeight="false" outlineLevel="0" collapsed="false">
      <c r="A672" s="10" t="s">
        <v>2648</v>
      </c>
      <c r="B672" s="10" t="s">
        <v>8972</v>
      </c>
      <c r="C672" s="11" t="n">
        <v>45806</v>
      </c>
      <c r="D672" s="13" t="b">
        <f aca="false">TRUE()</f>
        <v>1</v>
      </c>
      <c r="E672" s="14" t="n">
        <f aca="false">_xlfn.MAXIFS(Pedidos!$C$2:$C$7000,Pedidos!$B$2:$B$7000,A672)</f>
        <v>46141</v>
      </c>
      <c r="F672" s="15" t="n">
        <f aca="false">Parámetros!$B$4-E672</f>
        <v>155</v>
      </c>
      <c r="G672" s="7" t="n">
        <f aca="false">COUNTIF(Pedidos!$B$2:$B$7000,A672)</f>
        <v>10</v>
      </c>
      <c r="H672" s="16" t="n">
        <f aca="false">SUMIFS(Pedidos!$D$2:$D$7000,Pedidos!$B$2:$B$7000,A672)</f>
        <v>463.44</v>
      </c>
      <c r="I672" s="7" t="n">
        <f aca="false">5-MIN(4,INT(PERCENTRANK($F$2:$F$2401,F672,6)*5))</f>
        <v>4</v>
      </c>
      <c r="J672" s="15" t="n">
        <f aca="false">IF(G672&gt;=Parámetros!$B$8,5,IF(G672&gt;=Parámetros!$B$7,4,IF(G672&gt;=Parámetros!$B$6,3,IF(G672&gt;=Parámetros!$B$5,2,1))))</f>
        <v>5</v>
      </c>
      <c r="K672" s="7" t="n">
        <f aca="false">1+MIN(4,INT(PERCENTRANK($H$2:$H$2401,H672,6)*5))</f>
        <v>5</v>
      </c>
      <c r="L672" s="7" t="str">
        <f aca="false">I672&amp;J672&amp;K672</f>
        <v>455</v>
      </c>
      <c r="M672" s="15" t="str">
        <f aca="false">INDEX('Mapa RF'!$B$4:$F$8,6-I672,J672)</f>
        <v>Leales</v>
      </c>
    </row>
    <row r="673" customFormat="false" ht="15" hidden="false" customHeight="false" outlineLevel="0" collapsed="false">
      <c r="A673" s="10" t="s">
        <v>4198</v>
      </c>
      <c r="B673" s="10" t="s">
        <v>8982</v>
      </c>
      <c r="C673" s="11" t="n">
        <v>45920</v>
      </c>
      <c r="D673" s="13" t="b">
        <f aca="false">TRUE()</f>
        <v>1</v>
      </c>
      <c r="E673" s="14" t="n">
        <f aca="false">_xlfn.MAXIFS(Pedidos!$C$2:$C$7000,Pedidos!$B$2:$B$7000,A673)</f>
        <v>46076</v>
      </c>
      <c r="F673" s="15" t="n">
        <f aca="false">Parámetros!$B$4-E673</f>
        <v>220</v>
      </c>
      <c r="G673" s="7" t="n">
        <f aca="false">COUNTIF(Pedidos!$B$2:$B$7000,A673)</f>
        <v>4</v>
      </c>
      <c r="H673" s="16" t="n">
        <f aca="false">SUMIFS(Pedidos!$D$2:$D$7000,Pedidos!$B$2:$B$7000,A673)</f>
        <v>132.69</v>
      </c>
      <c r="I673" s="7" t="n">
        <f aca="false">5-MIN(4,INT(PERCENTRANK($F$2:$F$2401,F673,6)*5))</f>
        <v>3</v>
      </c>
      <c r="J673" s="15" t="n">
        <f aca="false">IF(G673&gt;=Parámetros!$B$8,5,IF(G673&gt;=Parámetros!$B$7,4,IF(G673&gt;=Parámetros!$B$6,3,IF(G673&gt;=Parámetros!$B$5,2,1))))</f>
        <v>4</v>
      </c>
      <c r="K673" s="7" t="n">
        <f aca="false">1+MIN(4,INT(PERCENTRANK($H$2:$H$2401,H673,6)*5))</f>
        <v>4</v>
      </c>
      <c r="L673" s="7" t="str">
        <f aca="false">I673&amp;J673&amp;K673</f>
        <v>344</v>
      </c>
      <c r="M673" s="15" t="str">
        <f aca="false">INDEX('Mapa RF'!$B$4:$F$8,6-I673,J673)</f>
        <v>Leales</v>
      </c>
    </row>
    <row r="674" customFormat="false" ht="15" hidden="false" customHeight="false" outlineLevel="0" collapsed="false">
      <c r="A674" s="10" t="s">
        <v>2666</v>
      </c>
      <c r="B674" s="10" t="s">
        <v>8972</v>
      </c>
      <c r="C674" s="11" t="n">
        <v>45807</v>
      </c>
      <c r="D674" s="13" t="b">
        <f aca="false">TRUE()</f>
        <v>1</v>
      </c>
      <c r="E674" s="14" t="n">
        <f aca="false">_xlfn.MAXIFS(Pedidos!$C$2:$C$7000,Pedidos!$B$2:$B$7000,A674)</f>
        <v>45997</v>
      </c>
      <c r="F674" s="15" t="n">
        <f aca="false">Parámetros!$B$4-E674</f>
        <v>299</v>
      </c>
      <c r="G674" s="7" t="n">
        <f aca="false">COUNTIF(Pedidos!$B$2:$B$7000,A674)</f>
        <v>2</v>
      </c>
      <c r="H674" s="16" t="n">
        <f aca="false">SUMIFS(Pedidos!$D$2:$D$7000,Pedidos!$B$2:$B$7000,A674)</f>
        <v>96.4</v>
      </c>
      <c r="I674" s="7" t="n">
        <f aca="false">5-MIN(4,INT(PERCENTRANK($F$2:$F$2401,F674,6)*5))</f>
        <v>3</v>
      </c>
      <c r="J674" s="15" t="n">
        <f aca="false">IF(G674&gt;=Parámetros!$B$8,5,IF(G674&gt;=Parámetros!$B$7,4,IF(G674&gt;=Parámetros!$B$6,3,IF(G674&gt;=Parámetros!$B$5,2,1))))</f>
        <v>2</v>
      </c>
      <c r="K674" s="7" t="n">
        <f aca="false">1+MIN(4,INT(PERCENTRANK($H$2:$H$2401,H674,6)*5))</f>
        <v>4</v>
      </c>
      <c r="L674" s="7" t="str">
        <f aca="false">I674&amp;J674&amp;K674</f>
        <v>324</v>
      </c>
      <c r="M674" s="15" t="str">
        <f aca="false">INDEX('Mapa RF'!$B$4:$F$8,6-I674,J674)</f>
        <v>A punto de dormirse</v>
      </c>
    </row>
    <row r="675" customFormat="false" ht="15" hidden="false" customHeight="false" outlineLevel="0" collapsed="false">
      <c r="A675" s="10" t="s">
        <v>5166</v>
      </c>
      <c r="B675" s="10" t="s">
        <v>8970</v>
      </c>
      <c r="C675" s="11" t="n">
        <v>45992</v>
      </c>
      <c r="D675" s="13" t="b">
        <f aca="false">TRUE()</f>
        <v>1</v>
      </c>
      <c r="E675" s="14" t="n">
        <f aca="false">_xlfn.MAXIFS(Pedidos!$C$2:$C$7000,Pedidos!$B$2:$B$7000,A675)</f>
        <v>46273</v>
      </c>
      <c r="F675" s="15" t="n">
        <f aca="false">Parámetros!$B$4-E675</f>
        <v>23</v>
      </c>
      <c r="G675" s="7" t="n">
        <f aca="false">COUNTIF(Pedidos!$B$2:$B$7000,A675)</f>
        <v>3</v>
      </c>
      <c r="H675" s="16" t="n">
        <f aca="false">SUMIFS(Pedidos!$D$2:$D$7000,Pedidos!$B$2:$B$7000,A675)</f>
        <v>91.96</v>
      </c>
      <c r="I675" s="7" t="n">
        <f aca="false">5-MIN(4,INT(PERCENTRANK($F$2:$F$2401,F675,6)*5))</f>
        <v>5</v>
      </c>
      <c r="J675" s="15" t="n">
        <f aca="false">IF(G675&gt;=Parámetros!$B$8,5,IF(G675&gt;=Parámetros!$B$7,4,IF(G675&gt;=Parámetros!$B$6,3,IF(G675&gt;=Parámetros!$B$5,2,1))))</f>
        <v>3</v>
      </c>
      <c r="K675" s="7" t="n">
        <f aca="false">1+MIN(4,INT(PERCENTRANK($H$2:$H$2401,H675,6)*5))</f>
        <v>4</v>
      </c>
      <c r="L675" s="7" t="str">
        <f aca="false">I675&amp;J675&amp;K675</f>
        <v>534</v>
      </c>
      <c r="M675" s="15" t="str">
        <f aca="false">INDEX('Mapa RF'!$B$4:$F$8,6-I675,J675)</f>
        <v>Potencialmente leales</v>
      </c>
    </row>
    <row r="676" customFormat="false" ht="15" hidden="false" customHeight="false" outlineLevel="0" collapsed="false">
      <c r="A676" s="10" t="s">
        <v>3036</v>
      </c>
      <c r="B676" s="10" t="s">
        <v>8979</v>
      </c>
      <c r="C676" s="11" t="n">
        <v>45834</v>
      </c>
      <c r="D676" s="13" t="b">
        <f aca="false">TRUE()</f>
        <v>1</v>
      </c>
      <c r="E676" s="14" t="n">
        <f aca="false">_xlfn.MAXIFS(Pedidos!$C$2:$C$7000,Pedidos!$B$2:$B$7000,A676)</f>
        <v>45834</v>
      </c>
      <c r="F676" s="15" t="n">
        <f aca="false">Parámetros!$B$4-E676</f>
        <v>462</v>
      </c>
      <c r="G676" s="7" t="n">
        <f aca="false">COUNTIF(Pedidos!$B$2:$B$7000,A676)</f>
        <v>1</v>
      </c>
      <c r="H676" s="16" t="n">
        <f aca="false">SUMIFS(Pedidos!$D$2:$D$7000,Pedidos!$B$2:$B$7000,A676)</f>
        <v>19.38</v>
      </c>
      <c r="I676" s="7" t="n">
        <f aca="false">5-MIN(4,INT(PERCENTRANK($F$2:$F$2401,F676,6)*5))</f>
        <v>2</v>
      </c>
      <c r="J676" s="15" t="n">
        <f aca="false">IF(G676&gt;=Parámetros!$B$8,5,IF(G676&gt;=Parámetros!$B$7,4,IF(G676&gt;=Parámetros!$B$6,3,IF(G676&gt;=Parámetros!$B$5,2,1))))</f>
        <v>1</v>
      </c>
      <c r="K676" s="7" t="n">
        <f aca="false">1+MIN(4,INT(PERCENTRANK($H$2:$H$2401,H676,6)*5))</f>
        <v>1</v>
      </c>
      <c r="L676" s="7" t="str">
        <f aca="false">I676&amp;J676&amp;K676</f>
        <v>211</v>
      </c>
      <c r="M676" s="15" t="str">
        <f aca="false">INDEX('Mapa RF'!$B$4:$F$8,6-I676,J676)</f>
        <v>Hibernando</v>
      </c>
    </row>
    <row r="677" customFormat="false" ht="15" hidden="false" customHeight="false" outlineLevel="0" collapsed="false">
      <c r="A677" s="10" t="s">
        <v>385</v>
      </c>
      <c r="B677" s="10" t="s">
        <v>8968</v>
      </c>
      <c r="C677" s="11" t="n">
        <v>45612</v>
      </c>
      <c r="D677" s="13" t="b">
        <f aca="false">FALSE()</f>
        <v>0</v>
      </c>
      <c r="E677" s="14" t="n">
        <f aca="false">_xlfn.MAXIFS(Pedidos!$C$2:$C$7000,Pedidos!$B$2:$B$7000,A677)</f>
        <v>45612</v>
      </c>
      <c r="F677" s="15" t="n">
        <f aca="false">Parámetros!$B$4-E677</f>
        <v>684</v>
      </c>
      <c r="G677" s="7" t="n">
        <f aca="false">COUNTIF(Pedidos!$B$2:$B$7000,A677)</f>
        <v>1</v>
      </c>
      <c r="H677" s="16" t="n">
        <f aca="false">SUMIFS(Pedidos!$D$2:$D$7000,Pedidos!$B$2:$B$7000,A677)</f>
        <v>14.93</v>
      </c>
      <c r="I677" s="7" t="n">
        <f aca="false">5-MIN(4,INT(PERCENTRANK($F$2:$F$2401,F677,6)*5))</f>
        <v>1</v>
      </c>
      <c r="J677" s="15" t="n">
        <f aca="false">IF(G677&gt;=Parámetros!$B$8,5,IF(G677&gt;=Parámetros!$B$7,4,IF(G677&gt;=Parámetros!$B$6,3,IF(G677&gt;=Parámetros!$B$5,2,1))))</f>
        <v>1</v>
      </c>
      <c r="K677" s="7" t="n">
        <f aca="false">1+MIN(4,INT(PERCENTRANK($H$2:$H$2401,H677,6)*5))</f>
        <v>1</v>
      </c>
      <c r="L677" s="7" t="str">
        <f aca="false">I677&amp;J677&amp;K677</f>
        <v>111</v>
      </c>
      <c r="M677" s="15" t="str">
        <f aca="false">INDEX('Mapa RF'!$B$4:$F$8,6-I677,J677)</f>
        <v>Hibernando</v>
      </c>
    </row>
    <row r="678" customFormat="false" ht="15" hidden="false" customHeight="false" outlineLevel="0" collapsed="false">
      <c r="A678" s="10" t="s">
        <v>6086</v>
      </c>
      <c r="B678" s="10" t="s">
        <v>8968</v>
      </c>
      <c r="C678" s="11" t="n">
        <v>46063</v>
      </c>
      <c r="D678" s="13" t="b">
        <f aca="false">TRUE()</f>
        <v>1</v>
      </c>
      <c r="E678" s="14" t="n">
        <f aca="false">_xlfn.MAXIFS(Pedidos!$C$2:$C$7000,Pedidos!$B$2:$B$7000,A678)</f>
        <v>46063</v>
      </c>
      <c r="F678" s="15" t="n">
        <f aca="false">Parámetros!$B$4-E678</f>
        <v>233</v>
      </c>
      <c r="G678" s="7" t="n">
        <f aca="false">COUNTIF(Pedidos!$B$2:$B$7000,A678)</f>
        <v>1</v>
      </c>
      <c r="H678" s="16" t="n">
        <f aca="false">SUMIFS(Pedidos!$D$2:$D$7000,Pedidos!$B$2:$B$7000,A678)</f>
        <v>22.96</v>
      </c>
      <c r="I678" s="7" t="n">
        <f aca="false">5-MIN(4,INT(PERCENTRANK($F$2:$F$2401,F678,6)*5))</f>
        <v>3</v>
      </c>
      <c r="J678" s="15" t="n">
        <f aca="false">IF(G678&gt;=Parámetros!$B$8,5,IF(G678&gt;=Parámetros!$B$7,4,IF(G678&gt;=Parámetros!$B$6,3,IF(G678&gt;=Parámetros!$B$5,2,1))))</f>
        <v>1</v>
      </c>
      <c r="K678" s="7" t="n">
        <f aca="false">1+MIN(4,INT(PERCENTRANK($H$2:$H$2401,H678,6)*5))</f>
        <v>1</v>
      </c>
      <c r="L678" s="7" t="str">
        <f aca="false">I678&amp;J678&amp;K678</f>
        <v>311</v>
      </c>
      <c r="M678" s="15" t="str">
        <f aca="false">INDEX('Mapa RF'!$B$4:$F$8,6-I678,J678)</f>
        <v>A punto de dormirse</v>
      </c>
    </row>
    <row r="679" customFormat="false" ht="15" hidden="false" customHeight="false" outlineLevel="0" collapsed="false">
      <c r="A679" s="10" t="s">
        <v>2650</v>
      </c>
      <c r="B679" s="10" t="s">
        <v>8972</v>
      </c>
      <c r="C679" s="11" t="n">
        <v>45806</v>
      </c>
      <c r="D679" s="13" t="b">
        <f aca="false">TRUE()</f>
        <v>1</v>
      </c>
      <c r="E679" s="14" t="n">
        <f aca="false">_xlfn.MAXIFS(Pedidos!$C$2:$C$7000,Pedidos!$B$2:$B$7000,A679)</f>
        <v>45806</v>
      </c>
      <c r="F679" s="15" t="n">
        <f aca="false">Parámetros!$B$4-E679</f>
        <v>490</v>
      </c>
      <c r="G679" s="7" t="n">
        <f aca="false">COUNTIF(Pedidos!$B$2:$B$7000,A679)</f>
        <v>1</v>
      </c>
      <c r="H679" s="16" t="n">
        <f aca="false">SUMIFS(Pedidos!$D$2:$D$7000,Pedidos!$B$2:$B$7000,A679)</f>
        <v>72.31</v>
      </c>
      <c r="I679" s="7" t="n">
        <f aca="false">5-MIN(4,INT(PERCENTRANK($F$2:$F$2401,F679,6)*5))</f>
        <v>2</v>
      </c>
      <c r="J679" s="15" t="n">
        <f aca="false">IF(G679&gt;=Parámetros!$B$8,5,IF(G679&gt;=Parámetros!$B$7,4,IF(G679&gt;=Parámetros!$B$6,3,IF(G679&gt;=Parámetros!$B$5,2,1))))</f>
        <v>1</v>
      </c>
      <c r="K679" s="7" t="n">
        <f aca="false">1+MIN(4,INT(PERCENTRANK($H$2:$H$2401,H679,6)*5))</f>
        <v>4</v>
      </c>
      <c r="L679" s="7" t="str">
        <f aca="false">I679&amp;J679&amp;K679</f>
        <v>214</v>
      </c>
      <c r="M679" s="15" t="str">
        <f aca="false">INDEX('Mapa RF'!$B$4:$F$8,6-I679,J679)</f>
        <v>Hibernando</v>
      </c>
    </row>
    <row r="680" customFormat="false" ht="15" hidden="false" customHeight="false" outlineLevel="0" collapsed="false">
      <c r="A680" s="10" t="s">
        <v>8835</v>
      </c>
      <c r="B680" s="10" t="s">
        <v>8979</v>
      </c>
      <c r="C680" s="11" t="n">
        <v>46286</v>
      </c>
      <c r="D680" s="13" t="b">
        <f aca="false">TRUE()</f>
        <v>1</v>
      </c>
      <c r="E680" s="14" t="n">
        <f aca="false">_xlfn.MAXIFS(Pedidos!$C$2:$C$7000,Pedidos!$B$2:$B$7000,A680)</f>
        <v>46286</v>
      </c>
      <c r="F680" s="15" t="n">
        <f aca="false">Parámetros!$B$4-E680</f>
        <v>10</v>
      </c>
      <c r="G680" s="7" t="n">
        <f aca="false">COUNTIF(Pedidos!$B$2:$B$7000,A680)</f>
        <v>1</v>
      </c>
      <c r="H680" s="16" t="n">
        <f aca="false">SUMIFS(Pedidos!$D$2:$D$7000,Pedidos!$B$2:$B$7000,A680)</f>
        <v>36.61</v>
      </c>
      <c r="I680" s="7" t="n">
        <f aca="false">5-MIN(4,INT(PERCENTRANK($F$2:$F$2401,F680,6)*5))</f>
        <v>5</v>
      </c>
      <c r="J680" s="15" t="n">
        <f aca="false">IF(G680&gt;=Parámetros!$B$8,5,IF(G680&gt;=Parámetros!$B$7,4,IF(G680&gt;=Parámetros!$B$6,3,IF(G680&gt;=Parámetros!$B$5,2,1))))</f>
        <v>1</v>
      </c>
      <c r="K680" s="7" t="n">
        <f aca="false">1+MIN(4,INT(PERCENTRANK($H$2:$H$2401,H680,6)*5))</f>
        <v>3</v>
      </c>
      <c r="L680" s="7" t="str">
        <f aca="false">I680&amp;J680&amp;K680</f>
        <v>513</v>
      </c>
      <c r="M680" s="15" t="str">
        <f aca="false">INDEX('Mapa RF'!$B$4:$F$8,6-I680,J680)</f>
        <v>Nuevos</v>
      </c>
    </row>
    <row r="681" customFormat="false" ht="15" hidden="false" customHeight="false" outlineLevel="0" collapsed="false">
      <c r="A681" s="10" t="s">
        <v>3231</v>
      </c>
      <c r="B681" s="10" t="s">
        <v>8968</v>
      </c>
      <c r="C681" s="11" t="n">
        <v>45849</v>
      </c>
      <c r="D681" s="13" t="b">
        <f aca="false">FALSE()</f>
        <v>0</v>
      </c>
      <c r="E681" s="14" t="n">
        <f aca="false">_xlfn.MAXIFS(Pedidos!$C$2:$C$7000,Pedidos!$B$2:$B$7000,A681)</f>
        <v>45849</v>
      </c>
      <c r="F681" s="15" t="n">
        <f aca="false">Parámetros!$B$4-E681</f>
        <v>447</v>
      </c>
      <c r="G681" s="7" t="n">
        <f aca="false">COUNTIF(Pedidos!$B$2:$B$7000,A681)</f>
        <v>1</v>
      </c>
      <c r="H681" s="16" t="n">
        <f aca="false">SUMIFS(Pedidos!$D$2:$D$7000,Pedidos!$B$2:$B$7000,A681)</f>
        <v>25.27</v>
      </c>
      <c r="I681" s="7" t="n">
        <f aca="false">5-MIN(4,INT(PERCENTRANK($F$2:$F$2401,F681,6)*5))</f>
        <v>2</v>
      </c>
      <c r="J681" s="15" t="n">
        <f aca="false">IF(G681&gt;=Parámetros!$B$8,5,IF(G681&gt;=Parámetros!$B$7,4,IF(G681&gt;=Parámetros!$B$6,3,IF(G681&gt;=Parámetros!$B$5,2,1))))</f>
        <v>1</v>
      </c>
      <c r="K681" s="7" t="n">
        <f aca="false">1+MIN(4,INT(PERCENTRANK($H$2:$H$2401,H681,6)*5))</f>
        <v>1</v>
      </c>
      <c r="L681" s="7" t="str">
        <f aca="false">I681&amp;J681&amp;K681</f>
        <v>211</v>
      </c>
      <c r="M681" s="15" t="str">
        <f aca="false">INDEX('Mapa RF'!$B$4:$F$8,6-I681,J681)</f>
        <v>Hibernando</v>
      </c>
    </row>
    <row r="682" customFormat="false" ht="15" hidden="false" customHeight="false" outlineLevel="0" collapsed="false">
      <c r="A682" s="10" t="s">
        <v>7062</v>
      </c>
      <c r="B682" s="10" t="s">
        <v>8975</v>
      </c>
      <c r="C682" s="11" t="n">
        <v>46140</v>
      </c>
      <c r="D682" s="13" t="b">
        <f aca="false">TRUE()</f>
        <v>1</v>
      </c>
      <c r="E682" s="14" t="n">
        <f aca="false">_xlfn.MAXIFS(Pedidos!$C$2:$C$7000,Pedidos!$B$2:$B$7000,A682)</f>
        <v>46140</v>
      </c>
      <c r="F682" s="15" t="n">
        <f aca="false">Parámetros!$B$4-E682</f>
        <v>156</v>
      </c>
      <c r="G682" s="7" t="n">
        <f aca="false">COUNTIF(Pedidos!$B$2:$B$7000,A682)</f>
        <v>1</v>
      </c>
      <c r="H682" s="16" t="n">
        <f aca="false">SUMIFS(Pedidos!$D$2:$D$7000,Pedidos!$B$2:$B$7000,A682)</f>
        <v>18.36</v>
      </c>
      <c r="I682" s="7" t="n">
        <f aca="false">5-MIN(4,INT(PERCENTRANK($F$2:$F$2401,F682,6)*5))</f>
        <v>4</v>
      </c>
      <c r="J682" s="15" t="n">
        <f aca="false">IF(G682&gt;=Parámetros!$B$8,5,IF(G682&gt;=Parámetros!$B$7,4,IF(G682&gt;=Parámetros!$B$6,3,IF(G682&gt;=Parámetros!$B$5,2,1))))</f>
        <v>1</v>
      </c>
      <c r="K682" s="7" t="n">
        <f aca="false">1+MIN(4,INT(PERCENTRANK($H$2:$H$2401,H682,6)*5))</f>
        <v>1</v>
      </c>
      <c r="L682" s="7" t="str">
        <f aca="false">I682&amp;J682&amp;K682</f>
        <v>411</v>
      </c>
      <c r="M682" s="15" t="str">
        <f aca="false">INDEX('Mapa RF'!$B$4:$F$8,6-I682,J682)</f>
        <v>Prometedores</v>
      </c>
    </row>
    <row r="683" customFormat="false" ht="15" hidden="false" customHeight="false" outlineLevel="0" collapsed="false">
      <c r="A683" s="10" t="s">
        <v>5006</v>
      </c>
      <c r="B683" s="10" t="s">
        <v>8973</v>
      </c>
      <c r="C683" s="11" t="n">
        <v>45981</v>
      </c>
      <c r="D683" s="13" t="b">
        <f aca="false">TRUE()</f>
        <v>1</v>
      </c>
      <c r="E683" s="14" t="n">
        <f aca="false">_xlfn.MAXIFS(Pedidos!$C$2:$C$7000,Pedidos!$B$2:$B$7000,A683)</f>
        <v>45981</v>
      </c>
      <c r="F683" s="15" t="n">
        <f aca="false">Parámetros!$B$4-E683</f>
        <v>315</v>
      </c>
      <c r="G683" s="7" t="n">
        <f aca="false">COUNTIF(Pedidos!$B$2:$B$7000,A683)</f>
        <v>1</v>
      </c>
      <c r="H683" s="16" t="n">
        <f aca="false">SUMIFS(Pedidos!$D$2:$D$7000,Pedidos!$B$2:$B$7000,A683)</f>
        <v>19.5</v>
      </c>
      <c r="I683" s="7" t="n">
        <f aca="false">5-MIN(4,INT(PERCENTRANK($F$2:$F$2401,F683,6)*5))</f>
        <v>3</v>
      </c>
      <c r="J683" s="15" t="n">
        <f aca="false">IF(G683&gt;=Parámetros!$B$8,5,IF(G683&gt;=Parámetros!$B$7,4,IF(G683&gt;=Parámetros!$B$6,3,IF(G683&gt;=Parámetros!$B$5,2,1))))</f>
        <v>1</v>
      </c>
      <c r="K683" s="7" t="n">
        <f aca="false">1+MIN(4,INT(PERCENTRANK($H$2:$H$2401,H683,6)*5))</f>
        <v>1</v>
      </c>
      <c r="L683" s="7" t="str">
        <f aca="false">I683&amp;J683&amp;K683</f>
        <v>311</v>
      </c>
      <c r="M683" s="15" t="str">
        <f aca="false">INDEX('Mapa RF'!$B$4:$F$8,6-I683,J683)</f>
        <v>A punto de dormirse</v>
      </c>
    </row>
    <row r="684" customFormat="false" ht="15" hidden="false" customHeight="false" outlineLevel="0" collapsed="false">
      <c r="A684" s="10" t="s">
        <v>3513</v>
      </c>
      <c r="B684" s="10" t="s">
        <v>8968</v>
      </c>
      <c r="C684" s="11" t="n">
        <v>45869</v>
      </c>
      <c r="D684" s="13" t="b">
        <f aca="false">TRUE()</f>
        <v>1</v>
      </c>
      <c r="E684" s="14" t="n">
        <f aca="false">_xlfn.MAXIFS(Pedidos!$C$2:$C$7000,Pedidos!$B$2:$B$7000,A684)</f>
        <v>46273</v>
      </c>
      <c r="F684" s="15" t="n">
        <f aca="false">Parámetros!$B$4-E684</f>
        <v>23</v>
      </c>
      <c r="G684" s="7" t="n">
        <f aca="false">COUNTIF(Pedidos!$B$2:$B$7000,A684)</f>
        <v>3</v>
      </c>
      <c r="H684" s="16" t="n">
        <f aca="false">SUMIFS(Pedidos!$D$2:$D$7000,Pedidos!$B$2:$B$7000,A684)</f>
        <v>117.56</v>
      </c>
      <c r="I684" s="7" t="n">
        <f aca="false">5-MIN(4,INT(PERCENTRANK($F$2:$F$2401,F684,6)*5))</f>
        <v>5</v>
      </c>
      <c r="J684" s="15" t="n">
        <f aca="false">IF(G684&gt;=Parámetros!$B$8,5,IF(G684&gt;=Parámetros!$B$7,4,IF(G684&gt;=Parámetros!$B$6,3,IF(G684&gt;=Parámetros!$B$5,2,1))))</f>
        <v>3</v>
      </c>
      <c r="K684" s="7" t="n">
        <f aca="false">1+MIN(4,INT(PERCENTRANK($H$2:$H$2401,H684,6)*5))</f>
        <v>4</v>
      </c>
      <c r="L684" s="7" t="str">
        <f aca="false">I684&amp;J684&amp;K684</f>
        <v>534</v>
      </c>
      <c r="M684" s="15" t="str">
        <f aca="false">INDEX('Mapa RF'!$B$4:$F$8,6-I684,J684)</f>
        <v>Potencialmente leales</v>
      </c>
    </row>
    <row r="685" customFormat="false" ht="15" hidden="false" customHeight="false" outlineLevel="0" collapsed="false">
      <c r="A685" s="10" t="s">
        <v>1626</v>
      </c>
      <c r="B685" s="10" t="s">
        <v>8972</v>
      </c>
      <c r="C685" s="11" t="n">
        <v>45728</v>
      </c>
      <c r="D685" s="13" t="b">
        <f aca="false">FALSE()</f>
        <v>0</v>
      </c>
      <c r="E685" s="14" t="n">
        <f aca="false">_xlfn.MAXIFS(Pedidos!$C$2:$C$7000,Pedidos!$B$2:$B$7000,A685)</f>
        <v>46138</v>
      </c>
      <c r="F685" s="15" t="n">
        <f aca="false">Parámetros!$B$4-E685</f>
        <v>158</v>
      </c>
      <c r="G685" s="7" t="n">
        <f aca="false">COUNTIF(Pedidos!$B$2:$B$7000,A685)</f>
        <v>3</v>
      </c>
      <c r="H685" s="16" t="n">
        <f aca="false">SUMIFS(Pedidos!$D$2:$D$7000,Pedidos!$B$2:$B$7000,A685)</f>
        <v>139.04</v>
      </c>
      <c r="I685" s="7" t="n">
        <f aca="false">5-MIN(4,INT(PERCENTRANK($F$2:$F$2401,F685,6)*5))</f>
        <v>4</v>
      </c>
      <c r="J685" s="15" t="n">
        <f aca="false">IF(G685&gt;=Parámetros!$B$8,5,IF(G685&gt;=Parámetros!$B$7,4,IF(G685&gt;=Parámetros!$B$6,3,IF(G685&gt;=Parámetros!$B$5,2,1))))</f>
        <v>3</v>
      </c>
      <c r="K685" s="7" t="n">
        <f aca="false">1+MIN(4,INT(PERCENTRANK($H$2:$H$2401,H685,6)*5))</f>
        <v>5</v>
      </c>
      <c r="L685" s="7" t="str">
        <f aca="false">I685&amp;J685&amp;K685</f>
        <v>435</v>
      </c>
      <c r="M685" s="15" t="str">
        <f aca="false">INDEX('Mapa RF'!$B$4:$F$8,6-I685,J685)</f>
        <v>Potencialmente leales</v>
      </c>
    </row>
    <row r="686" customFormat="false" ht="15" hidden="false" customHeight="false" outlineLevel="0" collapsed="false">
      <c r="A686" s="10" t="s">
        <v>1999</v>
      </c>
      <c r="B686" s="10" t="s">
        <v>8968</v>
      </c>
      <c r="C686" s="11" t="n">
        <v>45756</v>
      </c>
      <c r="D686" s="13" t="b">
        <f aca="false">TRUE()</f>
        <v>1</v>
      </c>
      <c r="E686" s="14" t="n">
        <f aca="false">_xlfn.MAXIFS(Pedidos!$C$2:$C$7000,Pedidos!$B$2:$B$7000,A686)</f>
        <v>45756</v>
      </c>
      <c r="F686" s="15" t="n">
        <f aca="false">Parámetros!$B$4-E686</f>
        <v>540</v>
      </c>
      <c r="G686" s="7" t="n">
        <f aca="false">COUNTIF(Pedidos!$B$2:$B$7000,A686)</f>
        <v>1</v>
      </c>
      <c r="H686" s="16" t="n">
        <f aca="false">SUMIFS(Pedidos!$D$2:$D$7000,Pedidos!$B$2:$B$7000,A686)</f>
        <v>37.37</v>
      </c>
      <c r="I686" s="7" t="n">
        <f aca="false">5-MIN(4,INT(PERCENTRANK($F$2:$F$2401,F686,6)*5))</f>
        <v>1</v>
      </c>
      <c r="J686" s="15" t="n">
        <f aca="false">IF(G686&gt;=Parámetros!$B$8,5,IF(G686&gt;=Parámetros!$B$7,4,IF(G686&gt;=Parámetros!$B$6,3,IF(G686&gt;=Parámetros!$B$5,2,1))))</f>
        <v>1</v>
      </c>
      <c r="K686" s="7" t="n">
        <f aca="false">1+MIN(4,INT(PERCENTRANK($H$2:$H$2401,H686,6)*5))</f>
        <v>3</v>
      </c>
      <c r="L686" s="7" t="str">
        <f aca="false">I686&amp;J686&amp;K686</f>
        <v>113</v>
      </c>
      <c r="M686" s="15" t="str">
        <f aca="false">INDEX('Mapa RF'!$B$4:$F$8,6-I686,J686)</f>
        <v>Hibernando</v>
      </c>
    </row>
    <row r="687" customFormat="false" ht="15" hidden="false" customHeight="false" outlineLevel="0" collapsed="false">
      <c r="A687" s="10" t="s">
        <v>859</v>
      </c>
      <c r="B687" s="10" t="s">
        <v>8968</v>
      </c>
      <c r="C687" s="11" t="n">
        <v>45662</v>
      </c>
      <c r="D687" s="13" t="b">
        <f aca="false">TRUE()</f>
        <v>1</v>
      </c>
      <c r="E687" s="14" t="n">
        <f aca="false">_xlfn.MAXIFS(Pedidos!$C$2:$C$7000,Pedidos!$B$2:$B$7000,A687)</f>
        <v>45726</v>
      </c>
      <c r="F687" s="15" t="n">
        <f aca="false">Parámetros!$B$4-E687</f>
        <v>570</v>
      </c>
      <c r="G687" s="7" t="n">
        <f aca="false">COUNTIF(Pedidos!$B$2:$B$7000,A687)</f>
        <v>2</v>
      </c>
      <c r="H687" s="16" t="n">
        <f aca="false">SUMIFS(Pedidos!$D$2:$D$7000,Pedidos!$B$2:$B$7000,A687)</f>
        <v>73.99</v>
      </c>
      <c r="I687" s="7" t="n">
        <f aca="false">5-MIN(4,INT(PERCENTRANK($F$2:$F$2401,F687,6)*5))</f>
        <v>1</v>
      </c>
      <c r="J687" s="15" t="n">
        <f aca="false">IF(G687&gt;=Parámetros!$B$8,5,IF(G687&gt;=Parámetros!$B$7,4,IF(G687&gt;=Parámetros!$B$6,3,IF(G687&gt;=Parámetros!$B$5,2,1))))</f>
        <v>2</v>
      </c>
      <c r="K687" s="7" t="n">
        <f aca="false">1+MIN(4,INT(PERCENTRANK($H$2:$H$2401,H687,6)*5))</f>
        <v>4</v>
      </c>
      <c r="L687" s="7" t="str">
        <f aca="false">I687&amp;J687&amp;K687</f>
        <v>124</v>
      </c>
      <c r="M687" s="15" t="str">
        <f aca="false">INDEX('Mapa RF'!$B$4:$F$8,6-I687,J687)</f>
        <v>Hibernando</v>
      </c>
    </row>
    <row r="688" customFormat="false" ht="15" hidden="false" customHeight="false" outlineLevel="0" collapsed="false">
      <c r="A688" s="10" t="s">
        <v>762</v>
      </c>
      <c r="B688" s="10" t="s">
        <v>8981</v>
      </c>
      <c r="C688" s="11" t="n">
        <v>45652</v>
      </c>
      <c r="D688" s="13" t="b">
        <f aca="false">TRUE()</f>
        <v>1</v>
      </c>
      <c r="E688" s="14" t="n">
        <f aca="false">_xlfn.MAXIFS(Pedidos!$C$2:$C$7000,Pedidos!$B$2:$B$7000,A688)</f>
        <v>45839</v>
      </c>
      <c r="F688" s="15" t="n">
        <f aca="false">Parámetros!$B$4-E688</f>
        <v>457</v>
      </c>
      <c r="G688" s="7" t="n">
        <f aca="false">COUNTIF(Pedidos!$B$2:$B$7000,A688)</f>
        <v>4</v>
      </c>
      <c r="H688" s="16" t="n">
        <f aca="false">SUMIFS(Pedidos!$D$2:$D$7000,Pedidos!$B$2:$B$7000,A688)</f>
        <v>239.27</v>
      </c>
      <c r="I688" s="7" t="n">
        <f aca="false">5-MIN(4,INT(PERCENTRANK($F$2:$F$2401,F688,6)*5))</f>
        <v>2</v>
      </c>
      <c r="J688" s="15" t="n">
        <f aca="false">IF(G688&gt;=Parámetros!$B$8,5,IF(G688&gt;=Parámetros!$B$7,4,IF(G688&gt;=Parámetros!$B$6,3,IF(G688&gt;=Parámetros!$B$5,2,1))))</f>
        <v>4</v>
      </c>
      <c r="K688" s="7" t="n">
        <f aca="false">1+MIN(4,INT(PERCENTRANK($H$2:$H$2401,H688,6)*5))</f>
        <v>5</v>
      </c>
      <c r="L688" s="7" t="str">
        <f aca="false">I688&amp;J688&amp;K688</f>
        <v>245</v>
      </c>
      <c r="M688" s="15" t="str">
        <f aca="false">INDEX('Mapa RF'!$B$4:$F$8,6-I688,J688)</f>
        <v>En riesgo</v>
      </c>
    </row>
    <row r="689" customFormat="false" ht="15" hidden="false" customHeight="false" outlineLevel="0" collapsed="false">
      <c r="A689" s="10" t="s">
        <v>6430</v>
      </c>
      <c r="B689" s="10" t="s">
        <v>8972</v>
      </c>
      <c r="C689" s="11" t="n">
        <v>46088</v>
      </c>
      <c r="D689" s="13" t="b">
        <f aca="false">TRUE()</f>
        <v>1</v>
      </c>
      <c r="E689" s="14" t="n">
        <f aca="false">_xlfn.MAXIFS(Pedidos!$C$2:$C$7000,Pedidos!$B$2:$B$7000,A689)</f>
        <v>46088</v>
      </c>
      <c r="F689" s="15" t="n">
        <f aca="false">Parámetros!$B$4-E689</f>
        <v>208</v>
      </c>
      <c r="G689" s="7" t="n">
        <f aca="false">COUNTIF(Pedidos!$B$2:$B$7000,A689)</f>
        <v>1</v>
      </c>
      <c r="H689" s="16" t="n">
        <f aca="false">SUMIFS(Pedidos!$D$2:$D$7000,Pedidos!$B$2:$B$7000,A689)</f>
        <v>42.91</v>
      </c>
      <c r="I689" s="7" t="n">
        <f aca="false">5-MIN(4,INT(PERCENTRANK($F$2:$F$2401,F689,6)*5))</f>
        <v>3</v>
      </c>
      <c r="J689" s="15" t="n">
        <f aca="false">IF(G689&gt;=Parámetros!$B$8,5,IF(G689&gt;=Parámetros!$B$7,4,IF(G689&gt;=Parámetros!$B$6,3,IF(G689&gt;=Parámetros!$B$5,2,1))))</f>
        <v>1</v>
      </c>
      <c r="K689" s="7" t="n">
        <f aca="false">1+MIN(4,INT(PERCENTRANK($H$2:$H$2401,H689,6)*5))</f>
        <v>3</v>
      </c>
      <c r="L689" s="7" t="str">
        <f aca="false">I689&amp;J689&amp;K689</f>
        <v>313</v>
      </c>
      <c r="M689" s="15" t="str">
        <f aca="false">INDEX('Mapa RF'!$B$4:$F$8,6-I689,J689)</f>
        <v>A punto de dormirse</v>
      </c>
    </row>
    <row r="690" customFormat="false" ht="15" hidden="false" customHeight="false" outlineLevel="0" collapsed="false">
      <c r="A690" s="10" t="s">
        <v>2843</v>
      </c>
      <c r="B690" s="10" t="s">
        <v>8969</v>
      </c>
      <c r="C690" s="11" t="n">
        <v>45820</v>
      </c>
      <c r="D690" s="13" t="b">
        <f aca="false">FALSE()</f>
        <v>0</v>
      </c>
      <c r="E690" s="14" t="n">
        <f aca="false">_xlfn.MAXIFS(Pedidos!$C$2:$C$7000,Pedidos!$B$2:$B$7000,A690)</f>
        <v>46023</v>
      </c>
      <c r="F690" s="15" t="n">
        <f aca="false">Parámetros!$B$4-E690</f>
        <v>273</v>
      </c>
      <c r="G690" s="7" t="n">
        <f aca="false">COUNTIF(Pedidos!$B$2:$B$7000,A690)</f>
        <v>2</v>
      </c>
      <c r="H690" s="16" t="n">
        <f aca="false">SUMIFS(Pedidos!$D$2:$D$7000,Pedidos!$B$2:$B$7000,A690)</f>
        <v>102.93</v>
      </c>
      <c r="I690" s="7" t="n">
        <f aca="false">5-MIN(4,INT(PERCENTRANK($F$2:$F$2401,F690,6)*5))</f>
        <v>3</v>
      </c>
      <c r="J690" s="15" t="n">
        <f aca="false">IF(G690&gt;=Parámetros!$B$8,5,IF(G690&gt;=Parámetros!$B$7,4,IF(G690&gt;=Parámetros!$B$6,3,IF(G690&gt;=Parámetros!$B$5,2,1))))</f>
        <v>2</v>
      </c>
      <c r="K690" s="7" t="n">
        <f aca="false">1+MIN(4,INT(PERCENTRANK($H$2:$H$2401,H690,6)*5))</f>
        <v>4</v>
      </c>
      <c r="L690" s="7" t="str">
        <f aca="false">I690&amp;J690&amp;K690</f>
        <v>324</v>
      </c>
      <c r="M690" s="15" t="str">
        <f aca="false">INDEX('Mapa RF'!$B$4:$F$8,6-I690,J690)</f>
        <v>A punto de dormirse</v>
      </c>
    </row>
    <row r="691" customFormat="false" ht="15" hidden="false" customHeight="false" outlineLevel="0" collapsed="false">
      <c r="A691" s="10" t="s">
        <v>61</v>
      </c>
      <c r="B691" s="10" t="s">
        <v>8972</v>
      </c>
      <c r="C691" s="11" t="n">
        <v>45571</v>
      </c>
      <c r="D691" s="13" t="b">
        <f aca="false">TRUE()</f>
        <v>1</v>
      </c>
      <c r="E691" s="14" t="n">
        <f aca="false">_xlfn.MAXIFS(Pedidos!$C$2:$C$7000,Pedidos!$B$2:$B$7000,A691)</f>
        <v>45762</v>
      </c>
      <c r="F691" s="15" t="n">
        <f aca="false">Parámetros!$B$4-E691</f>
        <v>534</v>
      </c>
      <c r="G691" s="7" t="n">
        <f aca="false">COUNTIF(Pedidos!$B$2:$B$7000,A691)</f>
        <v>4</v>
      </c>
      <c r="H691" s="16" t="n">
        <f aca="false">SUMIFS(Pedidos!$D$2:$D$7000,Pedidos!$B$2:$B$7000,A691)</f>
        <v>187.17</v>
      </c>
      <c r="I691" s="7" t="n">
        <f aca="false">5-MIN(4,INT(PERCENTRANK($F$2:$F$2401,F691,6)*5))</f>
        <v>1</v>
      </c>
      <c r="J691" s="15" t="n">
        <f aca="false">IF(G691&gt;=Parámetros!$B$8,5,IF(G691&gt;=Parámetros!$B$7,4,IF(G691&gt;=Parámetros!$B$6,3,IF(G691&gt;=Parámetros!$B$5,2,1))))</f>
        <v>4</v>
      </c>
      <c r="K691" s="7" t="n">
        <f aca="false">1+MIN(4,INT(PERCENTRANK($H$2:$H$2401,H691,6)*5))</f>
        <v>5</v>
      </c>
      <c r="L691" s="7" t="str">
        <f aca="false">I691&amp;J691&amp;K691</f>
        <v>145</v>
      </c>
      <c r="M691" s="15" t="str">
        <f aca="false">INDEX('Mapa RF'!$B$4:$F$8,6-I691,J691)</f>
        <v>En riesgo</v>
      </c>
    </row>
    <row r="692" customFormat="false" ht="15" hidden="false" customHeight="false" outlineLevel="0" collapsed="false">
      <c r="A692" s="10" t="s">
        <v>5261</v>
      </c>
      <c r="B692" s="10" t="s">
        <v>8973</v>
      </c>
      <c r="C692" s="11" t="n">
        <v>46000</v>
      </c>
      <c r="D692" s="13" t="b">
        <f aca="false">TRUE()</f>
        <v>1</v>
      </c>
      <c r="E692" s="14" t="n">
        <f aca="false">_xlfn.MAXIFS(Pedidos!$C$2:$C$7000,Pedidos!$B$2:$B$7000,A692)</f>
        <v>46000</v>
      </c>
      <c r="F692" s="15" t="n">
        <f aca="false">Parámetros!$B$4-E692</f>
        <v>296</v>
      </c>
      <c r="G692" s="7" t="n">
        <f aca="false">COUNTIF(Pedidos!$B$2:$B$7000,A692)</f>
        <v>1</v>
      </c>
      <c r="H692" s="16" t="n">
        <f aca="false">SUMIFS(Pedidos!$D$2:$D$7000,Pedidos!$B$2:$B$7000,A692)</f>
        <v>28.63</v>
      </c>
      <c r="I692" s="7" t="n">
        <f aca="false">5-MIN(4,INT(PERCENTRANK($F$2:$F$2401,F692,6)*5))</f>
        <v>3</v>
      </c>
      <c r="J692" s="15" t="n">
        <f aca="false">IF(G692&gt;=Parámetros!$B$8,5,IF(G692&gt;=Parámetros!$B$7,4,IF(G692&gt;=Parámetros!$B$6,3,IF(G692&gt;=Parámetros!$B$5,2,1))))</f>
        <v>1</v>
      </c>
      <c r="K692" s="7" t="n">
        <f aca="false">1+MIN(4,INT(PERCENTRANK($H$2:$H$2401,H692,6)*5))</f>
        <v>2</v>
      </c>
      <c r="L692" s="7" t="str">
        <f aca="false">I692&amp;J692&amp;K692</f>
        <v>312</v>
      </c>
      <c r="M692" s="15" t="str">
        <f aca="false">INDEX('Mapa RF'!$B$4:$F$8,6-I692,J692)</f>
        <v>A punto de dormirse</v>
      </c>
    </row>
    <row r="693" customFormat="false" ht="15" hidden="false" customHeight="false" outlineLevel="0" collapsed="false">
      <c r="A693" s="10" t="s">
        <v>8088</v>
      </c>
      <c r="B693" s="10" t="s">
        <v>8972</v>
      </c>
      <c r="C693" s="11" t="n">
        <v>46224</v>
      </c>
      <c r="D693" s="13" t="b">
        <f aca="false">TRUE()</f>
        <v>1</v>
      </c>
      <c r="E693" s="14" t="n">
        <f aca="false">_xlfn.MAXIFS(Pedidos!$C$2:$C$7000,Pedidos!$B$2:$B$7000,A693)</f>
        <v>46224</v>
      </c>
      <c r="F693" s="15" t="n">
        <f aca="false">Parámetros!$B$4-E693</f>
        <v>72</v>
      </c>
      <c r="G693" s="7" t="n">
        <f aca="false">COUNTIF(Pedidos!$B$2:$B$7000,A693)</f>
        <v>1</v>
      </c>
      <c r="H693" s="16" t="n">
        <f aca="false">SUMIFS(Pedidos!$D$2:$D$7000,Pedidos!$B$2:$B$7000,A693)</f>
        <v>48.18</v>
      </c>
      <c r="I693" s="7" t="n">
        <f aca="false">5-MIN(4,INT(PERCENTRANK($F$2:$F$2401,F693,6)*5))</f>
        <v>4</v>
      </c>
      <c r="J693" s="15" t="n">
        <f aca="false">IF(G693&gt;=Parámetros!$B$8,5,IF(G693&gt;=Parámetros!$B$7,4,IF(G693&gt;=Parámetros!$B$6,3,IF(G693&gt;=Parámetros!$B$5,2,1))))</f>
        <v>1</v>
      </c>
      <c r="K693" s="7" t="n">
        <f aca="false">1+MIN(4,INT(PERCENTRANK($H$2:$H$2401,H693,6)*5))</f>
        <v>3</v>
      </c>
      <c r="L693" s="7" t="str">
        <f aca="false">I693&amp;J693&amp;K693</f>
        <v>413</v>
      </c>
      <c r="M693" s="15" t="str">
        <f aca="false">INDEX('Mapa RF'!$B$4:$F$8,6-I693,J693)</f>
        <v>Prometedores</v>
      </c>
    </row>
    <row r="694" customFormat="false" ht="15" hidden="false" customHeight="false" outlineLevel="0" collapsed="false">
      <c r="A694" s="10" t="s">
        <v>2443</v>
      </c>
      <c r="B694" s="10" t="s">
        <v>8972</v>
      </c>
      <c r="C694" s="11" t="n">
        <v>45789</v>
      </c>
      <c r="D694" s="13" t="b">
        <f aca="false">TRUE()</f>
        <v>1</v>
      </c>
      <c r="E694" s="14" t="n">
        <f aca="false">_xlfn.MAXIFS(Pedidos!$C$2:$C$7000,Pedidos!$B$2:$B$7000,A694)</f>
        <v>45960</v>
      </c>
      <c r="F694" s="15" t="n">
        <f aca="false">Parámetros!$B$4-E694</f>
        <v>336</v>
      </c>
      <c r="G694" s="7" t="n">
        <f aca="false">COUNTIF(Pedidos!$B$2:$B$7000,A694)</f>
        <v>2</v>
      </c>
      <c r="H694" s="16" t="n">
        <f aca="false">SUMIFS(Pedidos!$D$2:$D$7000,Pedidos!$B$2:$B$7000,A694)</f>
        <v>82.35</v>
      </c>
      <c r="I694" s="7" t="n">
        <f aca="false">5-MIN(4,INT(PERCENTRANK($F$2:$F$2401,F694,6)*5))</f>
        <v>3</v>
      </c>
      <c r="J694" s="15" t="n">
        <f aca="false">IF(G694&gt;=Parámetros!$B$8,5,IF(G694&gt;=Parámetros!$B$7,4,IF(G694&gt;=Parámetros!$B$6,3,IF(G694&gt;=Parámetros!$B$5,2,1))))</f>
        <v>2</v>
      </c>
      <c r="K694" s="7" t="n">
        <f aca="false">1+MIN(4,INT(PERCENTRANK($H$2:$H$2401,H694,6)*5))</f>
        <v>4</v>
      </c>
      <c r="L694" s="7" t="str">
        <f aca="false">I694&amp;J694&amp;K694</f>
        <v>324</v>
      </c>
      <c r="M694" s="15" t="str">
        <f aca="false">INDEX('Mapa RF'!$B$4:$F$8,6-I694,J694)</f>
        <v>A punto de dormirse</v>
      </c>
    </row>
    <row r="695" customFormat="false" ht="15" hidden="false" customHeight="false" outlineLevel="0" collapsed="false">
      <c r="A695" s="10" t="s">
        <v>6902</v>
      </c>
      <c r="B695" s="10" t="s">
        <v>8972</v>
      </c>
      <c r="C695" s="11" t="n">
        <v>46125</v>
      </c>
      <c r="D695" s="13" t="b">
        <f aca="false">TRUE()</f>
        <v>1</v>
      </c>
      <c r="E695" s="14" t="n">
        <f aca="false">_xlfn.MAXIFS(Pedidos!$C$2:$C$7000,Pedidos!$B$2:$B$7000,A695)</f>
        <v>46125</v>
      </c>
      <c r="F695" s="15" t="n">
        <f aca="false">Parámetros!$B$4-E695</f>
        <v>171</v>
      </c>
      <c r="G695" s="7" t="n">
        <f aca="false">COUNTIF(Pedidos!$B$2:$B$7000,A695)</f>
        <v>1</v>
      </c>
      <c r="H695" s="16" t="n">
        <f aca="false">SUMIFS(Pedidos!$D$2:$D$7000,Pedidos!$B$2:$B$7000,A695)</f>
        <v>29.23</v>
      </c>
      <c r="I695" s="7" t="n">
        <f aca="false">5-MIN(4,INT(PERCENTRANK($F$2:$F$2401,F695,6)*5))</f>
        <v>4</v>
      </c>
      <c r="J695" s="15" t="n">
        <f aca="false">IF(G695&gt;=Parámetros!$B$8,5,IF(G695&gt;=Parámetros!$B$7,4,IF(G695&gt;=Parámetros!$B$6,3,IF(G695&gt;=Parámetros!$B$5,2,1))))</f>
        <v>1</v>
      </c>
      <c r="K695" s="7" t="n">
        <f aca="false">1+MIN(4,INT(PERCENTRANK($H$2:$H$2401,H695,6)*5))</f>
        <v>2</v>
      </c>
      <c r="L695" s="7" t="str">
        <f aca="false">I695&amp;J695&amp;K695</f>
        <v>412</v>
      </c>
      <c r="M695" s="15" t="str">
        <f aca="false">INDEX('Mapa RF'!$B$4:$F$8,6-I695,J695)</f>
        <v>Prometedores</v>
      </c>
    </row>
    <row r="696" customFormat="false" ht="15" hidden="false" customHeight="false" outlineLevel="0" collapsed="false">
      <c r="A696" s="10" t="s">
        <v>8183</v>
      </c>
      <c r="B696" s="10" t="s">
        <v>8968</v>
      </c>
      <c r="C696" s="11" t="n">
        <v>46232</v>
      </c>
      <c r="D696" s="13" t="b">
        <f aca="false">TRUE()</f>
        <v>1</v>
      </c>
      <c r="E696" s="14" t="n">
        <f aca="false">_xlfn.MAXIFS(Pedidos!$C$2:$C$7000,Pedidos!$B$2:$B$7000,A696)</f>
        <v>46232</v>
      </c>
      <c r="F696" s="15" t="n">
        <f aca="false">Parámetros!$B$4-E696</f>
        <v>64</v>
      </c>
      <c r="G696" s="7" t="n">
        <f aca="false">COUNTIF(Pedidos!$B$2:$B$7000,A696)</f>
        <v>1</v>
      </c>
      <c r="H696" s="16" t="n">
        <f aca="false">SUMIFS(Pedidos!$D$2:$D$7000,Pedidos!$B$2:$B$7000,A696)</f>
        <v>64.21</v>
      </c>
      <c r="I696" s="7" t="n">
        <f aca="false">5-MIN(4,INT(PERCENTRANK($F$2:$F$2401,F696,6)*5))</f>
        <v>5</v>
      </c>
      <c r="J696" s="15" t="n">
        <f aca="false">IF(G696&gt;=Parámetros!$B$8,5,IF(G696&gt;=Parámetros!$B$7,4,IF(G696&gt;=Parámetros!$B$6,3,IF(G696&gt;=Parámetros!$B$5,2,1))))</f>
        <v>1</v>
      </c>
      <c r="K696" s="7" t="n">
        <f aca="false">1+MIN(4,INT(PERCENTRANK($H$2:$H$2401,H696,6)*5))</f>
        <v>4</v>
      </c>
      <c r="L696" s="7" t="str">
        <f aca="false">I696&amp;J696&amp;K696</f>
        <v>514</v>
      </c>
      <c r="M696" s="15" t="str">
        <f aca="false">INDEX('Mapa RF'!$B$4:$F$8,6-I696,J696)</f>
        <v>Nuevos</v>
      </c>
    </row>
    <row r="697" customFormat="false" ht="15" hidden="false" customHeight="false" outlineLevel="0" collapsed="false">
      <c r="A697" s="10" t="s">
        <v>63</v>
      </c>
      <c r="B697" s="10" t="s">
        <v>8973</v>
      </c>
      <c r="C697" s="11" t="n">
        <v>45571</v>
      </c>
      <c r="D697" s="13" t="b">
        <f aca="false">TRUE()</f>
        <v>1</v>
      </c>
      <c r="E697" s="14" t="n">
        <f aca="false">_xlfn.MAXIFS(Pedidos!$C$2:$C$7000,Pedidos!$B$2:$B$7000,A697)</f>
        <v>45719</v>
      </c>
      <c r="F697" s="15" t="n">
        <f aca="false">Parámetros!$B$4-E697</f>
        <v>577</v>
      </c>
      <c r="G697" s="7" t="n">
        <f aca="false">COUNTIF(Pedidos!$B$2:$B$7000,A697)</f>
        <v>4</v>
      </c>
      <c r="H697" s="16" t="n">
        <f aca="false">SUMIFS(Pedidos!$D$2:$D$7000,Pedidos!$B$2:$B$7000,A697)</f>
        <v>152.31</v>
      </c>
      <c r="I697" s="7" t="n">
        <f aca="false">5-MIN(4,INT(PERCENTRANK($F$2:$F$2401,F697,6)*5))</f>
        <v>1</v>
      </c>
      <c r="J697" s="15" t="n">
        <f aca="false">IF(G697&gt;=Parámetros!$B$8,5,IF(G697&gt;=Parámetros!$B$7,4,IF(G697&gt;=Parámetros!$B$6,3,IF(G697&gt;=Parámetros!$B$5,2,1))))</f>
        <v>4</v>
      </c>
      <c r="K697" s="7" t="n">
        <f aca="false">1+MIN(4,INT(PERCENTRANK($H$2:$H$2401,H697,6)*5))</f>
        <v>5</v>
      </c>
      <c r="L697" s="7" t="str">
        <f aca="false">I697&amp;J697&amp;K697</f>
        <v>145</v>
      </c>
      <c r="M697" s="15" t="str">
        <f aca="false">INDEX('Mapa RF'!$B$4:$F$8,6-I697,J697)</f>
        <v>En riesgo</v>
      </c>
    </row>
    <row r="698" customFormat="false" ht="15" hidden="false" customHeight="false" outlineLevel="0" collapsed="false">
      <c r="A698" s="10" t="s">
        <v>3796</v>
      </c>
      <c r="B698" s="10" t="s">
        <v>8972</v>
      </c>
      <c r="C698" s="11" t="n">
        <v>45889</v>
      </c>
      <c r="D698" s="13" t="b">
        <f aca="false">FALSE()</f>
        <v>0</v>
      </c>
      <c r="E698" s="14" t="n">
        <f aca="false">_xlfn.MAXIFS(Pedidos!$C$2:$C$7000,Pedidos!$B$2:$B$7000,A698)</f>
        <v>46032</v>
      </c>
      <c r="F698" s="15" t="n">
        <f aca="false">Parámetros!$B$4-E698</f>
        <v>264</v>
      </c>
      <c r="G698" s="7" t="n">
        <f aca="false">COUNTIF(Pedidos!$B$2:$B$7000,A698)</f>
        <v>2</v>
      </c>
      <c r="H698" s="16" t="n">
        <f aca="false">SUMIFS(Pedidos!$D$2:$D$7000,Pedidos!$B$2:$B$7000,A698)</f>
        <v>108.67</v>
      </c>
      <c r="I698" s="7" t="n">
        <f aca="false">5-MIN(4,INT(PERCENTRANK($F$2:$F$2401,F698,6)*5))</f>
        <v>3</v>
      </c>
      <c r="J698" s="15" t="n">
        <f aca="false">IF(G698&gt;=Parámetros!$B$8,5,IF(G698&gt;=Parámetros!$B$7,4,IF(G698&gt;=Parámetros!$B$6,3,IF(G698&gt;=Parámetros!$B$5,2,1))))</f>
        <v>2</v>
      </c>
      <c r="K698" s="7" t="n">
        <f aca="false">1+MIN(4,INT(PERCENTRANK($H$2:$H$2401,H698,6)*5))</f>
        <v>4</v>
      </c>
      <c r="L698" s="7" t="str">
        <f aca="false">I698&amp;J698&amp;K698</f>
        <v>324</v>
      </c>
      <c r="M698" s="15" t="str">
        <f aca="false">INDEX('Mapa RF'!$B$4:$F$8,6-I698,J698)</f>
        <v>A punto de dormirse</v>
      </c>
    </row>
    <row r="699" customFormat="false" ht="15" hidden="false" customHeight="false" outlineLevel="0" collapsed="false">
      <c r="A699" s="10" t="s">
        <v>1628</v>
      </c>
      <c r="B699" s="10" t="s">
        <v>8968</v>
      </c>
      <c r="C699" s="11" t="n">
        <v>45728</v>
      </c>
      <c r="D699" s="13" t="b">
        <f aca="false">TRUE()</f>
        <v>1</v>
      </c>
      <c r="E699" s="14" t="n">
        <f aca="false">_xlfn.MAXIFS(Pedidos!$C$2:$C$7000,Pedidos!$B$2:$B$7000,A699)</f>
        <v>45728</v>
      </c>
      <c r="F699" s="15" t="n">
        <f aca="false">Parámetros!$B$4-E699</f>
        <v>568</v>
      </c>
      <c r="G699" s="7" t="n">
        <f aca="false">COUNTIF(Pedidos!$B$2:$B$7000,A699)</f>
        <v>1</v>
      </c>
      <c r="H699" s="16" t="n">
        <f aca="false">SUMIFS(Pedidos!$D$2:$D$7000,Pedidos!$B$2:$B$7000,A699)</f>
        <v>28.48</v>
      </c>
      <c r="I699" s="7" t="n">
        <f aca="false">5-MIN(4,INT(PERCENTRANK($F$2:$F$2401,F699,6)*5))</f>
        <v>1</v>
      </c>
      <c r="J699" s="15" t="n">
        <f aca="false">IF(G699&gt;=Parámetros!$B$8,5,IF(G699&gt;=Parámetros!$B$7,4,IF(G699&gt;=Parámetros!$B$6,3,IF(G699&gt;=Parámetros!$B$5,2,1))))</f>
        <v>1</v>
      </c>
      <c r="K699" s="7" t="n">
        <f aca="false">1+MIN(4,INT(PERCENTRANK($H$2:$H$2401,H699,6)*5))</f>
        <v>2</v>
      </c>
      <c r="L699" s="7" t="str">
        <f aca="false">I699&amp;J699&amp;K699</f>
        <v>112</v>
      </c>
      <c r="M699" s="15" t="str">
        <f aca="false">INDEX('Mapa RF'!$B$4:$F$8,6-I699,J699)</f>
        <v>Hibernando</v>
      </c>
    </row>
    <row r="700" customFormat="false" ht="15" hidden="false" customHeight="false" outlineLevel="0" collapsed="false">
      <c r="A700" s="10" t="s">
        <v>3168</v>
      </c>
      <c r="B700" s="10" t="s">
        <v>8968</v>
      </c>
      <c r="C700" s="11" t="n">
        <v>45844</v>
      </c>
      <c r="D700" s="13" t="b">
        <f aca="false">TRUE()</f>
        <v>1</v>
      </c>
      <c r="E700" s="14" t="n">
        <f aca="false">_xlfn.MAXIFS(Pedidos!$C$2:$C$7000,Pedidos!$B$2:$B$7000,A700)</f>
        <v>46083</v>
      </c>
      <c r="F700" s="15" t="n">
        <f aca="false">Parámetros!$B$4-E700</f>
        <v>213</v>
      </c>
      <c r="G700" s="7" t="n">
        <f aca="false">COUNTIF(Pedidos!$B$2:$B$7000,A700)</f>
        <v>2</v>
      </c>
      <c r="H700" s="16" t="n">
        <f aca="false">SUMIFS(Pedidos!$D$2:$D$7000,Pedidos!$B$2:$B$7000,A700)</f>
        <v>63.3</v>
      </c>
      <c r="I700" s="7" t="n">
        <f aca="false">5-MIN(4,INT(PERCENTRANK($F$2:$F$2401,F700,6)*5))</f>
        <v>3</v>
      </c>
      <c r="J700" s="15" t="n">
        <f aca="false">IF(G700&gt;=Parámetros!$B$8,5,IF(G700&gt;=Parámetros!$B$7,4,IF(G700&gt;=Parámetros!$B$6,3,IF(G700&gt;=Parámetros!$B$5,2,1))))</f>
        <v>2</v>
      </c>
      <c r="K700" s="7" t="n">
        <f aca="false">1+MIN(4,INT(PERCENTRANK($H$2:$H$2401,H700,6)*5))</f>
        <v>4</v>
      </c>
      <c r="L700" s="7" t="str">
        <f aca="false">I700&amp;J700&amp;K700</f>
        <v>324</v>
      </c>
      <c r="M700" s="15" t="str">
        <f aca="false">INDEX('Mapa RF'!$B$4:$F$8,6-I700,J700)</f>
        <v>A punto de dormirse</v>
      </c>
    </row>
    <row r="701" customFormat="false" ht="15" hidden="false" customHeight="false" outlineLevel="0" collapsed="false">
      <c r="A701" s="10" t="s">
        <v>8807</v>
      </c>
      <c r="B701" s="10" t="s">
        <v>8970</v>
      </c>
      <c r="C701" s="11" t="n">
        <v>46284</v>
      </c>
      <c r="D701" s="13" t="b">
        <f aca="false">TRUE()</f>
        <v>1</v>
      </c>
      <c r="E701" s="14" t="n">
        <f aca="false">_xlfn.MAXIFS(Pedidos!$C$2:$C$7000,Pedidos!$B$2:$B$7000,A701)</f>
        <v>46284</v>
      </c>
      <c r="F701" s="15" t="n">
        <f aca="false">Parámetros!$B$4-E701</f>
        <v>12</v>
      </c>
      <c r="G701" s="7" t="n">
        <f aca="false">COUNTIF(Pedidos!$B$2:$B$7000,A701)</f>
        <v>1</v>
      </c>
      <c r="H701" s="16" t="n">
        <f aca="false">SUMIFS(Pedidos!$D$2:$D$7000,Pedidos!$B$2:$B$7000,A701)</f>
        <v>36.97</v>
      </c>
      <c r="I701" s="7" t="n">
        <f aca="false">5-MIN(4,INT(PERCENTRANK($F$2:$F$2401,F701,6)*5))</f>
        <v>5</v>
      </c>
      <c r="J701" s="15" t="n">
        <f aca="false">IF(G701&gt;=Parámetros!$B$8,5,IF(G701&gt;=Parámetros!$B$7,4,IF(G701&gt;=Parámetros!$B$6,3,IF(G701&gt;=Parámetros!$B$5,2,1))))</f>
        <v>1</v>
      </c>
      <c r="K701" s="7" t="n">
        <f aca="false">1+MIN(4,INT(PERCENTRANK($H$2:$H$2401,H701,6)*5))</f>
        <v>3</v>
      </c>
      <c r="L701" s="7" t="str">
        <f aca="false">I701&amp;J701&amp;K701</f>
        <v>513</v>
      </c>
      <c r="M701" s="15" t="str">
        <f aca="false">INDEX('Mapa RF'!$B$4:$F$8,6-I701,J701)</f>
        <v>Nuevos</v>
      </c>
    </row>
    <row r="702" customFormat="false" ht="15" hidden="false" customHeight="false" outlineLevel="0" collapsed="false">
      <c r="A702" s="10" t="s">
        <v>3737</v>
      </c>
      <c r="B702" s="10" t="s">
        <v>8972</v>
      </c>
      <c r="C702" s="11" t="n">
        <v>45885</v>
      </c>
      <c r="D702" s="13" t="b">
        <f aca="false">FALSE()</f>
        <v>0</v>
      </c>
      <c r="E702" s="14" t="n">
        <f aca="false">_xlfn.MAXIFS(Pedidos!$C$2:$C$7000,Pedidos!$B$2:$B$7000,A702)</f>
        <v>45885</v>
      </c>
      <c r="F702" s="15" t="n">
        <f aca="false">Parámetros!$B$4-E702</f>
        <v>411</v>
      </c>
      <c r="G702" s="7" t="n">
        <f aca="false">COUNTIF(Pedidos!$B$2:$B$7000,A702)</f>
        <v>1</v>
      </c>
      <c r="H702" s="16" t="n">
        <f aca="false">SUMIFS(Pedidos!$D$2:$D$7000,Pedidos!$B$2:$B$7000,A702)</f>
        <v>30.27</v>
      </c>
      <c r="I702" s="7" t="n">
        <f aca="false">5-MIN(4,INT(PERCENTRANK($F$2:$F$2401,F702,6)*5))</f>
        <v>2</v>
      </c>
      <c r="J702" s="15" t="n">
        <f aca="false">IF(G702&gt;=Parámetros!$B$8,5,IF(G702&gt;=Parámetros!$B$7,4,IF(G702&gt;=Parámetros!$B$6,3,IF(G702&gt;=Parámetros!$B$5,2,1))))</f>
        <v>1</v>
      </c>
      <c r="K702" s="7" t="n">
        <f aca="false">1+MIN(4,INT(PERCENTRANK($H$2:$H$2401,H702,6)*5))</f>
        <v>2</v>
      </c>
      <c r="L702" s="7" t="str">
        <f aca="false">I702&amp;J702&amp;K702</f>
        <v>212</v>
      </c>
      <c r="M702" s="15" t="str">
        <f aca="false">INDEX('Mapa RF'!$B$4:$F$8,6-I702,J702)</f>
        <v>Hibernando</v>
      </c>
    </row>
    <row r="703" customFormat="false" ht="15" hidden="false" customHeight="false" outlineLevel="0" collapsed="false">
      <c r="A703" s="10" t="s">
        <v>1748</v>
      </c>
      <c r="B703" s="10" t="s">
        <v>8976</v>
      </c>
      <c r="C703" s="11" t="n">
        <v>45736</v>
      </c>
      <c r="D703" s="13" t="b">
        <f aca="false">TRUE()</f>
        <v>1</v>
      </c>
      <c r="E703" s="14" t="n">
        <f aca="false">_xlfn.MAXIFS(Pedidos!$C$2:$C$7000,Pedidos!$B$2:$B$7000,A703)</f>
        <v>45736</v>
      </c>
      <c r="F703" s="15" t="n">
        <f aca="false">Parámetros!$B$4-E703</f>
        <v>560</v>
      </c>
      <c r="G703" s="7" t="n">
        <f aca="false">COUNTIF(Pedidos!$B$2:$B$7000,A703)</f>
        <v>1</v>
      </c>
      <c r="H703" s="16" t="n">
        <f aca="false">SUMIFS(Pedidos!$D$2:$D$7000,Pedidos!$B$2:$B$7000,A703)</f>
        <v>30.84</v>
      </c>
      <c r="I703" s="7" t="n">
        <f aca="false">5-MIN(4,INT(PERCENTRANK($F$2:$F$2401,F703,6)*5))</f>
        <v>1</v>
      </c>
      <c r="J703" s="15" t="n">
        <f aca="false">IF(G703&gt;=Parámetros!$B$8,5,IF(G703&gt;=Parámetros!$B$7,4,IF(G703&gt;=Parámetros!$B$6,3,IF(G703&gt;=Parámetros!$B$5,2,1))))</f>
        <v>1</v>
      </c>
      <c r="K703" s="7" t="n">
        <f aca="false">1+MIN(4,INT(PERCENTRANK($H$2:$H$2401,H703,6)*5))</f>
        <v>2</v>
      </c>
      <c r="L703" s="7" t="str">
        <f aca="false">I703&amp;J703&amp;K703</f>
        <v>112</v>
      </c>
      <c r="M703" s="15" t="str">
        <f aca="false">INDEX('Mapa RF'!$B$4:$F$8,6-I703,J703)</f>
        <v>Hibernando</v>
      </c>
    </row>
    <row r="704" customFormat="false" ht="15" hidden="false" customHeight="false" outlineLevel="0" collapsed="false">
      <c r="A704" s="10" t="s">
        <v>276</v>
      </c>
      <c r="B704" s="10" t="s">
        <v>8969</v>
      </c>
      <c r="C704" s="11" t="n">
        <v>45598</v>
      </c>
      <c r="D704" s="13" t="b">
        <f aca="false">TRUE()</f>
        <v>1</v>
      </c>
      <c r="E704" s="14" t="n">
        <f aca="false">_xlfn.MAXIFS(Pedidos!$C$2:$C$7000,Pedidos!$B$2:$B$7000,A704)</f>
        <v>45787</v>
      </c>
      <c r="F704" s="15" t="n">
        <f aca="false">Parámetros!$B$4-E704</f>
        <v>509</v>
      </c>
      <c r="G704" s="7" t="n">
        <f aca="false">COUNTIF(Pedidos!$B$2:$B$7000,A704)</f>
        <v>7</v>
      </c>
      <c r="H704" s="16" t="n">
        <f aca="false">SUMIFS(Pedidos!$D$2:$D$7000,Pedidos!$B$2:$B$7000,A704)</f>
        <v>238.01</v>
      </c>
      <c r="I704" s="7" t="n">
        <f aca="false">5-MIN(4,INT(PERCENTRANK($F$2:$F$2401,F704,6)*5))</f>
        <v>1</v>
      </c>
      <c r="J704" s="15" t="n">
        <f aca="false">IF(G704&gt;=Parámetros!$B$8,5,IF(G704&gt;=Parámetros!$B$7,4,IF(G704&gt;=Parámetros!$B$6,3,IF(G704&gt;=Parámetros!$B$5,2,1))))</f>
        <v>5</v>
      </c>
      <c r="K704" s="7" t="n">
        <f aca="false">1+MIN(4,INT(PERCENTRANK($H$2:$H$2401,H704,6)*5))</f>
        <v>5</v>
      </c>
      <c r="L704" s="7" t="str">
        <f aca="false">I704&amp;J704&amp;K704</f>
        <v>155</v>
      </c>
      <c r="M704" s="15" t="str">
        <f aca="false">INDEX('Mapa RF'!$B$4:$F$8,6-I704,J704)</f>
        <v>No podemos perderlos</v>
      </c>
    </row>
    <row r="705" customFormat="false" ht="15" hidden="false" customHeight="false" outlineLevel="0" collapsed="false">
      <c r="A705" s="10" t="s">
        <v>2424</v>
      </c>
      <c r="B705" s="10" t="s">
        <v>8972</v>
      </c>
      <c r="C705" s="11" t="n">
        <v>45788</v>
      </c>
      <c r="D705" s="13" t="b">
        <f aca="false">TRUE()</f>
        <v>1</v>
      </c>
      <c r="E705" s="14" t="n">
        <f aca="false">_xlfn.MAXIFS(Pedidos!$C$2:$C$7000,Pedidos!$B$2:$B$7000,A705)</f>
        <v>45788</v>
      </c>
      <c r="F705" s="15" t="n">
        <f aca="false">Parámetros!$B$4-E705</f>
        <v>508</v>
      </c>
      <c r="G705" s="7" t="n">
        <f aca="false">COUNTIF(Pedidos!$B$2:$B$7000,A705)</f>
        <v>1</v>
      </c>
      <c r="H705" s="16" t="n">
        <f aca="false">SUMIFS(Pedidos!$D$2:$D$7000,Pedidos!$B$2:$B$7000,A705)</f>
        <v>20.69</v>
      </c>
      <c r="I705" s="7" t="n">
        <f aca="false">5-MIN(4,INT(PERCENTRANK($F$2:$F$2401,F705,6)*5))</f>
        <v>2</v>
      </c>
      <c r="J705" s="15" t="n">
        <f aca="false">IF(G705&gt;=Parámetros!$B$8,5,IF(G705&gt;=Parámetros!$B$7,4,IF(G705&gt;=Parámetros!$B$6,3,IF(G705&gt;=Parámetros!$B$5,2,1))))</f>
        <v>1</v>
      </c>
      <c r="K705" s="7" t="n">
        <f aca="false">1+MIN(4,INT(PERCENTRANK($H$2:$H$2401,H705,6)*5))</f>
        <v>1</v>
      </c>
      <c r="L705" s="7" t="str">
        <f aca="false">I705&amp;J705&amp;K705</f>
        <v>211</v>
      </c>
      <c r="M705" s="15" t="str">
        <f aca="false">INDEX('Mapa RF'!$B$4:$F$8,6-I705,J705)</f>
        <v>Hibernando</v>
      </c>
    </row>
    <row r="706" customFormat="false" ht="15" hidden="false" customHeight="false" outlineLevel="0" collapsed="false">
      <c r="A706" s="10" t="s">
        <v>3134</v>
      </c>
      <c r="B706" s="10" t="s">
        <v>8982</v>
      </c>
      <c r="C706" s="11" t="n">
        <v>45842</v>
      </c>
      <c r="D706" s="13" t="b">
        <f aca="false">FALSE()</f>
        <v>0</v>
      </c>
      <c r="E706" s="14" t="n">
        <f aca="false">_xlfn.MAXIFS(Pedidos!$C$2:$C$7000,Pedidos!$B$2:$B$7000,A706)</f>
        <v>45842</v>
      </c>
      <c r="F706" s="15" t="n">
        <f aca="false">Parámetros!$B$4-E706</f>
        <v>454</v>
      </c>
      <c r="G706" s="7" t="n">
        <f aca="false">COUNTIF(Pedidos!$B$2:$B$7000,A706)</f>
        <v>1</v>
      </c>
      <c r="H706" s="16" t="n">
        <f aca="false">SUMIFS(Pedidos!$D$2:$D$7000,Pedidos!$B$2:$B$7000,A706)</f>
        <v>61.01</v>
      </c>
      <c r="I706" s="7" t="n">
        <f aca="false">5-MIN(4,INT(PERCENTRANK($F$2:$F$2401,F706,6)*5))</f>
        <v>2</v>
      </c>
      <c r="J706" s="15" t="n">
        <f aca="false">IF(G706&gt;=Parámetros!$B$8,5,IF(G706&gt;=Parámetros!$B$7,4,IF(G706&gt;=Parámetros!$B$6,3,IF(G706&gt;=Parámetros!$B$5,2,1))))</f>
        <v>1</v>
      </c>
      <c r="K706" s="7" t="n">
        <f aca="false">1+MIN(4,INT(PERCENTRANK($H$2:$H$2401,H706,6)*5))</f>
        <v>4</v>
      </c>
      <c r="L706" s="7" t="str">
        <f aca="false">I706&amp;J706&amp;K706</f>
        <v>214</v>
      </c>
      <c r="M706" s="15" t="str">
        <f aca="false">INDEX('Mapa RF'!$B$4:$F$8,6-I706,J706)</f>
        <v>Hibernando</v>
      </c>
    </row>
    <row r="707" customFormat="false" ht="15" hidden="false" customHeight="false" outlineLevel="0" collapsed="false">
      <c r="A707" s="10" t="s">
        <v>7214</v>
      </c>
      <c r="B707" s="10" t="s">
        <v>8973</v>
      </c>
      <c r="C707" s="11" t="n">
        <v>46153</v>
      </c>
      <c r="D707" s="13" t="b">
        <f aca="false">TRUE()</f>
        <v>1</v>
      </c>
      <c r="E707" s="14" t="n">
        <f aca="false">_xlfn.MAXIFS(Pedidos!$C$2:$C$7000,Pedidos!$B$2:$B$7000,A707)</f>
        <v>46153</v>
      </c>
      <c r="F707" s="15" t="n">
        <f aca="false">Parámetros!$B$4-E707</f>
        <v>143</v>
      </c>
      <c r="G707" s="7" t="n">
        <f aca="false">COUNTIF(Pedidos!$B$2:$B$7000,A707)</f>
        <v>1</v>
      </c>
      <c r="H707" s="16" t="n">
        <f aca="false">SUMIFS(Pedidos!$D$2:$D$7000,Pedidos!$B$2:$B$7000,A707)</f>
        <v>42.28</v>
      </c>
      <c r="I707" s="7" t="n">
        <f aca="false">5-MIN(4,INT(PERCENTRANK($F$2:$F$2401,F707,6)*5))</f>
        <v>4</v>
      </c>
      <c r="J707" s="15" t="n">
        <f aca="false">IF(G707&gt;=Parámetros!$B$8,5,IF(G707&gt;=Parámetros!$B$7,4,IF(G707&gt;=Parámetros!$B$6,3,IF(G707&gt;=Parámetros!$B$5,2,1))))</f>
        <v>1</v>
      </c>
      <c r="K707" s="7" t="n">
        <f aca="false">1+MIN(4,INT(PERCENTRANK($H$2:$H$2401,H707,6)*5))</f>
        <v>3</v>
      </c>
      <c r="L707" s="7" t="str">
        <f aca="false">I707&amp;J707&amp;K707</f>
        <v>413</v>
      </c>
      <c r="M707" s="15" t="str">
        <f aca="false">INDEX('Mapa RF'!$B$4:$F$8,6-I707,J707)</f>
        <v>Prometedores</v>
      </c>
    </row>
    <row r="708" customFormat="false" ht="15" hidden="false" customHeight="false" outlineLevel="0" collapsed="false">
      <c r="A708" s="10" t="s">
        <v>1567</v>
      </c>
      <c r="B708" s="10" t="s">
        <v>8968</v>
      </c>
      <c r="C708" s="11" t="n">
        <v>45723</v>
      </c>
      <c r="D708" s="13" t="b">
        <f aca="false">TRUE()</f>
        <v>1</v>
      </c>
      <c r="E708" s="14" t="n">
        <f aca="false">_xlfn.MAXIFS(Pedidos!$C$2:$C$7000,Pedidos!$B$2:$B$7000,A708)</f>
        <v>45723</v>
      </c>
      <c r="F708" s="15" t="n">
        <f aca="false">Parámetros!$B$4-E708</f>
        <v>573</v>
      </c>
      <c r="G708" s="7" t="n">
        <f aca="false">COUNTIF(Pedidos!$B$2:$B$7000,A708)</f>
        <v>1</v>
      </c>
      <c r="H708" s="16" t="n">
        <f aca="false">SUMIFS(Pedidos!$D$2:$D$7000,Pedidos!$B$2:$B$7000,A708)</f>
        <v>18.8</v>
      </c>
      <c r="I708" s="7" t="n">
        <f aca="false">5-MIN(4,INT(PERCENTRANK($F$2:$F$2401,F708,6)*5))</f>
        <v>1</v>
      </c>
      <c r="J708" s="15" t="n">
        <f aca="false">IF(G708&gt;=Parámetros!$B$8,5,IF(G708&gt;=Parámetros!$B$7,4,IF(G708&gt;=Parámetros!$B$6,3,IF(G708&gt;=Parámetros!$B$5,2,1))))</f>
        <v>1</v>
      </c>
      <c r="K708" s="7" t="n">
        <f aca="false">1+MIN(4,INT(PERCENTRANK($H$2:$H$2401,H708,6)*5))</f>
        <v>1</v>
      </c>
      <c r="L708" s="7" t="str">
        <f aca="false">I708&amp;J708&amp;K708</f>
        <v>111</v>
      </c>
      <c r="M708" s="15" t="str">
        <f aca="false">INDEX('Mapa RF'!$B$4:$F$8,6-I708,J708)</f>
        <v>Hibernando</v>
      </c>
    </row>
    <row r="709" customFormat="false" ht="15" hidden="false" customHeight="false" outlineLevel="0" collapsed="false">
      <c r="A709" s="10" t="s">
        <v>3461</v>
      </c>
      <c r="B709" s="10" t="s">
        <v>8968</v>
      </c>
      <c r="C709" s="11" t="n">
        <v>45866</v>
      </c>
      <c r="D709" s="13" t="b">
        <f aca="false">TRUE()</f>
        <v>1</v>
      </c>
      <c r="E709" s="14" t="n">
        <f aca="false">_xlfn.MAXIFS(Pedidos!$C$2:$C$7000,Pedidos!$B$2:$B$7000,A709)</f>
        <v>45935</v>
      </c>
      <c r="F709" s="15" t="n">
        <f aca="false">Parámetros!$B$4-E709</f>
        <v>361</v>
      </c>
      <c r="G709" s="7" t="n">
        <f aca="false">COUNTIF(Pedidos!$B$2:$B$7000,A709)</f>
        <v>2</v>
      </c>
      <c r="H709" s="16" t="n">
        <f aca="false">SUMIFS(Pedidos!$D$2:$D$7000,Pedidos!$B$2:$B$7000,A709)</f>
        <v>68.61</v>
      </c>
      <c r="I709" s="7" t="n">
        <f aca="false">5-MIN(4,INT(PERCENTRANK($F$2:$F$2401,F709,6)*5))</f>
        <v>2</v>
      </c>
      <c r="J709" s="15" t="n">
        <f aca="false">IF(G709&gt;=Parámetros!$B$8,5,IF(G709&gt;=Parámetros!$B$7,4,IF(G709&gt;=Parámetros!$B$6,3,IF(G709&gt;=Parámetros!$B$5,2,1))))</f>
        <v>2</v>
      </c>
      <c r="K709" s="7" t="n">
        <f aca="false">1+MIN(4,INT(PERCENTRANK($H$2:$H$2401,H709,6)*5))</f>
        <v>4</v>
      </c>
      <c r="L709" s="7" t="str">
        <f aca="false">I709&amp;J709&amp;K709</f>
        <v>224</v>
      </c>
      <c r="M709" s="15" t="str">
        <f aca="false">INDEX('Mapa RF'!$B$4:$F$8,6-I709,J709)</f>
        <v>Hibernando</v>
      </c>
    </row>
    <row r="710" customFormat="false" ht="15" hidden="false" customHeight="false" outlineLevel="0" collapsed="false">
      <c r="A710" s="10" t="s">
        <v>2688</v>
      </c>
      <c r="B710" s="10" t="s">
        <v>8977</v>
      </c>
      <c r="C710" s="11" t="n">
        <v>45809</v>
      </c>
      <c r="D710" s="13" t="b">
        <f aca="false">FALSE()</f>
        <v>0</v>
      </c>
      <c r="E710" s="14" t="n">
        <f aca="false">_xlfn.MAXIFS(Pedidos!$C$2:$C$7000,Pedidos!$B$2:$B$7000,A710)</f>
        <v>45809</v>
      </c>
      <c r="F710" s="15" t="n">
        <f aca="false">Parámetros!$B$4-E710</f>
        <v>487</v>
      </c>
      <c r="G710" s="7" t="n">
        <f aca="false">COUNTIF(Pedidos!$B$2:$B$7000,A710)</f>
        <v>1</v>
      </c>
      <c r="H710" s="16" t="n">
        <f aca="false">SUMIFS(Pedidos!$D$2:$D$7000,Pedidos!$B$2:$B$7000,A710)</f>
        <v>25.13</v>
      </c>
      <c r="I710" s="7" t="n">
        <f aca="false">5-MIN(4,INT(PERCENTRANK($F$2:$F$2401,F710,6)*5))</f>
        <v>2</v>
      </c>
      <c r="J710" s="15" t="n">
        <f aca="false">IF(G710&gt;=Parámetros!$B$8,5,IF(G710&gt;=Parámetros!$B$7,4,IF(G710&gt;=Parámetros!$B$6,3,IF(G710&gt;=Parámetros!$B$5,2,1))))</f>
        <v>1</v>
      </c>
      <c r="K710" s="7" t="n">
        <f aca="false">1+MIN(4,INT(PERCENTRANK($H$2:$H$2401,H710,6)*5))</f>
        <v>1</v>
      </c>
      <c r="L710" s="7" t="str">
        <f aca="false">I710&amp;J710&amp;K710</f>
        <v>211</v>
      </c>
      <c r="M710" s="15" t="str">
        <f aca="false">INDEX('Mapa RF'!$B$4:$F$8,6-I710,J710)</f>
        <v>Hibernando</v>
      </c>
    </row>
    <row r="711" customFormat="false" ht="15" hidden="false" customHeight="false" outlineLevel="0" collapsed="false">
      <c r="A711" s="10" t="s">
        <v>4056</v>
      </c>
      <c r="B711" s="10" t="s">
        <v>8976</v>
      </c>
      <c r="C711" s="11" t="n">
        <v>45910</v>
      </c>
      <c r="D711" s="13" t="b">
        <f aca="false">TRUE()</f>
        <v>1</v>
      </c>
      <c r="E711" s="14" t="n">
        <f aca="false">_xlfn.MAXIFS(Pedidos!$C$2:$C$7000,Pedidos!$B$2:$B$7000,A711)</f>
        <v>45910</v>
      </c>
      <c r="F711" s="15" t="n">
        <f aca="false">Parámetros!$B$4-E711</f>
        <v>386</v>
      </c>
      <c r="G711" s="7" t="n">
        <f aca="false">COUNTIF(Pedidos!$B$2:$B$7000,A711)</f>
        <v>1</v>
      </c>
      <c r="H711" s="16" t="n">
        <f aca="false">SUMIFS(Pedidos!$D$2:$D$7000,Pedidos!$B$2:$B$7000,A711)</f>
        <v>30.19</v>
      </c>
      <c r="I711" s="7" t="n">
        <f aca="false">5-MIN(4,INT(PERCENTRANK($F$2:$F$2401,F711,6)*5))</f>
        <v>2</v>
      </c>
      <c r="J711" s="15" t="n">
        <f aca="false">IF(G711&gt;=Parámetros!$B$8,5,IF(G711&gt;=Parámetros!$B$7,4,IF(G711&gt;=Parámetros!$B$6,3,IF(G711&gt;=Parámetros!$B$5,2,1))))</f>
        <v>1</v>
      </c>
      <c r="K711" s="7" t="n">
        <f aca="false">1+MIN(4,INT(PERCENTRANK($H$2:$H$2401,H711,6)*5))</f>
        <v>2</v>
      </c>
      <c r="L711" s="7" t="str">
        <f aca="false">I711&amp;J711&amp;K711</f>
        <v>212</v>
      </c>
      <c r="M711" s="15" t="str">
        <f aca="false">INDEX('Mapa RF'!$B$4:$F$8,6-I711,J711)</f>
        <v>Hibernando</v>
      </c>
    </row>
    <row r="712" customFormat="false" ht="15" hidden="false" customHeight="false" outlineLevel="0" collapsed="false">
      <c r="A712" s="10" t="s">
        <v>5860</v>
      </c>
      <c r="B712" s="10" t="s">
        <v>8974</v>
      </c>
      <c r="C712" s="11" t="n">
        <v>46046</v>
      </c>
      <c r="D712" s="13" t="b">
        <f aca="false">TRUE()</f>
        <v>1</v>
      </c>
      <c r="E712" s="14" t="n">
        <f aca="false">_xlfn.MAXIFS(Pedidos!$C$2:$C$7000,Pedidos!$B$2:$B$7000,A712)</f>
        <v>46046</v>
      </c>
      <c r="F712" s="15" t="n">
        <f aca="false">Parámetros!$B$4-E712</f>
        <v>250</v>
      </c>
      <c r="G712" s="7" t="n">
        <f aca="false">COUNTIF(Pedidos!$B$2:$B$7000,A712)</f>
        <v>1</v>
      </c>
      <c r="H712" s="16" t="n">
        <f aca="false">SUMIFS(Pedidos!$D$2:$D$7000,Pedidos!$B$2:$B$7000,A712)</f>
        <v>39.38</v>
      </c>
      <c r="I712" s="7" t="n">
        <f aca="false">5-MIN(4,INT(PERCENTRANK($F$2:$F$2401,F712,6)*5))</f>
        <v>3</v>
      </c>
      <c r="J712" s="15" t="n">
        <f aca="false">IF(G712&gt;=Parámetros!$B$8,5,IF(G712&gt;=Parámetros!$B$7,4,IF(G712&gt;=Parámetros!$B$6,3,IF(G712&gt;=Parámetros!$B$5,2,1))))</f>
        <v>1</v>
      </c>
      <c r="K712" s="7" t="n">
        <f aca="false">1+MIN(4,INT(PERCENTRANK($H$2:$H$2401,H712,6)*5))</f>
        <v>3</v>
      </c>
      <c r="L712" s="7" t="str">
        <f aca="false">I712&amp;J712&amp;K712</f>
        <v>313</v>
      </c>
      <c r="M712" s="15" t="str">
        <f aca="false">INDEX('Mapa RF'!$B$4:$F$8,6-I712,J712)</f>
        <v>A punto de dormirse</v>
      </c>
    </row>
    <row r="713" customFormat="false" ht="15" hidden="false" customHeight="false" outlineLevel="0" collapsed="false">
      <c r="A713" s="10" t="s">
        <v>1270</v>
      </c>
      <c r="B713" s="10" t="s">
        <v>8972</v>
      </c>
      <c r="C713" s="11" t="n">
        <v>45700</v>
      </c>
      <c r="D713" s="13" t="b">
        <f aca="false">TRUE()</f>
        <v>1</v>
      </c>
      <c r="E713" s="14" t="n">
        <f aca="false">_xlfn.MAXIFS(Pedidos!$C$2:$C$7000,Pedidos!$B$2:$B$7000,A713)</f>
        <v>45889</v>
      </c>
      <c r="F713" s="15" t="n">
        <f aca="false">Parámetros!$B$4-E713</f>
        <v>407</v>
      </c>
      <c r="G713" s="7" t="n">
        <f aca="false">COUNTIF(Pedidos!$B$2:$B$7000,A713)</f>
        <v>7</v>
      </c>
      <c r="H713" s="16" t="n">
        <f aca="false">SUMIFS(Pedidos!$D$2:$D$7000,Pedidos!$B$2:$B$7000,A713)</f>
        <v>339.42</v>
      </c>
      <c r="I713" s="7" t="n">
        <f aca="false">5-MIN(4,INT(PERCENTRANK($F$2:$F$2401,F713,6)*5))</f>
        <v>2</v>
      </c>
      <c r="J713" s="15" t="n">
        <f aca="false">IF(G713&gt;=Parámetros!$B$8,5,IF(G713&gt;=Parámetros!$B$7,4,IF(G713&gt;=Parámetros!$B$6,3,IF(G713&gt;=Parámetros!$B$5,2,1))))</f>
        <v>5</v>
      </c>
      <c r="K713" s="7" t="n">
        <f aca="false">1+MIN(4,INT(PERCENTRANK($H$2:$H$2401,H713,6)*5))</f>
        <v>5</v>
      </c>
      <c r="L713" s="7" t="str">
        <f aca="false">I713&amp;J713&amp;K713</f>
        <v>255</v>
      </c>
      <c r="M713" s="15" t="str">
        <f aca="false">INDEX('Mapa RF'!$B$4:$F$8,6-I713,J713)</f>
        <v>No podemos perderlos</v>
      </c>
    </row>
    <row r="714" customFormat="false" ht="15" hidden="false" customHeight="false" outlineLevel="0" collapsed="false">
      <c r="A714" s="10" t="s">
        <v>3705</v>
      </c>
      <c r="B714" s="10" t="s">
        <v>8972</v>
      </c>
      <c r="C714" s="11" t="n">
        <v>45883</v>
      </c>
      <c r="D714" s="13" t="b">
        <f aca="false">FALSE()</f>
        <v>0</v>
      </c>
      <c r="E714" s="14" t="n">
        <f aca="false">_xlfn.MAXIFS(Pedidos!$C$2:$C$7000,Pedidos!$B$2:$B$7000,A714)</f>
        <v>45883</v>
      </c>
      <c r="F714" s="15" t="n">
        <f aca="false">Parámetros!$B$4-E714</f>
        <v>413</v>
      </c>
      <c r="G714" s="7" t="n">
        <f aca="false">COUNTIF(Pedidos!$B$2:$B$7000,A714)</f>
        <v>1</v>
      </c>
      <c r="H714" s="16" t="n">
        <f aca="false">SUMIFS(Pedidos!$D$2:$D$7000,Pedidos!$B$2:$B$7000,A714)</f>
        <v>21.93</v>
      </c>
      <c r="I714" s="7" t="n">
        <f aca="false">5-MIN(4,INT(PERCENTRANK($F$2:$F$2401,F714,6)*5))</f>
        <v>2</v>
      </c>
      <c r="J714" s="15" t="n">
        <f aca="false">IF(G714&gt;=Parámetros!$B$8,5,IF(G714&gt;=Parámetros!$B$7,4,IF(G714&gt;=Parámetros!$B$6,3,IF(G714&gt;=Parámetros!$B$5,2,1))))</f>
        <v>1</v>
      </c>
      <c r="K714" s="7" t="n">
        <f aca="false">1+MIN(4,INT(PERCENTRANK($H$2:$H$2401,H714,6)*5))</f>
        <v>1</v>
      </c>
      <c r="L714" s="7" t="str">
        <f aca="false">I714&amp;J714&amp;K714</f>
        <v>211</v>
      </c>
      <c r="M714" s="15" t="str">
        <f aca="false">INDEX('Mapa RF'!$B$4:$F$8,6-I714,J714)</f>
        <v>Hibernando</v>
      </c>
    </row>
    <row r="715" customFormat="false" ht="15" hidden="false" customHeight="false" outlineLevel="0" collapsed="false">
      <c r="A715" s="10" t="s">
        <v>4043</v>
      </c>
      <c r="B715" s="10" t="s">
        <v>8975</v>
      </c>
      <c r="C715" s="11" t="n">
        <v>45909</v>
      </c>
      <c r="D715" s="13" t="b">
        <f aca="false">TRUE()</f>
        <v>1</v>
      </c>
      <c r="E715" s="14" t="n">
        <f aca="false">_xlfn.MAXIFS(Pedidos!$C$2:$C$7000,Pedidos!$B$2:$B$7000,A715)</f>
        <v>46258</v>
      </c>
      <c r="F715" s="15" t="n">
        <f aca="false">Parámetros!$B$4-E715</f>
        <v>38</v>
      </c>
      <c r="G715" s="7" t="n">
        <f aca="false">COUNTIF(Pedidos!$B$2:$B$7000,A715)</f>
        <v>5</v>
      </c>
      <c r="H715" s="16" t="n">
        <f aca="false">SUMIFS(Pedidos!$D$2:$D$7000,Pedidos!$B$2:$B$7000,A715)</f>
        <v>134.43</v>
      </c>
      <c r="I715" s="7" t="n">
        <f aca="false">5-MIN(4,INT(PERCENTRANK($F$2:$F$2401,F715,6)*5))</f>
        <v>5</v>
      </c>
      <c r="J715" s="15" t="n">
        <f aca="false">IF(G715&gt;=Parámetros!$B$8,5,IF(G715&gt;=Parámetros!$B$7,4,IF(G715&gt;=Parámetros!$B$6,3,IF(G715&gt;=Parámetros!$B$5,2,1))))</f>
        <v>4</v>
      </c>
      <c r="K715" s="7" t="n">
        <f aca="false">1+MIN(4,INT(PERCENTRANK($H$2:$H$2401,H715,6)*5))</f>
        <v>4</v>
      </c>
      <c r="L715" s="7" t="str">
        <f aca="false">I715&amp;J715&amp;K715</f>
        <v>544</v>
      </c>
      <c r="M715" s="15" t="str">
        <f aca="false">INDEX('Mapa RF'!$B$4:$F$8,6-I715,J715)</f>
        <v>Campeones</v>
      </c>
    </row>
    <row r="716" customFormat="false" ht="15" hidden="false" customHeight="false" outlineLevel="0" collapsed="false">
      <c r="A716" s="10" t="s">
        <v>5141</v>
      </c>
      <c r="B716" s="10" t="s">
        <v>8972</v>
      </c>
      <c r="C716" s="11" t="n">
        <v>45990</v>
      </c>
      <c r="D716" s="13" t="b">
        <f aca="false">TRUE()</f>
        <v>1</v>
      </c>
      <c r="E716" s="14" t="n">
        <f aca="false">_xlfn.MAXIFS(Pedidos!$C$2:$C$7000,Pedidos!$B$2:$B$7000,A716)</f>
        <v>45990</v>
      </c>
      <c r="F716" s="15" t="n">
        <f aca="false">Parámetros!$B$4-E716</f>
        <v>306</v>
      </c>
      <c r="G716" s="7" t="n">
        <f aca="false">COUNTIF(Pedidos!$B$2:$B$7000,A716)</f>
        <v>1</v>
      </c>
      <c r="H716" s="16" t="n">
        <f aca="false">SUMIFS(Pedidos!$D$2:$D$7000,Pedidos!$B$2:$B$7000,A716)</f>
        <v>15.45</v>
      </c>
      <c r="I716" s="7" t="n">
        <f aca="false">5-MIN(4,INT(PERCENTRANK($F$2:$F$2401,F716,6)*5))</f>
        <v>3</v>
      </c>
      <c r="J716" s="15" t="n">
        <f aca="false">IF(G716&gt;=Parámetros!$B$8,5,IF(G716&gt;=Parámetros!$B$7,4,IF(G716&gt;=Parámetros!$B$6,3,IF(G716&gt;=Parámetros!$B$5,2,1))))</f>
        <v>1</v>
      </c>
      <c r="K716" s="7" t="n">
        <f aca="false">1+MIN(4,INT(PERCENTRANK($H$2:$H$2401,H716,6)*5))</f>
        <v>1</v>
      </c>
      <c r="L716" s="7" t="str">
        <f aca="false">I716&amp;J716&amp;K716</f>
        <v>311</v>
      </c>
      <c r="M716" s="15" t="str">
        <f aca="false">INDEX('Mapa RF'!$B$4:$F$8,6-I716,J716)</f>
        <v>A punto de dormirse</v>
      </c>
    </row>
    <row r="717" customFormat="false" ht="15" hidden="false" customHeight="false" outlineLevel="0" collapsed="false">
      <c r="A717" s="10" t="s">
        <v>1569</v>
      </c>
      <c r="B717" s="10" t="s">
        <v>8968</v>
      </c>
      <c r="C717" s="11" t="n">
        <v>45723</v>
      </c>
      <c r="D717" s="13" t="b">
        <f aca="false">TRUE()</f>
        <v>1</v>
      </c>
      <c r="E717" s="14" t="n">
        <f aca="false">_xlfn.MAXIFS(Pedidos!$C$2:$C$7000,Pedidos!$B$2:$B$7000,A717)</f>
        <v>45723</v>
      </c>
      <c r="F717" s="15" t="n">
        <f aca="false">Parámetros!$B$4-E717</f>
        <v>573</v>
      </c>
      <c r="G717" s="7" t="n">
        <f aca="false">COUNTIF(Pedidos!$B$2:$B$7000,A717)</f>
        <v>1</v>
      </c>
      <c r="H717" s="16" t="n">
        <f aca="false">SUMIFS(Pedidos!$D$2:$D$7000,Pedidos!$B$2:$B$7000,A717)</f>
        <v>32.47</v>
      </c>
      <c r="I717" s="7" t="n">
        <f aca="false">5-MIN(4,INT(PERCENTRANK($F$2:$F$2401,F717,6)*5))</f>
        <v>1</v>
      </c>
      <c r="J717" s="15" t="n">
        <f aca="false">IF(G717&gt;=Parámetros!$B$8,5,IF(G717&gt;=Parámetros!$B$7,4,IF(G717&gt;=Parámetros!$B$6,3,IF(G717&gt;=Parámetros!$B$5,2,1))))</f>
        <v>1</v>
      </c>
      <c r="K717" s="7" t="n">
        <f aca="false">1+MIN(4,INT(PERCENTRANK($H$2:$H$2401,H717,6)*5))</f>
        <v>2</v>
      </c>
      <c r="L717" s="7" t="str">
        <f aca="false">I717&amp;J717&amp;K717</f>
        <v>112</v>
      </c>
      <c r="M717" s="15" t="str">
        <f aca="false">INDEX('Mapa RF'!$B$4:$F$8,6-I717,J717)</f>
        <v>Hibernando</v>
      </c>
    </row>
    <row r="718" customFormat="false" ht="15" hidden="false" customHeight="false" outlineLevel="0" collapsed="false">
      <c r="A718" s="10" t="s">
        <v>7312</v>
      </c>
      <c r="B718" s="10" t="s">
        <v>8972</v>
      </c>
      <c r="C718" s="11" t="n">
        <v>46162</v>
      </c>
      <c r="D718" s="13" t="b">
        <f aca="false">TRUE()</f>
        <v>1</v>
      </c>
      <c r="E718" s="14" t="n">
        <f aca="false">_xlfn.MAXIFS(Pedidos!$C$2:$C$7000,Pedidos!$B$2:$B$7000,A718)</f>
        <v>46236</v>
      </c>
      <c r="F718" s="15" t="n">
        <f aca="false">Parámetros!$B$4-E718</f>
        <v>60</v>
      </c>
      <c r="G718" s="7" t="n">
        <f aca="false">COUNTIF(Pedidos!$B$2:$B$7000,A718)</f>
        <v>2</v>
      </c>
      <c r="H718" s="16" t="n">
        <f aca="false">SUMIFS(Pedidos!$D$2:$D$7000,Pedidos!$B$2:$B$7000,A718)</f>
        <v>104.72</v>
      </c>
      <c r="I718" s="7" t="n">
        <f aca="false">5-MIN(4,INT(PERCENTRANK($F$2:$F$2401,F718,6)*5))</f>
        <v>5</v>
      </c>
      <c r="J718" s="15" t="n">
        <f aca="false">IF(G718&gt;=Parámetros!$B$8,5,IF(G718&gt;=Parámetros!$B$7,4,IF(G718&gt;=Parámetros!$B$6,3,IF(G718&gt;=Parámetros!$B$5,2,1))))</f>
        <v>2</v>
      </c>
      <c r="K718" s="7" t="n">
        <f aca="false">1+MIN(4,INT(PERCENTRANK($H$2:$H$2401,H718,6)*5))</f>
        <v>4</v>
      </c>
      <c r="L718" s="7" t="str">
        <f aca="false">I718&amp;J718&amp;K718</f>
        <v>524</v>
      </c>
      <c r="M718" s="15" t="str">
        <f aca="false">INDEX('Mapa RF'!$B$4:$F$8,6-I718,J718)</f>
        <v>Potencialmente leales</v>
      </c>
    </row>
    <row r="719" customFormat="false" ht="15" hidden="false" customHeight="false" outlineLevel="0" collapsed="false">
      <c r="A719" s="10" t="s">
        <v>5306</v>
      </c>
      <c r="B719" s="10" t="s">
        <v>8972</v>
      </c>
      <c r="C719" s="11" t="n">
        <v>46003</v>
      </c>
      <c r="D719" s="13" t="b">
        <f aca="false">TRUE()</f>
        <v>1</v>
      </c>
      <c r="E719" s="14" t="n">
        <f aca="false">_xlfn.MAXIFS(Pedidos!$C$2:$C$7000,Pedidos!$B$2:$B$7000,A719)</f>
        <v>46217</v>
      </c>
      <c r="F719" s="15" t="n">
        <f aca="false">Parámetros!$B$4-E719</f>
        <v>79</v>
      </c>
      <c r="G719" s="7" t="n">
        <f aca="false">COUNTIF(Pedidos!$B$2:$B$7000,A719)</f>
        <v>2</v>
      </c>
      <c r="H719" s="16" t="n">
        <f aca="false">SUMIFS(Pedidos!$D$2:$D$7000,Pedidos!$B$2:$B$7000,A719)</f>
        <v>52.33</v>
      </c>
      <c r="I719" s="7" t="n">
        <f aca="false">5-MIN(4,INT(PERCENTRANK($F$2:$F$2401,F719,6)*5))</f>
        <v>4</v>
      </c>
      <c r="J719" s="15" t="n">
        <f aca="false">IF(G719&gt;=Parámetros!$B$8,5,IF(G719&gt;=Parámetros!$B$7,4,IF(G719&gt;=Parámetros!$B$6,3,IF(G719&gt;=Parámetros!$B$5,2,1))))</f>
        <v>2</v>
      </c>
      <c r="K719" s="7" t="n">
        <f aca="false">1+MIN(4,INT(PERCENTRANK($H$2:$H$2401,H719,6)*5))</f>
        <v>3</v>
      </c>
      <c r="L719" s="7" t="str">
        <f aca="false">I719&amp;J719&amp;K719</f>
        <v>423</v>
      </c>
      <c r="M719" s="15" t="str">
        <f aca="false">INDEX('Mapa RF'!$B$4:$F$8,6-I719,J719)</f>
        <v>Potencialmente leales</v>
      </c>
    </row>
    <row r="720" customFormat="false" ht="15" hidden="false" customHeight="false" outlineLevel="0" collapsed="false">
      <c r="A720" s="10" t="s">
        <v>8926</v>
      </c>
      <c r="B720" s="10" t="s">
        <v>8972</v>
      </c>
      <c r="C720" s="11" t="n">
        <v>46293</v>
      </c>
      <c r="D720" s="13" t="b">
        <f aca="false">TRUE()</f>
        <v>1</v>
      </c>
      <c r="E720" s="14" t="n">
        <f aca="false">_xlfn.MAXIFS(Pedidos!$C$2:$C$7000,Pedidos!$B$2:$B$7000,A720)</f>
        <v>46293</v>
      </c>
      <c r="F720" s="15" t="n">
        <f aca="false">Parámetros!$B$4-E720</f>
        <v>3</v>
      </c>
      <c r="G720" s="7" t="n">
        <f aca="false">COUNTIF(Pedidos!$B$2:$B$7000,A720)</f>
        <v>1</v>
      </c>
      <c r="H720" s="16" t="n">
        <f aca="false">SUMIFS(Pedidos!$D$2:$D$7000,Pedidos!$B$2:$B$7000,A720)</f>
        <v>36.81</v>
      </c>
      <c r="I720" s="7" t="n">
        <f aca="false">5-MIN(4,INT(PERCENTRANK($F$2:$F$2401,F720,6)*5))</f>
        <v>5</v>
      </c>
      <c r="J720" s="15" t="n">
        <f aca="false">IF(G720&gt;=Parámetros!$B$8,5,IF(G720&gt;=Parámetros!$B$7,4,IF(G720&gt;=Parámetros!$B$6,3,IF(G720&gt;=Parámetros!$B$5,2,1))))</f>
        <v>1</v>
      </c>
      <c r="K720" s="7" t="n">
        <f aca="false">1+MIN(4,INT(PERCENTRANK($H$2:$H$2401,H720,6)*5))</f>
        <v>3</v>
      </c>
      <c r="L720" s="7" t="str">
        <f aca="false">I720&amp;J720&amp;K720</f>
        <v>513</v>
      </c>
      <c r="M720" s="15" t="str">
        <f aca="false">INDEX('Mapa RF'!$B$4:$F$8,6-I720,J720)</f>
        <v>Nuevos</v>
      </c>
    </row>
    <row r="721" customFormat="false" ht="15" hidden="false" customHeight="false" outlineLevel="0" collapsed="false">
      <c r="A721" s="10" t="s">
        <v>3221</v>
      </c>
      <c r="B721" s="10" t="s">
        <v>8975</v>
      </c>
      <c r="C721" s="11" t="n">
        <v>45848</v>
      </c>
      <c r="D721" s="13" t="b">
        <f aca="false">TRUE()</f>
        <v>1</v>
      </c>
      <c r="E721" s="14" t="n">
        <f aca="false">_xlfn.MAXIFS(Pedidos!$C$2:$C$7000,Pedidos!$B$2:$B$7000,A721)</f>
        <v>45848</v>
      </c>
      <c r="F721" s="15" t="n">
        <f aca="false">Parámetros!$B$4-E721</f>
        <v>448</v>
      </c>
      <c r="G721" s="7" t="n">
        <f aca="false">COUNTIF(Pedidos!$B$2:$B$7000,A721)</f>
        <v>1</v>
      </c>
      <c r="H721" s="16" t="n">
        <f aca="false">SUMIFS(Pedidos!$D$2:$D$7000,Pedidos!$B$2:$B$7000,A721)</f>
        <v>44.88</v>
      </c>
      <c r="I721" s="7" t="n">
        <f aca="false">5-MIN(4,INT(PERCENTRANK($F$2:$F$2401,F721,6)*5))</f>
        <v>2</v>
      </c>
      <c r="J721" s="15" t="n">
        <f aca="false">IF(G721&gt;=Parámetros!$B$8,5,IF(G721&gt;=Parámetros!$B$7,4,IF(G721&gt;=Parámetros!$B$6,3,IF(G721&gt;=Parámetros!$B$5,2,1))))</f>
        <v>1</v>
      </c>
      <c r="K721" s="7" t="n">
        <f aca="false">1+MIN(4,INT(PERCENTRANK($H$2:$H$2401,H721,6)*5))</f>
        <v>3</v>
      </c>
      <c r="L721" s="7" t="str">
        <f aca="false">I721&amp;J721&amp;K721</f>
        <v>213</v>
      </c>
      <c r="M721" s="15" t="str">
        <f aca="false">INDEX('Mapa RF'!$B$4:$F$8,6-I721,J721)</f>
        <v>Hibernando</v>
      </c>
    </row>
    <row r="722" customFormat="false" ht="15" hidden="false" customHeight="false" outlineLevel="0" collapsed="false">
      <c r="A722" s="10" t="s">
        <v>1042</v>
      </c>
      <c r="B722" s="10" t="s">
        <v>8972</v>
      </c>
      <c r="C722" s="11" t="n">
        <v>45680</v>
      </c>
      <c r="D722" s="13" t="b">
        <f aca="false">TRUE()</f>
        <v>1</v>
      </c>
      <c r="E722" s="14" t="n">
        <f aca="false">_xlfn.MAXIFS(Pedidos!$C$2:$C$7000,Pedidos!$B$2:$B$7000,A722)</f>
        <v>45903</v>
      </c>
      <c r="F722" s="15" t="n">
        <f aca="false">Parámetros!$B$4-E722</f>
        <v>393</v>
      </c>
      <c r="G722" s="7" t="n">
        <f aca="false">COUNTIF(Pedidos!$B$2:$B$7000,A722)</f>
        <v>4</v>
      </c>
      <c r="H722" s="16" t="n">
        <f aca="false">SUMIFS(Pedidos!$D$2:$D$7000,Pedidos!$B$2:$B$7000,A722)</f>
        <v>171.46</v>
      </c>
      <c r="I722" s="7" t="n">
        <f aca="false">5-MIN(4,INT(PERCENTRANK($F$2:$F$2401,F722,6)*5))</f>
        <v>2</v>
      </c>
      <c r="J722" s="15" t="n">
        <f aca="false">IF(G722&gt;=Parámetros!$B$8,5,IF(G722&gt;=Parámetros!$B$7,4,IF(G722&gt;=Parámetros!$B$6,3,IF(G722&gt;=Parámetros!$B$5,2,1))))</f>
        <v>4</v>
      </c>
      <c r="K722" s="7" t="n">
        <f aca="false">1+MIN(4,INT(PERCENTRANK($H$2:$H$2401,H722,6)*5))</f>
        <v>5</v>
      </c>
      <c r="L722" s="7" t="str">
        <f aca="false">I722&amp;J722&amp;K722</f>
        <v>245</v>
      </c>
      <c r="M722" s="15" t="str">
        <f aca="false">INDEX('Mapa RF'!$B$4:$F$8,6-I722,J722)</f>
        <v>En riesgo</v>
      </c>
    </row>
    <row r="723" customFormat="false" ht="15" hidden="false" customHeight="false" outlineLevel="0" collapsed="false">
      <c r="A723" s="10" t="s">
        <v>3633</v>
      </c>
      <c r="B723" s="10" t="s">
        <v>8973</v>
      </c>
      <c r="C723" s="11" t="n">
        <v>45878</v>
      </c>
      <c r="D723" s="13" t="b">
        <f aca="false">TRUE()</f>
        <v>1</v>
      </c>
      <c r="E723" s="14" t="n">
        <f aca="false">_xlfn.MAXIFS(Pedidos!$C$2:$C$7000,Pedidos!$B$2:$B$7000,A723)</f>
        <v>45924</v>
      </c>
      <c r="F723" s="15" t="n">
        <f aca="false">Parámetros!$B$4-E723</f>
        <v>372</v>
      </c>
      <c r="G723" s="7" t="n">
        <f aca="false">COUNTIF(Pedidos!$B$2:$B$7000,A723)</f>
        <v>2</v>
      </c>
      <c r="H723" s="16" t="n">
        <f aca="false">SUMIFS(Pedidos!$D$2:$D$7000,Pedidos!$B$2:$B$7000,A723)</f>
        <v>45.38</v>
      </c>
      <c r="I723" s="7" t="n">
        <f aca="false">5-MIN(4,INT(PERCENTRANK($F$2:$F$2401,F723,6)*5))</f>
        <v>2</v>
      </c>
      <c r="J723" s="15" t="n">
        <f aca="false">IF(G723&gt;=Parámetros!$B$8,5,IF(G723&gt;=Parámetros!$B$7,4,IF(G723&gt;=Parámetros!$B$6,3,IF(G723&gt;=Parámetros!$B$5,2,1))))</f>
        <v>2</v>
      </c>
      <c r="K723" s="7" t="n">
        <f aca="false">1+MIN(4,INT(PERCENTRANK($H$2:$H$2401,H723,6)*5))</f>
        <v>3</v>
      </c>
      <c r="L723" s="7" t="str">
        <f aca="false">I723&amp;J723&amp;K723</f>
        <v>223</v>
      </c>
      <c r="M723" s="15" t="str">
        <f aca="false">INDEX('Mapa RF'!$B$4:$F$8,6-I723,J723)</f>
        <v>Hibernando</v>
      </c>
    </row>
    <row r="724" customFormat="false" ht="15" hidden="false" customHeight="false" outlineLevel="0" collapsed="false">
      <c r="A724" s="10" t="s">
        <v>6175</v>
      </c>
      <c r="B724" s="10" t="s">
        <v>8972</v>
      </c>
      <c r="C724" s="11" t="n">
        <v>46069</v>
      </c>
      <c r="D724" s="13" t="b">
        <f aca="false">TRUE()</f>
        <v>1</v>
      </c>
      <c r="E724" s="14" t="n">
        <f aca="false">_xlfn.MAXIFS(Pedidos!$C$2:$C$7000,Pedidos!$B$2:$B$7000,A724)</f>
        <v>46257</v>
      </c>
      <c r="F724" s="15" t="n">
        <f aca="false">Parámetros!$B$4-E724</f>
        <v>39</v>
      </c>
      <c r="G724" s="7" t="n">
        <f aca="false">COUNTIF(Pedidos!$B$2:$B$7000,A724)</f>
        <v>7</v>
      </c>
      <c r="H724" s="16" t="n">
        <f aca="false">SUMIFS(Pedidos!$D$2:$D$7000,Pedidos!$B$2:$B$7000,A724)</f>
        <v>277.35</v>
      </c>
      <c r="I724" s="7" t="n">
        <f aca="false">5-MIN(4,INT(PERCENTRANK($F$2:$F$2401,F724,6)*5))</f>
        <v>5</v>
      </c>
      <c r="J724" s="15" t="n">
        <f aca="false">IF(G724&gt;=Parámetros!$B$8,5,IF(G724&gt;=Parámetros!$B$7,4,IF(G724&gt;=Parámetros!$B$6,3,IF(G724&gt;=Parámetros!$B$5,2,1))))</f>
        <v>5</v>
      </c>
      <c r="K724" s="7" t="n">
        <f aca="false">1+MIN(4,INT(PERCENTRANK($H$2:$H$2401,H724,6)*5))</f>
        <v>5</v>
      </c>
      <c r="L724" s="7" t="str">
        <f aca="false">I724&amp;J724&amp;K724</f>
        <v>555</v>
      </c>
      <c r="M724" s="15" t="str">
        <f aca="false">INDEX('Mapa RF'!$B$4:$F$8,6-I724,J724)</f>
        <v>Campeones</v>
      </c>
    </row>
    <row r="725" customFormat="false" ht="15" hidden="false" customHeight="false" outlineLevel="0" collapsed="false">
      <c r="A725" s="10" t="s">
        <v>4321</v>
      </c>
      <c r="B725" s="10" t="s">
        <v>8973</v>
      </c>
      <c r="C725" s="11" t="n">
        <v>45931</v>
      </c>
      <c r="D725" s="13" t="b">
        <f aca="false">TRUE()</f>
        <v>1</v>
      </c>
      <c r="E725" s="14" t="n">
        <f aca="false">_xlfn.MAXIFS(Pedidos!$C$2:$C$7000,Pedidos!$B$2:$B$7000,A725)</f>
        <v>46201</v>
      </c>
      <c r="F725" s="15" t="n">
        <f aca="false">Parámetros!$B$4-E725</f>
        <v>95</v>
      </c>
      <c r="G725" s="7" t="n">
        <f aca="false">COUNTIF(Pedidos!$B$2:$B$7000,A725)</f>
        <v>11</v>
      </c>
      <c r="H725" s="16" t="n">
        <f aca="false">SUMIFS(Pedidos!$D$2:$D$7000,Pedidos!$B$2:$B$7000,A725)</f>
        <v>467.5</v>
      </c>
      <c r="I725" s="7" t="n">
        <f aca="false">5-MIN(4,INT(PERCENTRANK($F$2:$F$2401,F725,6)*5))</f>
        <v>4</v>
      </c>
      <c r="J725" s="15" t="n">
        <f aca="false">IF(G725&gt;=Parámetros!$B$8,5,IF(G725&gt;=Parámetros!$B$7,4,IF(G725&gt;=Parámetros!$B$6,3,IF(G725&gt;=Parámetros!$B$5,2,1))))</f>
        <v>5</v>
      </c>
      <c r="K725" s="7" t="n">
        <f aca="false">1+MIN(4,INT(PERCENTRANK($H$2:$H$2401,H725,6)*5))</f>
        <v>5</v>
      </c>
      <c r="L725" s="7" t="str">
        <f aca="false">I725&amp;J725&amp;K725</f>
        <v>455</v>
      </c>
      <c r="M725" s="15" t="str">
        <f aca="false">INDEX('Mapa RF'!$B$4:$F$8,6-I725,J725)</f>
        <v>Leales</v>
      </c>
    </row>
    <row r="726" customFormat="false" ht="15" hidden="false" customHeight="false" outlineLevel="0" collapsed="false">
      <c r="A726" s="10" t="s">
        <v>5240</v>
      </c>
      <c r="B726" s="10" t="s">
        <v>8968</v>
      </c>
      <c r="C726" s="11" t="n">
        <v>45998</v>
      </c>
      <c r="D726" s="13" t="b">
        <f aca="false">TRUE()</f>
        <v>1</v>
      </c>
      <c r="E726" s="14" t="n">
        <f aca="false">_xlfn.MAXIFS(Pedidos!$C$2:$C$7000,Pedidos!$B$2:$B$7000,A726)</f>
        <v>46204</v>
      </c>
      <c r="F726" s="15" t="n">
        <f aca="false">Parámetros!$B$4-E726</f>
        <v>92</v>
      </c>
      <c r="G726" s="7" t="n">
        <f aca="false">COUNTIF(Pedidos!$B$2:$B$7000,A726)</f>
        <v>2</v>
      </c>
      <c r="H726" s="16" t="n">
        <f aca="false">SUMIFS(Pedidos!$D$2:$D$7000,Pedidos!$B$2:$B$7000,A726)</f>
        <v>45.4</v>
      </c>
      <c r="I726" s="7" t="n">
        <f aca="false">5-MIN(4,INT(PERCENTRANK($F$2:$F$2401,F726,6)*5))</f>
        <v>4</v>
      </c>
      <c r="J726" s="15" t="n">
        <f aca="false">IF(G726&gt;=Parámetros!$B$8,5,IF(G726&gt;=Parámetros!$B$7,4,IF(G726&gt;=Parámetros!$B$6,3,IF(G726&gt;=Parámetros!$B$5,2,1))))</f>
        <v>2</v>
      </c>
      <c r="K726" s="7" t="n">
        <f aca="false">1+MIN(4,INT(PERCENTRANK($H$2:$H$2401,H726,6)*5))</f>
        <v>3</v>
      </c>
      <c r="L726" s="7" t="str">
        <f aca="false">I726&amp;J726&amp;K726</f>
        <v>423</v>
      </c>
      <c r="M726" s="15" t="str">
        <f aca="false">INDEX('Mapa RF'!$B$4:$F$8,6-I726,J726)</f>
        <v>Potencialmente leales</v>
      </c>
    </row>
    <row r="727" customFormat="false" ht="15" hidden="false" customHeight="false" outlineLevel="0" collapsed="false">
      <c r="A727" s="10" t="s">
        <v>4659</v>
      </c>
      <c r="B727" s="10" t="s">
        <v>8980</v>
      </c>
      <c r="C727" s="11" t="n">
        <v>45954</v>
      </c>
      <c r="D727" s="13" t="b">
        <f aca="false">TRUE()</f>
        <v>1</v>
      </c>
      <c r="E727" s="14" t="n">
        <f aca="false">_xlfn.MAXIFS(Pedidos!$C$2:$C$7000,Pedidos!$B$2:$B$7000,A727)</f>
        <v>46266</v>
      </c>
      <c r="F727" s="15" t="n">
        <f aca="false">Parámetros!$B$4-E727</f>
        <v>30</v>
      </c>
      <c r="G727" s="7" t="n">
        <f aca="false">COUNTIF(Pedidos!$B$2:$B$7000,A727)</f>
        <v>6</v>
      </c>
      <c r="H727" s="16" t="n">
        <f aca="false">SUMIFS(Pedidos!$D$2:$D$7000,Pedidos!$B$2:$B$7000,A727)</f>
        <v>269.57</v>
      </c>
      <c r="I727" s="7" t="n">
        <f aca="false">5-MIN(4,INT(PERCENTRANK($F$2:$F$2401,F727,6)*5))</f>
        <v>5</v>
      </c>
      <c r="J727" s="15" t="n">
        <f aca="false">IF(G727&gt;=Parámetros!$B$8,5,IF(G727&gt;=Parámetros!$B$7,4,IF(G727&gt;=Parámetros!$B$6,3,IF(G727&gt;=Parámetros!$B$5,2,1))))</f>
        <v>5</v>
      </c>
      <c r="K727" s="7" t="n">
        <f aca="false">1+MIN(4,INT(PERCENTRANK($H$2:$H$2401,H727,6)*5))</f>
        <v>5</v>
      </c>
      <c r="L727" s="7" t="str">
        <f aca="false">I727&amp;J727&amp;K727</f>
        <v>555</v>
      </c>
      <c r="M727" s="15" t="str">
        <f aca="false">INDEX('Mapa RF'!$B$4:$F$8,6-I727,J727)</f>
        <v>Campeones</v>
      </c>
    </row>
    <row r="728" customFormat="false" ht="15" hidden="false" customHeight="false" outlineLevel="0" collapsed="false">
      <c r="A728" s="10" t="s">
        <v>3120</v>
      </c>
      <c r="B728" s="10" t="s">
        <v>8976</v>
      </c>
      <c r="C728" s="11" t="n">
        <v>45841</v>
      </c>
      <c r="D728" s="13" t="b">
        <f aca="false">TRUE()</f>
        <v>1</v>
      </c>
      <c r="E728" s="14" t="n">
        <f aca="false">_xlfn.MAXIFS(Pedidos!$C$2:$C$7000,Pedidos!$B$2:$B$7000,A728)</f>
        <v>46287</v>
      </c>
      <c r="F728" s="15" t="n">
        <f aca="false">Parámetros!$B$4-E728</f>
        <v>9</v>
      </c>
      <c r="G728" s="7" t="n">
        <f aca="false">COUNTIF(Pedidos!$B$2:$B$7000,A728)</f>
        <v>12</v>
      </c>
      <c r="H728" s="16" t="n">
        <f aca="false">SUMIFS(Pedidos!$D$2:$D$7000,Pedidos!$B$2:$B$7000,A728)</f>
        <v>636.57</v>
      </c>
      <c r="I728" s="7" t="n">
        <f aca="false">5-MIN(4,INT(PERCENTRANK($F$2:$F$2401,F728,6)*5))</f>
        <v>5</v>
      </c>
      <c r="J728" s="15" t="n">
        <f aca="false">IF(G728&gt;=Parámetros!$B$8,5,IF(G728&gt;=Parámetros!$B$7,4,IF(G728&gt;=Parámetros!$B$6,3,IF(G728&gt;=Parámetros!$B$5,2,1))))</f>
        <v>5</v>
      </c>
      <c r="K728" s="7" t="n">
        <f aca="false">1+MIN(4,INT(PERCENTRANK($H$2:$H$2401,H728,6)*5))</f>
        <v>5</v>
      </c>
      <c r="L728" s="7" t="str">
        <f aca="false">I728&amp;J728&amp;K728</f>
        <v>555</v>
      </c>
      <c r="M728" s="15" t="str">
        <f aca="false">INDEX('Mapa RF'!$B$4:$F$8,6-I728,J728)</f>
        <v>Campeones</v>
      </c>
    </row>
    <row r="729" customFormat="false" ht="15" hidden="false" customHeight="false" outlineLevel="0" collapsed="false">
      <c r="A729" s="10" t="s">
        <v>2371</v>
      </c>
      <c r="B729" s="10" t="s">
        <v>8974</v>
      </c>
      <c r="C729" s="11" t="n">
        <v>45784</v>
      </c>
      <c r="D729" s="13" t="b">
        <f aca="false">TRUE()</f>
        <v>1</v>
      </c>
      <c r="E729" s="14" t="n">
        <f aca="false">_xlfn.MAXIFS(Pedidos!$C$2:$C$7000,Pedidos!$B$2:$B$7000,A729)</f>
        <v>46009</v>
      </c>
      <c r="F729" s="15" t="n">
        <f aca="false">Parámetros!$B$4-E729</f>
        <v>287</v>
      </c>
      <c r="G729" s="7" t="n">
        <f aca="false">COUNTIF(Pedidos!$B$2:$B$7000,A729)</f>
        <v>2</v>
      </c>
      <c r="H729" s="16" t="n">
        <f aca="false">SUMIFS(Pedidos!$D$2:$D$7000,Pedidos!$B$2:$B$7000,A729)</f>
        <v>42.36</v>
      </c>
      <c r="I729" s="7" t="n">
        <f aca="false">5-MIN(4,INT(PERCENTRANK($F$2:$F$2401,F729,6)*5))</f>
        <v>3</v>
      </c>
      <c r="J729" s="15" t="n">
        <f aca="false">IF(G729&gt;=Parámetros!$B$8,5,IF(G729&gt;=Parámetros!$B$7,4,IF(G729&gt;=Parámetros!$B$6,3,IF(G729&gt;=Parámetros!$B$5,2,1))))</f>
        <v>2</v>
      </c>
      <c r="K729" s="7" t="n">
        <f aca="false">1+MIN(4,INT(PERCENTRANK($H$2:$H$2401,H729,6)*5))</f>
        <v>3</v>
      </c>
      <c r="L729" s="7" t="str">
        <f aca="false">I729&amp;J729&amp;K729</f>
        <v>323</v>
      </c>
      <c r="M729" s="15" t="str">
        <f aca="false">INDEX('Mapa RF'!$B$4:$F$8,6-I729,J729)</f>
        <v>A punto de dormirse</v>
      </c>
    </row>
    <row r="730" customFormat="false" ht="15" hidden="false" customHeight="false" outlineLevel="0" collapsed="false">
      <c r="A730" s="10" t="s">
        <v>3977</v>
      </c>
      <c r="B730" s="10" t="s">
        <v>8969</v>
      </c>
      <c r="C730" s="11" t="n">
        <v>45903</v>
      </c>
      <c r="D730" s="13" t="b">
        <f aca="false">TRUE()</f>
        <v>1</v>
      </c>
      <c r="E730" s="14" t="n">
        <f aca="false">_xlfn.MAXIFS(Pedidos!$C$2:$C$7000,Pedidos!$B$2:$B$7000,A730)</f>
        <v>46193</v>
      </c>
      <c r="F730" s="15" t="n">
        <f aca="false">Parámetros!$B$4-E730</f>
        <v>103</v>
      </c>
      <c r="G730" s="7" t="n">
        <f aca="false">COUNTIF(Pedidos!$B$2:$B$7000,A730)</f>
        <v>3</v>
      </c>
      <c r="H730" s="16" t="n">
        <f aca="false">SUMIFS(Pedidos!$D$2:$D$7000,Pedidos!$B$2:$B$7000,A730)</f>
        <v>121.14</v>
      </c>
      <c r="I730" s="7" t="n">
        <f aca="false">5-MIN(4,INT(PERCENTRANK($F$2:$F$2401,F730,6)*5))</f>
        <v>4</v>
      </c>
      <c r="J730" s="15" t="n">
        <f aca="false">IF(G730&gt;=Parámetros!$B$8,5,IF(G730&gt;=Parámetros!$B$7,4,IF(G730&gt;=Parámetros!$B$6,3,IF(G730&gt;=Parámetros!$B$5,2,1))))</f>
        <v>3</v>
      </c>
      <c r="K730" s="7" t="n">
        <f aca="false">1+MIN(4,INT(PERCENTRANK($H$2:$H$2401,H730,6)*5))</f>
        <v>4</v>
      </c>
      <c r="L730" s="7" t="str">
        <f aca="false">I730&amp;J730&amp;K730</f>
        <v>434</v>
      </c>
      <c r="M730" s="15" t="str">
        <f aca="false">INDEX('Mapa RF'!$B$4:$F$8,6-I730,J730)</f>
        <v>Potencialmente leales</v>
      </c>
    </row>
    <row r="731" customFormat="false" ht="15" hidden="false" customHeight="false" outlineLevel="0" collapsed="false">
      <c r="A731" s="10" t="s">
        <v>8875</v>
      </c>
      <c r="B731" s="10" t="s">
        <v>8979</v>
      </c>
      <c r="C731" s="11" t="n">
        <v>46289</v>
      </c>
      <c r="D731" s="13" t="b">
        <f aca="false">TRUE()</f>
        <v>1</v>
      </c>
      <c r="E731" s="14" t="n">
        <f aca="false">_xlfn.MAXIFS(Pedidos!$C$2:$C$7000,Pedidos!$B$2:$B$7000,A731)</f>
        <v>46289</v>
      </c>
      <c r="F731" s="15" t="n">
        <f aca="false">Parámetros!$B$4-E731</f>
        <v>7</v>
      </c>
      <c r="G731" s="7" t="n">
        <f aca="false">COUNTIF(Pedidos!$B$2:$B$7000,A731)</f>
        <v>1</v>
      </c>
      <c r="H731" s="16" t="n">
        <f aca="false">SUMIFS(Pedidos!$D$2:$D$7000,Pedidos!$B$2:$B$7000,A731)</f>
        <v>46.15</v>
      </c>
      <c r="I731" s="7" t="n">
        <f aca="false">5-MIN(4,INT(PERCENTRANK($F$2:$F$2401,F731,6)*5))</f>
        <v>5</v>
      </c>
      <c r="J731" s="15" t="n">
        <f aca="false">IF(G731&gt;=Parámetros!$B$8,5,IF(G731&gt;=Parámetros!$B$7,4,IF(G731&gt;=Parámetros!$B$6,3,IF(G731&gt;=Parámetros!$B$5,2,1))))</f>
        <v>1</v>
      </c>
      <c r="K731" s="7" t="n">
        <f aca="false">1+MIN(4,INT(PERCENTRANK($H$2:$H$2401,H731,6)*5))</f>
        <v>3</v>
      </c>
      <c r="L731" s="7" t="str">
        <f aca="false">I731&amp;J731&amp;K731</f>
        <v>513</v>
      </c>
      <c r="M731" s="15" t="str">
        <f aca="false">INDEX('Mapa RF'!$B$4:$F$8,6-I731,J731)</f>
        <v>Nuevos</v>
      </c>
    </row>
    <row r="732" customFormat="false" ht="15" hidden="false" customHeight="false" outlineLevel="0" collapsed="false">
      <c r="A732" s="10" t="s">
        <v>790</v>
      </c>
      <c r="B732" s="10" t="s">
        <v>8975</v>
      </c>
      <c r="C732" s="11" t="n">
        <v>45656</v>
      </c>
      <c r="D732" s="13" t="b">
        <f aca="false">TRUE()</f>
        <v>1</v>
      </c>
      <c r="E732" s="14" t="n">
        <f aca="false">_xlfn.MAXIFS(Pedidos!$C$2:$C$7000,Pedidos!$B$2:$B$7000,A732)</f>
        <v>45656</v>
      </c>
      <c r="F732" s="15" t="n">
        <f aca="false">Parámetros!$B$4-E732</f>
        <v>640</v>
      </c>
      <c r="G732" s="7" t="n">
        <f aca="false">COUNTIF(Pedidos!$B$2:$B$7000,A732)</f>
        <v>1</v>
      </c>
      <c r="H732" s="16" t="n">
        <f aca="false">SUMIFS(Pedidos!$D$2:$D$7000,Pedidos!$B$2:$B$7000,A732)</f>
        <v>20.69</v>
      </c>
      <c r="I732" s="7" t="n">
        <f aca="false">5-MIN(4,INT(PERCENTRANK($F$2:$F$2401,F732,6)*5))</f>
        <v>1</v>
      </c>
      <c r="J732" s="15" t="n">
        <f aca="false">IF(G732&gt;=Parámetros!$B$8,5,IF(G732&gt;=Parámetros!$B$7,4,IF(G732&gt;=Parámetros!$B$6,3,IF(G732&gt;=Parámetros!$B$5,2,1))))</f>
        <v>1</v>
      </c>
      <c r="K732" s="7" t="n">
        <f aca="false">1+MIN(4,INT(PERCENTRANK($H$2:$H$2401,H732,6)*5))</f>
        <v>1</v>
      </c>
      <c r="L732" s="7" t="str">
        <f aca="false">I732&amp;J732&amp;K732</f>
        <v>111</v>
      </c>
      <c r="M732" s="15" t="str">
        <f aca="false">INDEX('Mapa RF'!$B$4:$F$8,6-I732,J732)</f>
        <v>Hibernando</v>
      </c>
    </row>
    <row r="733" customFormat="false" ht="15" hidden="false" customHeight="false" outlineLevel="0" collapsed="false">
      <c r="A733" s="10" t="s">
        <v>1229</v>
      </c>
      <c r="B733" s="10" t="s">
        <v>8972</v>
      </c>
      <c r="C733" s="11" t="n">
        <v>45696</v>
      </c>
      <c r="D733" s="13" t="b">
        <f aca="false">TRUE()</f>
        <v>1</v>
      </c>
      <c r="E733" s="14" t="n">
        <f aca="false">_xlfn.MAXIFS(Pedidos!$C$2:$C$7000,Pedidos!$B$2:$B$7000,A733)</f>
        <v>46138</v>
      </c>
      <c r="F733" s="15" t="n">
        <f aca="false">Parámetros!$B$4-E733</f>
        <v>158</v>
      </c>
      <c r="G733" s="7" t="n">
        <f aca="false">COUNTIF(Pedidos!$B$2:$B$7000,A733)</f>
        <v>3</v>
      </c>
      <c r="H733" s="16" t="n">
        <f aca="false">SUMIFS(Pedidos!$D$2:$D$7000,Pedidos!$B$2:$B$7000,A733)</f>
        <v>109.75</v>
      </c>
      <c r="I733" s="7" t="n">
        <f aca="false">5-MIN(4,INT(PERCENTRANK($F$2:$F$2401,F733,6)*5))</f>
        <v>4</v>
      </c>
      <c r="J733" s="15" t="n">
        <f aca="false">IF(G733&gt;=Parámetros!$B$8,5,IF(G733&gt;=Parámetros!$B$7,4,IF(G733&gt;=Parámetros!$B$6,3,IF(G733&gt;=Parámetros!$B$5,2,1))))</f>
        <v>3</v>
      </c>
      <c r="K733" s="7" t="n">
        <f aca="false">1+MIN(4,INT(PERCENTRANK($H$2:$H$2401,H733,6)*5))</f>
        <v>4</v>
      </c>
      <c r="L733" s="7" t="str">
        <f aca="false">I733&amp;J733&amp;K733</f>
        <v>434</v>
      </c>
      <c r="M733" s="15" t="str">
        <f aca="false">INDEX('Mapa RF'!$B$4:$F$8,6-I733,J733)</f>
        <v>Potencialmente leales</v>
      </c>
    </row>
    <row r="734" customFormat="false" ht="15" hidden="false" customHeight="false" outlineLevel="0" collapsed="false">
      <c r="A734" s="10" t="s">
        <v>2090</v>
      </c>
      <c r="B734" s="10" t="s">
        <v>8971</v>
      </c>
      <c r="C734" s="11" t="n">
        <v>45763</v>
      </c>
      <c r="D734" s="13" t="b">
        <f aca="false">TRUE()</f>
        <v>1</v>
      </c>
      <c r="E734" s="14" t="n">
        <f aca="false">_xlfn.MAXIFS(Pedidos!$C$2:$C$7000,Pedidos!$B$2:$B$7000,A734)</f>
        <v>45962</v>
      </c>
      <c r="F734" s="15" t="n">
        <f aca="false">Parámetros!$B$4-E734</f>
        <v>334</v>
      </c>
      <c r="G734" s="7" t="n">
        <f aca="false">COUNTIF(Pedidos!$B$2:$B$7000,A734)</f>
        <v>2</v>
      </c>
      <c r="H734" s="16" t="n">
        <f aca="false">SUMIFS(Pedidos!$D$2:$D$7000,Pedidos!$B$2:$B$7000,A734)</f>
        <v>77.3</v>
      </c>
      <c r="I734" s="7" t="n">
        <f aca="false">5-MIN(4,INT(PERCENTRANK($F$2:$F$2401,F734,6)*5))</f>
        <v>3</v>
      </c>
      <c r="J734" s="15" t="n">
        <f aca="false">IF(G734&gt;=Parámetros!$B$8,5,IF(G734&gt;=Parámetros!$B$7,4,IF(G734&gt;=Parámetros!$B$6,3,IF(G734&gt;=Parámetros!$B$5,2,1))))</f>
        <v>2</v>
      </c>
      <c r="K734" s="7" t="n">
        <f aca="false">1+MIN(4,INT(PERCENTRANK($H$2:$H$2401,H734,6)*5))</f>
        <v>4</v>
      </c>
      <c r="L734" s="7" t="str">
        <f aca="false">I734&amp;J734&amp;K734</f>
        <v>324</v>
      </c>
      <c r="M734" s="15" t="str">
        <f aca="false">INDEX('Mapa RF'!$B$4:$F$8,6-I734,J734)</f>
        <v>A punto de dormirse</v>
      </c>
    </row>
    <row r="735" customFormat="false" ht="15" hidden="false" customHeight="false" outlineLevel="0" collapsed="false">
      <c r="A735" s="10" t="s">
        <v>1376</v>
      </c>
      <c r="B735" s="10" t="s">
        <v>8979</v>
      </c>
      <c r="C735" s="11" t="n">
        <v>45708</v>
      </c>
      <c r="D735" s="13" t="b">
        <f aca="false">TRUE()</f>
        <v>1</v>
      </c>
      <c r="E735" s="14" t="n">
        <f aca="false">_xlfn.MAXIFS(Pedidos!$C$2:$C$7000,Pedidos!$B$2:$B$7000,A735)</f>
        <v>45708</v>
      </c>
      <c r="F735" s="15" t="n">
        <f aca="false">Parámetros!$B$4-E735</f>
        <v>588</v>
      </c>
      <c r="G735" s="7" t="n">
        <f aca="false">COUNTIF(Pedidos!$B$2:$B$7000,A735)</f>
        <v>1</v>
      </c>
      <c r="H735" s="16" t="n">
        <f aca="false">SUMIFS(Pedidos!$D$2:$D$7000,Pedidos!$B$2:$B$7000,A735)</f>
        <v>19.67</v>
      </c>
      <c r="I735" s="7" t="n">
        <f aca="false">5-MIN(4,INT(PERCENTRANK($F$2:$F$2401,F735,6)*5))</f>
        <v>1</v>
      </c>
      <c r="J735" s="15" t="n">
        <f aca="false">IF(G735&gt;=Parámetros!$B$8,5,IF(G735&gt;=Parámetros!$B$7,4,IF(G735&gt;=Parámetros!$B$6,3,IF(G735&gt;=Parámetros!$B$5,2,1))))</f>
        <v>1</v>
      </c>
      <c r="K735" s="7" t="n">
        <f aca="false">1+MIN(4,INT(PERCENTRANK($H$2:$H$2401,H735,6)*5))</f>
        <v>1</v>
      </c>
      <c r="L735" s="7" t="str">
        <f aca="false">I735&amp;J735&amp;K735</f>
        <v>111</v>
      </c>
      <c r="M735" s="15" t="str">
        <f aca="false">INDEX('Mapa RF'!$B$4:$F$8,6-I735,J735)</f>
        <v>Hibernando</v>
      </c>
    </row>
    <row r="736" customFormat="false" ht="15" hidden="false" customHeight="false" outlineLevel="0" collapsed="false">
      <c r="A736" s="10" t="s">
        <v>2201</v>
      </c>
      <c r="B736" s="10" t="s">
        <v>8973</v>
      </c>
      <c r="C736" s="11" t="n">
        <v>45771</v>
      </c>
      <c r="D736" s="13" t="b">
        <f aca="false">TRUE()</f>
        <v>1</v>
      </c>
      <c r="E736" s="14" t="n">
        <f aca="false">_xlfn.MAXIFS(Pedidos!$C$2:$C$7000,Pedidos!$B$2:$B$7000,A736)</f>
        <v>45771</v>
      </c>
      <c r="F736" s="15" t="n">
        <f aca="false">Parámetros!$B$4-E736</f>
        <v>525</v>
      </c>
      <c r="G736" s="7" t="n">
        <f aca="false">COUNTIF(Pedidos!$B$2:$B$7000,A736)</f>
        <v>1</v>
      </c>
      <c r="H736" s="16" t="n">
        <f aca="false">SUMIFS(Pedidos!$D$2:$D$7000,Pedidos!$B$2:$B$7000,A736)</f>
        <v>16.48</v>
      </c>
      <c r="I736" s="7" t="n">
        <f aca="false">5-MIN(4,INT(PERCENTRANK($F$2:$F$2401,F736,6)*5))</f>
        <v>1</v>
      </c>
      <c r="J736" s="15" t="n">
        <f aca="false">IF(G736&gt;=Parámetros!$B$8,5,IF(G736&gt;=Parámetros!$B$7,4,IF(G736&gt;=Parámetros!$B$6,3,IF(G736&gt;=Parámetros!$B$5,2,1))))</f>
        <v>1</v>
      </c>
      <c r="K736" s="7" t="n">
        <f aca="false">1+MIN(4,INT(PERCENTRANK($H$2:$H$2401,H736,6)*5))</f>
        <v>1</v>
      </c>
      <c r="L736" s="7" t="str">
        <f aca="false">I736&amp;J736&amp;K736</f>
        <v>111</v>
      </c>
      <c r="M736" s="15" t="str">
        <f aca="false">INDEX('Mapa RF'!$B$4:$F$8,6-I736,J736)</f>
        <v>Hibernando</v>
      </c>
    </row>
    <row r="737" customFormat="false" ht="15" hidden="false" customHeight="false" outlineLevel="0" collapsed="false">
      <c r="A737" s="10" t="s">
        <v>5928</v>
      </c>
      <c r="B737" s="10" t="s">
        <v>8972</v>
      </c>
      <c r="C737" s="11" t="n">
        <v>46051</v>
      </c>
      <c r="D737" s="13" t="b">
        <f aca="false">TRUE()</f>
        <v>1</v>
      </c>
      <c r="E737" s="14" t="n">
        <f aca="false">_xlfn.MAXIFS(Pedidos!$C$2:$C$7000,Pedidos!$B$2:$B$7000,A737)</f>
        <v>46051</v>
      </c>
      <c r="F737" s="15" t="n">
        <f aca="false">Parámetros!$B$4-E737</f>
        <v>245</v>
      </c>
      <c r="G737" s="7" t="n">
        <f aca="false">COUNTIF(Pedidos!$B$2:$B$7000,A737)</f>
        <v>1</v>
      </c>
      <c r="H737" s="16" t="n">
        <f aca="false">SUMIFS(Pedidos!$D$2:$D$7000,Pedidos!$B$2:$B$7000,A737)</f>
        <v>16.01</v>
      </c>
      <c r="I737" s="7" t="n">
        <f aca="false">5-MIN(4,INT(PERCENTRANK($F$2:$F$2401,F737,6)*5))</f>
        <v>3</v>
      </c>
      <c r="J737" s="15" t="n">
        <f aca="false">IF(G737&gt;=Parámetros!$B$8,5,IF(G737&gt;=Parámetros!$B$7,4,IF(G737&gt;=Parámetros!$B$6,3,IF(G737&gt;=Parámetros!$B$5,2,1))))</f>
        <v>1</v>
      </c>
      <c r="K737" s="7" t="n">
        <f aca="false">1+MIN(4,INT(PERCENTRANK($H$2:$H$2401,H737,6)*5))</f>
        <v>1</v>
      </c>
      <c r="L737" s="7" t="str">
        <f aca="false">I737&amp;J737&amp;K737</f>
        <v>311</v>
      </c>
      <c r="M737" s="15" t="str">
        <f aca="false">INDEX('Mapa RF'!$B$4:$F$8,6-I737,J737)</f>
        <v>A punto de dormirse</v>
      </c>
    </row>
    <row r="738" customFormat="false" ht="15" hidden="false" customHeight="false" outlineLevel="0" collapsed="false">
      <c r="A738" s="10" t="s">
        <v>7725</v>
      </c>
      <c r="B738" s="10" t="s">
        <v>8971</v>
      </c>
      <c r="C738" s="11" t="n">
        <v>46197</v>
      </c>
      <c r="D738" s="13" t="b">
        <f aca="false">TRUE()</f>
        <v>1</v>
      </c>
      <c r="E738" s="14" t="n">
        <f aca="false">_xlfn.MAXIFS(Pedidos!$C$2:$C$7000,Pedidos!$B$2:$B$7000,A738)</f>
        <v>46197</v>
      </c>
      <c r="F738" s="15" t="n">
        <f aca="false">Parámetros!$B$4-E738</f>
        <v>99</v>
      </c>
      <c r="G738" s="7" t="n">
        <f aca="false">COUNTIF(Pedidos!$B$2:$B$7000,A738)</f>
        <v>1</v>
      </c>
      <c r="H738" s="16" t="n">
        <f aca="false">SUMIFS(Pedidos!$D$2:$D$7000,Pedidos!$B$2:$B$7000,A738)</f>
        <v>32.07</v>
      </c>
      <c r="I738" s="7" t="n">
        <f aca="false">5-MIN(4,INT(PERCENTRANK($F$2:$F$2401,F738,6)*5))</f>
        <v>4</v>
      </c>
      <c r="J738" s="15" t="n">
        <f aca="false">IF(G738&gt;=Parámetros!$B$8,5,IF(G738&gt;=Parámetros!$B$7,4,IF(G738&gt;=Parámetros!$B$6,3,IF(G738&gt;=Parámetros!$B$5,2,1))))</f>
        <v>1</v>
      </c>
      <c r="K738" s="7" t="n">
        <f aca="false">1+MIN(4,INT(PERCENTRANK($H$2:$H$2401,H738,6)*5))</f>
        <v>2</v>
      </c>
      <c r="L738" s="7" t="str">
        <f aca="false">I738&amp;J738&amp;K738</f>
        <v>412</v>
      </c>
      <c r="M738" s="15" t="str">
        <f aca="false">INDEX('Mapa RF'!$B$4:$F$8,6-I738,J738)</f>
        <v>Prometedores</v>
      </c>
    </row>
    <row r="739" customFormat="false" ht="15" hidden="false" customHeight="false" outlineLevel="0" collapsed="false">
      <c r="A739" s="10" t="s">
        <v>8360</v>
      </c>
      <c r="B739" s="10" t="s">
        <v>8972</v>
      </c>
      <c r="C739" s="11" t="n">
        <v>46246</v>
      </c>
      <c r="D739" s="13" t="b">
        <f aca="false">FALSE()</f>
        <v>0</v>
      </c>
      <c r="E739" s="14" t="n">
        <f aca="false">_xlfn.MAXIFS(Pedidos!$C$2:$C$7000,Pedidos!$B$2:$B$7000,A739)</f>
        <v>46246</v>
      </c>
      <c r="F739" s="15" t="n">
        <f aca="false">Parámetros!$B$4-E739</f>
        <v>50</v>
      </c>
      <c r="G739" s="7" t="n">
        <f aca="false">COUNTIF(Pedidos!$B$2:$B$7000,A739)</f>
        <v>1</v>
      </c>
      <c r="H739" s="16" t="n">
        <f aca="false">SUMIFS(Pedidos!$D$2:$D$7000,Pedidos!$B$2:$B$7000,A739)</f>
        <v>23.31</v>
      </c>
      <c r="I739" s="7" t="n">
        <f aca="false">5-MIN(4,INT(PERCENTRANK($F$2:$F$2401,F739,6)*5))</f>
        <v>5</v>
      </c>
      <c r="J739" s="15" t="n">
        <f aca="false">IF(G739&gt;=Parámetros!$B$8,5,IF(G739&gt;=Parámetros!$B$7,4,IF(G739&gt;=Parámetros!$B$6,3,IF(G739&gt;=Parámetros!$B$5,2,1))))</f>
        <v>1</v>
      </c>
      <c r="K739" s="7" t="n">
        <f aca="false">1+MIN(4,INT(PERCENTRANK($H$2:$H$2401,H739,6)*5))</f>
        <v>1</v>
      </c>
      <c r="L739" s="7" t="str">
        <f aca="false">I739&amp;J739&amp;K739</f>
        <v>511</v>
      </c>
      <c r="M739" s="15" t="str">
        <f aca="false">INDEX('Mapa RF'!$B$4:$F$8,6-I739,J739)</f>
        <v>Nuevos</v>
      </c>
    </row>
    <row r="740" customFormat="false" ht="15" hidden="false" customHeight="false" outlineLevel="0" collapsed="false">
      <c r="A740" s="10" t="s">
        <v>53</v>
      </c>
      <c r="B740" s="10" t="s">
        <v>8968</v>
      </c>
      <c r="C740" s="11" t="n">
        <v>45570</v>
      </c>
      <c r="D740" s="13" t="b">
        <f aca="false">TRUE()</f>
        <v>1</v>
      </c>
      <c r="E740" s="14" t="n">
        <f aca="false">_xlfn.MAXIFS(Pedidos!$C$2:$C$7000,Pedidos!$B$2:$B$7000,A740)</f>
        <v>45790</v>
      </c>
      <c r="F740" s="15" t="n">
        <f aca="false">Parámetros!$B$4-E740</f>
        <v>506</v>
      </c>
      <c r="G740" s="7" t="n">
        <f aca="false">COUNTIF(Pedidos!$B$2:$B$7000,A740)</f>
        <v>7</v>
      </c>
      <c r="H740" s="16" t="n">
        <f aca="false">SUMIFS(Pedidos!$D$2:$D$7000,Pedidos!$B$2:$B$7000,A740)</f>
        <v>222.39</v>
      </c>
      <c r="I740" s="7" t="n">
        <f aca="false">5-MIN(4,INT(PERCENTRANK($F$2:$F$2401,F740,6)*5))</f>
        <v>2</v>
      </c>
      <c r="J740" s="15" t="n">
        <f aca="false">IF(G740&gt;=Parámetros!$B$8,5,IF(G740&gt;=Parámetros!$B$7,4,IF(G740&gt;=Parámetros!$B$6,3,IF(G740&gt;=Parámetros!$B$5,2,1))))</f>
        <v>5</v>
      </c>
      <c r="K740" s="7" t="n">
        <f aca="false">1+MIN(4,INT(PERCENTRANK($H$2:$H$2401,H740,6)*5))</f>
        <v>5</v>
      </c>
      <c r="L740" s="7" t="str">
        <f aca="false">I740&amp;J740&amp;K740</f>
        <v>255</v>
      </c>
      <c r="M740" s="15" t="str">
        <f aca="false">INDEX('Mapa RF'!$B$4:$F$8,6-I740,J740)</f>
        <v>No podemos perderlos</v>
      </c>
    </row>
    <row r="741" customFormat="false" ht="15" hidden="false" customHeight="false" outlineLevel="0" collapsed="false">
      <c r="A741" s="10" t="s">
        <v>2340</v>
      </c>
      <c r="B741" s="10" t="s">
        <v>8968</v>
      </c>
      <c r="C741" s="11" t="n">
        <v>45781</v>
      </c>
      <c r="D741" s="13" t="b">
        <f aca="false">FALSE()</f>
        <v>0</v>
      </c>
      <c r="E741" s="14" t="n">
        <f aca="false">_xlfn.MAXIFS(Pedidos!$C$2:$C$7000,Pedidos!$B$2:$B$7000,A741)</f>
        <v>45781</v>
      </c>
      <c r="F741" s="15" t="n">
        <f aca="false">Parámetros!$B$4-E741</f>
        <v>515</v>
      </c>
      <c r="G741" s="7" t="n">
        <f aca="false">COUNTIF(Pedidos!$B$2:$B$7000,A741)</f>
        <v>1</v>
      </c>
      <c r="H741" s="16" t="n">
        <f aca="false">SUMIFS(Pedidos!$D$2:$D$7000,Pedidos!$B$2:$B$7000,A741)</f>
        <v>30.75</v>
      </c>
      <c r="I741" s="7" t="n">
        <f aca="false">5-MIN(4,INT(PERCENTRANK($F$2:$F$2401,F741,6)*5))</f>
        <v>1</v>
      </c>
      <c r="J741" s="15" t="n">
        <f aca="false">IF(G741&gt;=Parámetros!$B$8,5,IF(G741&gt;=Parámetros!$B$7,4,IF(G741&gt;=Parámetros!$B$6,3,IF(G741&gt;=Parámetros!$B$5,2,1))))</f>
        <v>1</v>
      </c>
      <c r="K741" s="7" t="n">
        <f aca="false">1+MIN(4,INT(PERCENTRANK($H$2:$H$2401,H741,6)*5))</f>
        <v>2</v>
      </c>
      <c r="L741" s="7" t="str">
        <f aca="false">I741&amp;J741&amp;K741</f>
        <v>112</v>
      </c>
      <c r="M741" s="15" t="str">
        <f aca="false">INDEX('Mapa RF'!$B$4:$F$8,6-I741,J741)</f>
        <v>Hibernando</v>
      </c>
    </row>
    <row r="742" customFormat="false" ht="15" hidden="false" customHeight="false" outlineLevel="0" collapsed="false">
      <c r="A742" s="10" t="s">
        <v>216</v>
      </c>
      <c r="B742" s="10" t="s">
        <v>8968</v>
      </c>
      <c r="C742" s="11" t="n">
        <v>45590</v>
      </c>
      <c r="D742" s="13" t="b">
        <f aca="false">TRUE()</f>
        <v>1</v>
      </c>
      <c r="E742" s="14" t="n">
        <f aca="false">_xlfn.MAXIFS(Pedidos!$C$2:$C$7000,Pedidos!$B$2:$B$7000,A742)</f>
        <v>45728</v>
      </c>
      <c r="F742" s="15" t="n">
        <f aca="false">Parámetros!$B$4-E742</f>
        <v>568</v>
      </c>
      <c r="G742" s="7" t="n">
        <f aca="false">COUNTIF(Pedidos!$B$2:$B$7000,A742)</f>
        <v>4</v>
      </c>
      <c r="H742" s="16" t="n">
        <f aca="false">SUMIFS(Pedidos!$D$2:$D$7000,Pedidos!$B$2:$B$7000,A742)</f>
        <v>151.9</v>
      </c>
      <c r="I742" s="7" t="n">
        <f aca="false">5-MIN(4,INT(PERCENTRANK($F$2:$F$2401,F742,6)*5))</f>
        <v>1</v>
      </c>
      <c r="J742" s="15" t="n">
        <f aca="false">IF(G742&gt;=Parámetros!$B$8,5,IF(G742&gt;=Parámetros!$B$7,4,IF(G742&gt;=Parámetros!$B$6,3,IF(G742&gt;=Parámetros!$B$5,2,1))))</f>
        <v>4</v>
      </c>
      <c r="K742" s="7" t="n">
        <f aca="false">1+MIN(4,INT(PERCENTRANK($H$2:$H$2401,H742,6)*5))</f>
        <v>5</v>
      </c>
      <c r="L742" s="7" t="str">
        <f aca="false">I742&amp;J742&amp;K742</f>
        <v>145</v>
      </c>
      <c r="M742" s="15" t="str">
        <f aca="false">INDEX('Mapa RF'!$B$4:$F$8,6-I742,J742)</f>
        <v>En riesgo</v>
      </c>
    </row>
    <row r="743" customFormat="false" ht="15" hidden="false" customHeight="false" outlineLevel="0" collapsed="false">
      <c r="A743" s="10" t="s">
        <v>641</v>
      </c>
      <c r="B743" s="10" t="s">
        <v>8972</v>
      </c>
      <c r="C743" s="11" t="n">
        <v>45640</v>
      </c>
      <c r="D743" s="13" t="b">
        <f aca="false">TRUE()</f>
        <v>1</v>
      </c>
      <c r="E743" s="14" t="n">
        <f aca="false">_xlfn.MAXIFS(Pedidos!$C$2:$C$7000,Pedidos!$B$2:$B$7000,A743)</f>
        <v>45640</v>
      </c>
      <c r="F743" s="15" t="n">
        <f aca="false">Parámetros!$B$4-E743</f>
        <v>656</v>
      </c>
      <c r="G743" s="7" t="n">
        <f aca="false">COUNTIF(Pedidos!$B$2:$B$7000,A743)</f>
        <v>1</v>
      </c>
      <c r="H743" s="16" t="n">
        <f aca="false">SUMIFS(Pedidos!$D$2:$D$7000,Pedidos!$B$2:$B$7000,A743)</f>
        <v>53.74</v>
      </c>
      <c r="I743" s="7" t="n">
        <f aca="false">5-MIN(4,INT(PERCENTRANK($F$2:$F$2401,F743,6)*5))</f>
        <v>1</v>
      </c>
      <c r="J743" s="15" t="n">
        <f aca="false">IF(G743&gt;=Parámetros!$B$8,5,IF(G743&gt;=Parámetros!$B$7,4,IF(G743&gt;=Parámetros!$B$6,3,IF(G743&gt;=Parámetros!$B$5,2,1))))</f>
        <v>1</v>
      </c>
      <c r="K743" s="7" t="n">
        <f aca="false">1+MIN(4,INT(PERCENTRANK($H$2:$H$2401,H743,6)*5))</f>
        <v>3</v>
      </c>
      <c r="L743" s="7" t="str">
        <f aca="false">I743&amp;J743&amp;K743</f>
        <v>113</v>
      </c>
      <c r="M743" s="15" t="str">
        <f aca="false">INDEX('Mapa RF'!$B$4:$F$8,6-I743,J743)</f>
        <v>Hibernando</v>
      </c>
    </row>
    <row r="744" customFormat="false" ht="15" hidden="false" customHeight="false" outlineLevel="0" collapsed="false">
      <c r="A744" s="10" t="s">
        <v>1658</v>
      </c>
      <c r="B744" s="10" t="s">
        <v>8968</v>
      </c>
      <c r="C744" s="11" t="n">
        <v>45729</v>
      </c>
      <c r="D744" s="13" t="b">
        <f aca="false">TRUE()</f>
        <v>1</v>
      </c>
      <c r="E744" s="14" t="n">
        <f aca="false">_xlfn.MAXIFS(Pedidos!$C$2:$C$7000,Pedidos!$B$2:$B$7000,A744)</f>
        <v>45892</v>
      </c>
      <c r="F744" s="15" t="n">
        <f aca="false">Parámetros!$B$4-E744</f>
        <v>404</v>
      </c>
      <c r="G744" s="7" t="n">
        <f aca="false">COUNTIF(Pedidos!$B$2:$B$7000,A744)</f>
        <v>2</v>
      </c>
      <c r="H744" s="16" t="n">
        <f aca="false">SUMIFS(Pedidos!$D$2:$D$7000,Pedidos!$B$2:$B$7000,A744)</f>
        <v>66.91</v>
      </c>
      <c r="I744" s="7" t="n">
        <f aca="false">5-MIN(4,INT(PERCENTRANK($F$2:$F$2401,F744,6)*5))</f>
        <v>2</v>
      </c>
      <c r="J744" s="15" t="n">
        <f aca="false">IF(G744&gt;=Parámetros!$B$8,5,IF(G744&gt;=Parámetros!$B$7,4,IF(G744&gt;=Parámetros!$B$6,3,IF(G744&gt;=Parámetros!$B$5,2,1))))</f>
        <v>2</v>
      </c>
      <c r="K744" s="7" t="n">
        <f aca="false">1+MIN(4,INT(PERCENTRANK($H$2:$H$2401,H744,6)*5))</f>
        <v>4</v>
      </c>
      <c r="L744" s="7" t="str">
        <f aca="false">I744&amp;J744&amp;K744</f>
        <v>224</v>
      </c>
      <c r="M744" s="15" t="str">
        <f aca="false">INDEX('Mapa RF'!$B$4:$F$8,6-I744,J744)</f>
        <v>Hibernando</v>
      </c>
    </row>
    <row r="745" customFormat="false" ht="15" hidden="false" customHeight="false" outlineLevel="0" collapsed="false">
      <c r="A745" s="10" t="s">
        <v>4775</v>
      </c>
      <c r="B745" s="10" t="s">
        <v>8981</v>
      </c>
      <c r="C745" s="11" t="n">
        <v>45964</v>
      </c>
      <c r="D745" s="13" t="b">
        <f aca="false">TRUE()</f>
        <v>1</v>
      </c>
      <c r="E745" s="14" t="n">
        <f aca="false">_xlfn.MAXIFS(Pedidos!$C$2:$C$7000,Pedidos!$B$2:$B$7000,A745)</f>
        <v>45964</v>
      </c>
      <c r="F745" s="15" t="n">
        <f aca="false">Parámetros!$B$4-E745</f>
        <v>332</v>
      </c>
      <c r="G745" s="7" t="n">
        <f aca="false">COUNTIF(Pedidos!$B$2:$B$7000,A745)</f>
        <v>1</v>
      </c>
      <c r="H745" s="16" t="n">
        <f aca="false">SUMIFS(Pedidos!$D$2:$D$7000,Pedidos!$B$2:$B$7000,A745)</f>
        <v>25.75</v>
      </c>
      <c r="I745" s="7" t="n">
        <f aca="false">5-MIN(4,INT(PERCENTRANK($F$2:$F$2401,F745,6)*5))</f>
        <v>3</v>
      </c>
      <c r="J745" s="15" t="n">
        <f aca="false">IF(G745&gt;=Parámetros!$B$8,5,IF(G745&gt;=Parámetros!$B$7,4,IF(G745&gt;=Parámetros!$B$6,3,IF(G745&gt;=Parámetros!$B$5,2,1))))</f>
        <v>1</v>
      </c>
      <c r="K745" s="7" t="n">
        <f aca="false">1+MIN(4,INT(PERCENTRANK($H$2:$H$2401,H745,6)*5))</f>
        <v>1</v>
      </c>
      <c r="L745" s="7" t="str">
        <f aca="false">I745&amp;J745&amp;K745</f>
        <v>311</v>
      </c>
      <c r="M745" s="15" t="str">
        <f aca="false">INDEX('Mapa RF'!$B$4:$F$8,6-I745,J745)</f>
        <v>A punto de dormirse</v>
      </c>
    </row>
    <row r="746" customFormat="false" ht="15" hidden="false" customHeight="false" outlineLevel="0" collapsed="false">
      <c r="A746" s="10" t="s">
        <v>2751</v>
      </c>
      <c r="B746" s="10" t="s">
        <v>8970</v>
      </c>
      <c r="C746" s="11" t="n">
        <v>45814</v>
      </c>
      <c r="D746" s="13" t="b">
        <f aca="false">TRUE()</f>
        <v>1</v>
      </c>
      <c r="E746" s="14" t="n">
        <f aca="false">_xlfn.MAXIFS(Pedidos!$C$2:$C$7000,Pedidos!$B$2:$B$7000,A746)</f>
        <v>45950</v>
      </c>
      <c r="F746" s="15" t="n">
        <f aca="false">Parámetros!$B$4-E746</f>
        <v>346</v>
      </c>
      <c r="G746" s="7" t="n">
        <f aca="false">COUNTIF(Pedidos!$B$2:$B$7000,A746)</f>
        <v>2</v>
      </c>
      <c r="H746" s="16" t="n">
        <f aca="false">SUMIFS(Pedidos!$D$2:$D$7000,Pedidos!$B$2:$B$7000,A746)</f>
        <v>74.94</v>
      </c>
      <c r="I746" s="7" t="n">
        <f aca="false">5-MIN(4,INT(PERCENTRANK($F$2:$F$2401,F746,6)*5))</f>
        <v>3</v>
      </c>
      <c r="J746" s="15" t="n">
        <f aca="false">IF(G746&gt;=Parámetros!$B$8,5,IF(G746&gt;=Parámetros!$B$7,4,IF(G746&gt;=Parámetros!$B$6,3,IF(G746&gt;=Parámetros!$B$5,2,1))))</f>
        <v>2</v>
      </c>
      <c r="K746" s="7" t="n">
        <f aca="false">1+MIN(4,INT(PERCENTRANK($H$2:$H$2401,H746,6)*5))</f>
        <v>4</v>
      </c>
      <c r="L746" s="7" t="str">
        <f aca="false">I746&amp;J746&amp;K746</f>
        <v>324</v>
      </c>
      <c r="M746" s="15" t="str">
        <f aca="false">INDEX('Mapa RF'!$B$4:$F$8,6-I746,J746)</f>
        <v>A punto de dormirse</v>
      </c>
    </row>
    <row r="747" customFormat="false" ht="15" hidden="false" customHeight="false" outlineLevel="0" collapsed="false">
      <c r="A747" s="10" t="s">
        <v>6247</v>
      </c>
      <c r="B747" s="10" t="s">
        <v>8981</v>
      </c>
      <c r="C747" s="11" t="n">
        <v>46076</v>
      </c>
      <c r="D747" s="13" t="b">
        <f aca="false">FALSE()</f>
        <v>0</v>
      </c>
      <c r="E747" s="14" t="n">
        <f aca="false">_xlfn.MAXIFS(Pedidos!$C$2:$C$7000,Pedidos!$B$2:$B$7000,A747)</f>
        <v>46076</v>
      </c>
      <c r="F747" s="15" t="n">
        <f aca="false">Parámetros!$B$4-E747</f>
        <v>220</v>
      </c>
      <c r="G747" s="7" t="n">
        <f aca="false">COUNTIF(Pedidos!$B$2:$B$7000,A747)</f>
        <v>1</v>
      </c>
      <c r="H747" s="16" t="n">
        <f aca="false">SUMIFS(Pedidos!$D$2:$D$7000,Pedidos!$B$2:$B$7000,A747)</f>
        <v>22.28</v>
      </c>
      <c r="I747" s="7" t="n">
        <f aca="false">5-MIN(4,INT(PERCENTRANK($F$2:$F$2401,F747,6)*5))</f>
        <v>3</v>
      </c>
      <c r="J747" s="15" t="n">
        <f aca="false">IF(G747&gt;=Parámetros!$B$8,5,IF(G747&gt;=Parámetros!$B$7,4,IF(G747&gt;=Parámetros!$B$6,3,IF(G747&gt;=Parámetros!$B$5,2,1))))</f>
        <v>1</v>
      </c>
      <c r="K747" s="7" t="n">
        <f aca="false">1+MIN(4,INT(PERCENTRANK($H$2:$H$2401,H747,6)*5))</f>
        <v>1</v>
      </c>
      <c r="L747" s="7" t="str">
        <f aca="false">I747&amp;J747&amp;K747</f>
        <v>311</v>
      </c>
      <c r="M747" s="15" t="str">
        <f aca="false">INDEX('Mapa RF'!$B$4:$F$8,6-I747,J747)</f>
        <v>A punto de dormirse</v>
      </c>
    </row>
    <row r="748" customFormat="false" ht="15" hidden="false" customHeight="false" outlineLevel="0" collapsed="false">
      <c r="A748" s="10" t="s">
        <v>508</v>
      </c>
      <c r="B748" s="10" t="s">
        <v>8968</v>
      </c>
      <c r="C748" s="11" t="n">
        <v>45628</v>
      </c>
      <c r="D748" s="13" t="b">
        <f aca="false">TRUE()</f>
        <v>1</v>
      </c>
      <c r="E748" s="14" t="n">
        <f aca="false">_xlfn.MAXIFS(Pedidos!$C$2:$C$7000,Pedidos!$B$2:$B$7000,A748)</f>
        <v>45777</v>
      </c>
      <c r="F748" s="15" t="n">
        <f aca="false">Parámetros!$B$4-E748</f>
        <v>519</v>
      </c>
      <c r="G748" s="7" t="n">
        <f aca="false">COUNTIF(Pedidos!$B$2:$B$7000,A748)</f>
        <v>4</v>
      </c>
      <c r="H748" s="16" t="n">
        <f aca="false">SUMIFS(Pedidos!$D$2:$D$7000,Pedidos!$B$2:$B$7000,A748)</f>
        <v>145.7</v>
      </c>
      <c r="I748" s="7" t="n">
        <f aca="false">5-MIN(4,INT(PERCENTRANK($F$2:$F$2401,F748,6)*5))</f>
        <v>1</v>
      </c>
      <c r="J748" s="15" t="n">
        <f aca="false">IF(G748&gt;=Parámetros!$B$8,5,IF(G748&gt;=Parámetros!$B$7,4,IF(G748&gt;=Parámetros!$B$6,3,IF(G748&gt;=Parámetros!$B$5,2,1))))</f>
        <v>4</v>
      </c>
      <c r="K748" s="7" t="n">
        <f aca="false">1+MIN(4,INT(PERCENTRANK($H$2:$H$2401,H748,6)*5))</f>
        <v>5</v>
      </c>
      <c r="L748" s="7" t="str">
        <f aca="false">I748&amp;J748&amp;K748</f>
        <v>145</v>
      </c>
      <c r="M748" s="15" t="str">
        <f aca="false">INDEX('Mapa RF'!$B$4:$F$8,6-I748,J748)</f>
        <v>En riesgo</v>
      </c>
    </row>
    <row r="749" customFormat="false" ht="15" hidden="false" customHeight="false" outlineLevel="0" collapsed="false">
      <c r="A749" s="10" t="s">
        <v>4851</v>
      </c>
      <c r="B749" s="10" t="s">
        <v>8968</v>
      </c>
      <c r="C749" s="11" t="n">
        <v>45969</v>
      </c>
      <c r="D749" s="13" t="b">
        <f aca="false">TRUE()</f>
        <v>1</v>
      </c>
      <c r="E749" s="14" t="n">
        <f aca="false">_xlfn.MAXIFS(Pedidos!$C$2:$C$7000,Pedidos!$B$2:$B$7000,A749)</f>
        <v>45969</v>
      </c>
      <c r="F749" s="15" t="n">
        <f aca="false">Parámetros!$B$4-E749</f>
        <v>327</v>
      </c>
      <c r="G749" s="7" t="n">
        <f aca="false">COUNTIF(Pedidos!$B$2:$B$7000,A749)</f>
        <v>1</v>
      </c>
      <c r="H749" s="16" t="n">
        <f aca="false">SUMIFS(Pedidos!$D$2:$D$7000,Pedidos!$B$2:$B$7000,A749)</f>
        <v>30.53</v>
      </c>
      <c r="I749" s="7" t="n">
        <f aca="false">5-MIN(4,INT(PERCENTRANK($F$2:$F$2401,F749,6)*5))</f>
        <v>3</v>
      </c>
      <c r="J749" s="15" t="n">
        <f aca="false">IF(G749&gt;=Parámetros!$B$8,5,IF(G749&gt;=Parámetros!$B$7,4,IF(G749&gt;=Parámetros!$B$6,3,IF(G749&gt;=Parámetros!$B$5,2,1))))</f>
        <v>1</v>
      </c>
      <c r="K749" s="7" t="n">
        <f aca="false">1+MIN(4,INT(PERCENTRANK($H$2:$H$2401,H749,6)*5))</f>
        <v>2</v>
      </c>
      <c r="L749" s="7" t="str">
        <f aca="false">I749&amp;J749&amp;K749</f>
        <v>312</v>
      </c>
      <c r="M749" s="15" t="str">
        <f aca="false">INDEX('Mapa RF'!$B$4:$F$8,6-I749,J749)</f>
        <v>A punto de dormirse</v>
      </c>
    </row>
    <row r="750" customFormat="false" ht="15" hidden="false" customHeight="false" outlineLevel="0" collapsed="false">
      <c r="A750" s="10" t="s">
        <v>387</v>
      </c>
      <c r="B750" s="10" t="s">
        <v>8971</v>
      </c>
      <c r="C750" s="11" t="n">
        <v>45612</v>
      </c>
      <c r="D750" s="13" t="b">
        <f aca="false">TRUE()</f>
        <v>1</v>
      </c>
      <c r="E750" s="14" t="n">
        <f aca="false">_xlfn.MAXIFS(Pedidos!$C$2:$C$7000,Pedidos!$B$2:$B$7000,A750)</f>
        <v>45612</v>
      </c>
      <c r="F750" s="15" t="n">
        <f aca="false">Parámetros!$B$4-E750</f>
        <v>684</v>
      </c>
      <c r="G750" s="7" t="n">
        <f aca="false">COUNTIF(Pedidos!$B$2:$B$7000,A750)</f>
        <v>1</v>
      </c>
      <c r="H750" s="16" t="n">
        <f aca="false">SUMIFS(Pedidos!$D$2:$D$7000,Pedidos!$B$2:$B$7000,A750)</f>
        <v>32.67</v>
      </c>
      <c r="I750" s="7" t="n">
        <f aca="false">5-MIN(4,INT(PERCENTRANK($F$2:$F$2401,F750,6)*5))</f>
        <v>1</v>
      </c>
      <c r="J750" s="15" t="n">
        <f aca="false">IF(G750&gt;=Parámetros!$B$8,5,IF(G750&gt;=Parámetros!$B$7,4,IF(G750&gt;=Parámetros!$B$6,3,IF(G750&gt;=Parámetros!$B$5,2,1))))</f>
        <v>1</v>
      </c>
      <c r="K750" s="7" t="n">
        <f aca="false">1+MIN(4,INT(PERCENTRANK($H$2:$H$2401,H750,6)*5))</f>
        <v>2</v>
      </c>
      <c r="L750" s="7" t="str">
        <f aca="false">I750&amp;J750&amp;K750</f>
        <v>112</v>
      </c>
      <c r="M750" s="15" t="str">
        <f aca="false">INDEX('Mapa RF'!$B$4:$F$8,6-I750,J750)</f>
        <v>Hibernando</v>
      </c>
    </row>
    <row r="751" customFormat="false" ht="15" hidden="false" customHeight="false" outlineLevel="0" collapsed="false">
      <c r="A751" s="10" t="s">
        <v>4263</v>
      </c>
      <c r="B751" s="10" t="s">
        <v>8974</v>
      </c>
      <c r="C751" s="11" t="n">
        <v>45926</v>
      </c>
      <c r="D751" s="13" t="b">
        <f aca="false">TRUE()</f>
        <v>1</v>
      </c>
      <c r="E751" s="14" t="n">
        <f aca="false">_xlfn.MAXIFS(Pedidos!$C$2:$C$7000,Pedidos!$B$2:$B$7000,A751)</f>
        <v>46289</v>
      </c>
      <c r="F751" s="15" t="n">
        <f aca="false">Parámetros!$B$4-E751</f>
        <v>7</v>
      </c>
      <c r="G751" s="7" t="n">
        <f aca="false">COUNTIF(Pedidos!$B$2:$B$7000,A751)</f>
        <v>5</v>
      </c>
      <c r="H751" s="16" t="n">
        <f aca="false">SUMIFS(Pedidos!$D$2:$D$7000,Pedidos!$B$2:$B$7000,A751)</f>
        <v>254.53</v>
      </c>
      <c r="I751" s="7" t="n">
        <f aca="false">5-MIN(4,INT(PERCENTRANK($F$2:$F$2401,F751,6)*5))</f>
        <v>5</v>
      </c>
      <c r="J751" s="15" t="n">
        <f aca="false">IF(G751&gt;=Parámetros!$B$8,5,IF(G751&gt;=Parámetros!$B$7,4,IF(G751&gt;=Parámetros!$B$6,3,IF(G751&gt;=Parámetros!$B$5,2,1))))</f>
        <v>4</v>
      </c>
      <c r="K751" s="7" t="n">
        <f aca="false">1+MIN(4,INT(PERCENTRANK($H$2:$H$2401,H751,6)*5))</f>
        <v>5</v>
      </c>
      <c r="L751" s="7" t="str">
        <f aca="false">I751&amp;J751&amp;K751</f>
        <v>545</v>
      </c>
      <c r="M751" s="15" t="str">
        <f aca="false">INDEX('Mapa RF'!$B$4:$F$8,6-I751,J751)</f>
        <v>Campeones</v>
      </c>
    </row>
    <row r="752" customFormat="false" ht="15" hidden="false" customHeight="false" outlineLevel="0" collapsed="false">
      <c r="A752" s="10" t="s">
        <v>5999</v>
      </c>
      <c r="B752" s="10" t="s">
        <v>8972</v>
      </c>
      <c r="C752" s="11" t="n">
        <v>46057</v>
      </c>
      <c r="D752" s="13" t="b">
        <f aca="false">TRUE()</f>
        <v>1</v>
      </c>
      <c r="E752" s="14" t="n">
        <f aca="false">_xlfn.MAXIFS(Pedidos!$C$2:$C$7000,Pedidos!$B$2:$B$7000,A752)</f>
        <v>46265</v>
      </c>
      <c r="F752" s="15" t="n">
        <f aca="false">Parámetros!$B$4-E752</f>
        <v>31</v>
      </c>
      <c r="G752" s="7" t="n">
        <f aca="false">COUNTIF(Pedidos!$B$2:$B$7000,A752)</f>
        <v>2</v>
      </c>
      <c r="H752" s="16" t="n">
        <f aca="false">SUMIFS(Pedidos!$D$2:$D$7000,Pedidos!$B$2:$B$7000,A752)</f>
        <v>80.09</v>
      </c>
      <c r="I752" s="7" t="n">
        <f aca="false">5-MIN(4,INT(PERCENTRANK($F$2:$F$2401,F752,6)*5))</f>
        <v>5</v>
      </c>
      <c r="J752" s="15" t="n">
        <f aca="false">IF(G752&gt;=Parámetros!$B$8,5,IF(G752&gt;=Parámetros!$B$7,4,IF(G752&gt;=Parámetros!$B$6,3,IF(G752&gt;=Parámetros!$B$5,2,1))))</f>
        <v>2</v>
      </c>
      <c r="K752" s="7" t="n">
        <f aca="false">1+MIN(4,INT(PERCENTRANK($H$2:$H$2401,H752,6)*5))</f>
        <v>4</v>
      </c>
      <c r="L752" s="7" t="str">
        <f aca="false">I752&amp;J752&amp;K752</f>
        <v>524</v>
      </c>
      <c r="M752" s="15" t="str">
        <f aca="false">INDEX('Mapa RF'!$B$4:$F$8,6-I752,J752)</f>
        <v>Potencialmente leales</v>
      </c>
    </row>
    <row r="753" customFormat="false" ht="15" hidden="false" customHeight="false" outlineLevel="0" collapsed="false">
      <c r="A753" s="10" t="s">
        <v>7925</v>
      </c>
      <c r="B753" s="10" t="s">
        <v>8972</v>
      </c>
      <c r="C753" s="11" t="n">
        <v>46212</v>
      </c>
      <c r="D753" s="13" t="b">
        <f aca="false">TRUE()</f>
        <v>1</v>
      </c>
      <c r="E753" s="14" t="n">
        <f aca="false">_xlfn.MAXIFS(Pedidos!$C$2:$C$7000,Pedidos!$B$2:$B$7000,A753)</f>
        <v>46212</v>
      </c>
      <c r="F753" s="15" t="n">
        <f aca="false">Parámetros!$B$4-E753</f>
        <v>84</v>
      </c>
      <c r="G753" s="7" t="n">
        <f aca="false">COUNTIF(Pedidos!$B$2:$B$7000,A753)</f>
        <v>1</v>
      </c>
      <c r="H753" s="16" t="n">
        <f aca="false">SUMIFS(Pedidos!$D$2:$D$7000,Pedidos!$B$2:$B$7000,A753)</f>
        <v>17.2</v>
      </c>
      <c r="I753" s="7" t="n">
        <f aca="false">5-MIN(4,INT(PERCENTRANK($F$2:$F$2401,F753,6)*5))</f>
        <v>4</v>
      </c>
      <c r="J753" s="15" t="n">
        <f aca="false">IF(G753&gt;=Parámetros!$B$8,5,IF(G753&gt;=Parámetros!$B$7,4,IF(G753&gt;=Parámetros!$B$6,3,IF(G753&gt;=Parámetros!$B$5,2,1))))</f>
        <v>1</v>
      </c>
      <c r="K753" s="7" t="n">
        <f aca="false">1+MIN(4,INT(PERCENTRANK($H$2:$H$2401,H753,6)*5))</f>
        <v>1</v>
      </c>
      <c r="L753" s="7" t="str">
        <f aca="false">I753&amp;J753&amp;K753</f>
        <v>411</v>
      </c>
      <c r="M753" s="15" t="str">
        <f aca="false">INDEX('Mapa RF'!$B$4:$F$8,6-I753,J753)</f>
        <v>Prometedores</v>
      </c>
    </row>
    <row r="754" customFormat="false" ht="15" hidden="false" customHeight="false" outlineLevel="0" collapsed="false">
      <c r="A754" s="10" t="s">
        <v>135</v>
      </c>
      <c r="B754" s="10" t="s">
        <v>8976</v>
      </c>
      <c r="C754" s="11" t="n">
        <v>45580</v>
      </c>
      <c r="D754" s="13" t="b">
        <f aca="false">TRUE()</f>
        <v>1</v>
      </c>
      <c r="E754" s="14" t="n">
        <f aca="false">_xlfn.MAXIFS(Pedidos!$C$2:$C$7000,Pedidos!$B$2:$B$7000,A754)</f>
        <v>46273</v>
      </c>
      <c r="F754" s="15" t="n">
        <f aca="false">Parámetros!$B$4-E754</f>
        <v>23</v>
      </c>
      <c r="G754" s="7" t="n">
        <f aca="false">COUNTIF(Pedidos!$B$2:$B$7000,A754)</f>
        <v>10</v>
      </c>
      <c r="H754" s="16" t="n">
        <f aca="false">SUMIFS(Pedidos!$D$2:$D$7000,Pedidos!$B$2:$B$7000,A754)</f>
        <v>443.19</v>
      </c>
      <c r="I754" s="7" t="n">
        <f aca="false">5-MIN(4,INT(PERCENTRANK($F$2:$F$2401,F754,6)*5))</f>
        <v>5</v>
      </c>
      <c r="J754" s="15" t="n">
        <f aca="false">IF(G754&gt;=Parámetros!$B$8,5,IF(G754&gt;=Parámetros!$B$7,4,IF(G754&gt;=Parámetros!$B$6,3,IF(G754&gt;=Parámetros!$B$5,2,1))))</f>
        <v>5</v>
      </c>
      <c r="K754" s="7" t="n">
        <f aca="false">1+MIN(4,INT(PERCENTRANK($H$2:$H$2401,H754,6)*5))</f>
        <v>5</v>
      </c>
      <c r="L754" s="7" t="str">
        <f aca="false">I754&amp;J754&amp;K754</f>
        <v>555</v>
      </c>
      <c r="M754" s="15" t="str">
        <f aca="false">INDEX('Mapa RF'!$B$4:$F$8,6-I754,J754)</f>
        <v>Campeones</v>
      </c>
    </row>
    <row r="755" customFormat="false" ht="15" hidden="false" customHeight="false" outlineLevel="0" collapsed="false">
      <c r="A755" s="10" t="s">
        <v>6789</v>
      </c>
      <c r="B755" s="10" t="s">
        <v>8972</v>
      </c>
      <c r="C755" s="11" t="n">
        <v>46116</v>
      </c>
      <c r="D755" s="13" t="b">
        <f aca="false">TRUE()</f>
        <v>1</v>
      </c>
      <c r="E755" s="14" t="n">
        <f aca="false">_xlfn.MAXIFS(Pedidos!$C$2:$C$7000,Pedidos!$B$2:$B$7000,A755)</f>
        <v>46116</v>
      </c>
      <c r="F755" s="15" t="n">
        <f aca="false">Parámetros!$B$4-E755</f>
        <v>180</v>
      </c>
      <c r="G755" s="7" t="n">
        <f aca="false">COUNTIF(Pedidos!$B$2:$B$7000,A755)</f>
        <v>1</v>
      </c>
      <c r="H755" s="16" t="n">
        <f aca="false">SUMIFS(Pedidos!$D$2:$D$7000,Pedidos!$B$2:$B$7000,A755)</f>
        <v>26.04</v>
      </c>
      <c r="I755" s="7" t="n">
        <f aca="false">5-MIN(4,INT(PERCENTRANK($F$2:$F$2401,F755,6)*5))</f>
        <v>4</v>
      </c>
      <c r="J755" s="15" t="n">
        <f aca="false">IF(G755&gt;=Parámetros!$B$8,5,IF(G755&gt;=Parámetros!$B$7,4,IF(G755&gt;=Parámetros!$B$6,3,IF(G755&gt;=Parámetros!$B$5,2,1))))</f>
        <v>1</v>
      </c>
      <c r="K755" s="7" t="n">
        <f aca="false">1+MIN(4,INT(PERCENTRANK($H$2:$H$2401,H755,6)*5))</f>
        <v>2</v>
      </c>
      <c r="L755" s="7" t="str">
        <f aca="false">I755&amp;J755&amp;K755</f>
        <v>412</v>
      </c>
      <c r="M755" s="15" t="str">
        <f aca="false">INDEX('Mapa RF'!$B$4:$F$8,6-I755,J755)</f>
        <v>Prometedores</v>
      </c>
    </row>
    <row r="756" customFormat="false" ht="15" hidden="false" customHeight="false" outlineLevel="0" collapsed="false">
      <c r="A756" s="10" t="s">
        <v>7559</v>
      </c>
      <c r="B756" s="10" t="s">
        <v>8968</v>
      </c>
      <c r="C756" s="11" t="n">
        <v>46183</v>
      </c>
      <c r="D756" s="13" t="b">
        <f aca="false">TRUE()</f>
        <v>1</v>
      </c>
      <c r="E756" s="14" t="n">
        <f aca="false">_xlfn.MAXIFS(Pedidos!$C$2:$C$7000,Pedidos!$B$2:$B$7000,A756)</f>
        <v>46183</v>
      </c>
      <c r="F756" s="15" t="n">
        <f aca="false">Parámetros!$B$4-E756</f>
        <v>113</v>
      </c>
      <c r="G756" s="7" t="n">
        <f aca="false">COUNTIF(Pedidos!$B$2:$B$7000,A756)</f>
        <v>1</v>
      </c>
      <c r="H756" s="16" t="n">
        <f aca="false">SUMIFS(Pedidos!$D$2:$D$7000,Pedidos!$B$2:$B$7000,A756)</f>
        <v>52.26</v>
      </c>
      <c r="I756" s="7" t="n">
        <f aca="false">5-MIN(4,INT(PERCENTRANK($F$2:$F$2401,F756,6)*5))</f>
        <v>4</v>
      </c>
      <c r="J756" s="15" t="n">
        <f aca="false">IF(G756&gt;=Parámetros!$B$8,5,IF(G756&gt;=Parámetros!$B$7,4,IF(G756&gt;=Parámetros!$B$6,3,IF(G756&gt;=Parámetros!$B$5,2,1))))</f>
        <v>1</v>
      </c>
      <c r="K756" s="7" t="n">
        <f aca="false">1+MIN(4,INT(PERCENTRANK($H$2:$H$2401,H756,6)*5))</f>
        <v>3</v>
      </c>
      <c r="L756" s="7" t="str">
        <f aca="false">I756&amp;J756&amp;K756</f>
        <v>413</v>
      </c>
      <c r="M756" s="15" t="str">
        <f aca="false">INDEX('Mapa RF'!$B$4:$F$8,6-I756,J756)</f>
        <v>Prometedores</v>
      </c>
    </row>
    <row r="757" customFormat="false" ht="15" hidden="false" customHeight="false" outlineLevel="0" collapsed="false">
      <c r="A757" s="10" t="s">
        <v>2227</v>
      </c>
      <c r="B757" s="10" t="s">
        <v>8968</v>
      </c>
      <c r="C757" s="11" t="n">
        <v>45773</v>
      </c>
      <c r="D757" s="13" t="b">
        <f aca="false">TRUE()</f>
        <v>1</v>
      </c>
      <c r="E757" s="14" t="n">
        <f aca="false">_xlfn.MAXIFS(Pedidos!$C$2:$C$7000,Pedidos!$B$2:$B$7000,A757)</f>
        <v>45773</v>
      </c>
      <c r="F757" s="15" t="n">
        <f aca="false">Parámetros!$B$4-E757</f>
        <v>523</v>
      </c>
      <c r="G757" s="7" t="n">
        <f aca="false">COUNTIF(Pedidos!$B$2:$B$7000,A757)</f>
        <v>1</v>
      </c>
      <c r="H757" s="16" t="n">
        <f aca="false">SUMIFS(Pedidos!$D$2:$D$7000,Pedidos!$B$2:$B$7000,A757)</f>
        <v>20.61</v>
      </c>
      <c r="I757" s="7" t="n">
        <f aca="false">5-MIN(4,INT(PERCENTRANK($F$2:$F$2401,F757,6)*5))</f>
        <v>1</v>
      </c>
      <c r="J757" s="15" t="n">
        <f aca="false">IF(G757&gt;=Parámetros!$B$8,5,IF(G757&gt;=Parámetros!$B$7,4,IF(G757&gt;=Parámetros!$B$6,3,IF(G757&gt;=Parámetros!$B$5,2,1))))</f>
        <v>1</v>
      </c>
      <c r="K757" s="7" t="n">
        <f aca="false">1+MIN(4,INT(PERCENTRANK($H$2:$H$2401,H757,6)*5))</f>
        <v>1</v>
      </c>
      <c r="L757" s="7" t="str">
        <f aca="false">I757&amp;J757&amp;K757</f>
        <v>111</v>
      </c>
      <c r="M757" s="15" t="str">
        <f aca="false">INDEX('Mapa RF'!$B$4:$F$8,6-I757,J757)</f>
        <v>Hibernando</v>
      </c>
    </row>
    <row r="758" customFormat="false" ht="15" hidden="false" customHeight="false" outlineLevel="0" collapsed="false">
      <c r="A758" s="10" t="s">
        <v>368</v>
      </c>
      <c r="B758" s="10" t="s">
        <v>8972</v>
      </c>
      <c r="C758" s="11" t="n">
        <v>45610</v>
      </c>
      <c r="D758" s="13" t="b">
        <f aca="false">TRUE()</f>
        <v>1</v>
      </c>
      <c r="E758" s="14" t="n">
        <f aca="false">_xlfn.MAXIFS(Pedidos!$C$2:$C$7000,Pedidos!$B$2:$B$7000,A758)</f>
        <v>45708</v>
      </c>
      <c r="F758" s="15" t="n">
        <f aca="false">Parámetros!$B$4-E758</f>
        <v>588</v>
      </c>
      <c r="G758" s="7" t="n">
        <f aca="false">COUNTIF(Pedidos!$B$2:$B$7000,A758)</f>
        <v>2</v>
      </c>
      <c r="H758" s="16" t="n">
        <f aca="false">SUMIFS(Pedidos!$D$2:$D$7000,Pedidos!$B$2:$B$7000,A758)</f>
        <v>66.75</v>
      </c>
      <c r="I758" s="7" t="n">
        <f aca="false">5-MIN(4,INT(PERCENTRANK($F$2:$F$2401,F758,6)*5))</f>
        <v>1</v>
      </c>
      <c r="J758" s="15" t="n">
        <f aca="false">IF(G758&gt;=Parámetros!$B$8,5,IF(G758&gt;=Parámetros!$B$7,4,IF(G758&gt;=Parámetros!$B$6,3,IF(G758&gt;=Parámetros!$B$5,2,1))))</f>
        <v>2</v>
      </c>
      <c r="K758" s="7" t="n">
        <f aca="false">1+MIN(4,INT(PERCENTRANK($H$2:$H$2401,H758,6)*5))</f>
        <v>4</v>
      </c>
      <c r="L758" s="7" t="str">
        <f aca="false">I758&amp;J758&amp;K758</f>
        <v>124</v>
      </c>
      <c r="M758" s="15" t="str">
        <f aca="false">INDEX('Mapa RF'!$B$4:$F$8,6-I758,J758)</f>
        <v>Hibernando</v>
      </c>
    </row>
    <row r="759" customFormat="false" ht="15" hidden="false" customHeight="false" outlineLevel="0" collapsed="false">
      <c r="A759" s="10" t="s">
        <v>1358</v>
      </c>
      <c r="B759" s="10" t="s">
        <v>8971</v>
      </c>
      <c r="C759" s="11" t="n">
        <v>45706</v>
      </c>
      <c r="D759" s="13" t="b">
        <f aca="false">TRUE()</f>
        <v>1</v>
      </c>
      <c r="E759" s="14" t="n">
        <f aca="false">_xlfn.MAXIFS(Pedidos!$C$2:$C$7000,Pedidos!$B$2:$B$7000,A759)</f>
        <v>46042</v>
      </c>
      <c r="F759" s="15" t="n">
        <f aca="false">Parámetros!$B$4-E759</f>
        <v>254</v>
      </c>
      <c r="G759" s="7" t="n">
        <f aca="false">COUNTIF(Pedidos!$B$2:$B$7000,A759)</f>
        <v>6</v>
      </c>
      <c r="H759" s="16" t="n">
        <f aca="false">SUMIFS(Pedidos!$D$2:$D$7000,Pedidos!$B$2:$B$7000,A759)</f>
        <v>253.06</v>
      </c>
      <c r="I759" s="7" t="n">
        <f aca="false">5-MIN(4,INT(PERCENTRANK($F$2:$F$2401,F759,6)*5))</f>
        <v>3</v>
      </c>
      <c r="J759" s="15" t="n">
        <f aca="false">IF(G759&gt;=Parámetros!$B$8,5,IF(G759&gt;=Parámetros!$B$7,4,IF(G759&gt;=Parámetros!$B$6,3,IF(G759&gt;=Parámetros!$B$5,2,1))))</f>
        <v>5</v>
      </c>
      <c r="K759" s="7" t="n">
        <f aca="false">1+MIN(4,INT(PERCENTRANK($H$2:$H$2401,H759,6)*5))</f>
        <v>5</v>
      </c>
      <c r="L759" s="7" t="str">
        <f aca="false">I759&amp;J759&amp;K759</f>
        <v>355</v>
      </c>
      <c r="M759" s="15" t="str">
        <f aca="false">INDEX('Mapa RF'!$B$4:$F$8,6-I759,J759)</f>
        <v>Leales</v>
      </c>
    </row>
    <row r="760" customFormat="false" ht="15" hidden="false" customHeight="false" outlineLevel="0" collapsed="false">
      <c r="A760" s="10" t="s">
        <v>119</v>
      </c>
      <c r="B760" s="10" t="s">
        <v>8982</v>
      </c>
      <c r="C760" s="11" t="n">
        <v>45577</v>
      </c>
      <c r="D760" s="13" t="b">
        <f aca="false">TRUE()</f>
        <v>1</v>
      </c>
      <c r="E760" s="14" t="n">
        <f aca="false">_xlfn.MAXIFS(Pedidos!$C$2:$C$7000,Pedidos!$B$2:$B$7000,A760)</f>
        <v>45790</v>
      </c>
      <c r="F760" s="15" t="n">
        <f aca="false">Parámetros!$B$4-E760</f>
        <v>506</v>
      </c>
      <c r="G760" s="7" t="n">
        <f aca="false">COUNTIF(Pedidos!$B$2:$B$7000,A760)</f>
        <v>4</v>
      </c>
      <c r="H760" s="16" t="n">
        <f aca="false">SUMIFS(Pedidos!$D$2:$D$7000,Pedidos!$B$2:$B$7000,A760)</f>
        <v>115.07</v>
      </c>
      <c r="I760" s="7" t="n">
        <f aca="false">5-MIN(4,INT(PERCENTRANK($F$2:$F$2401,F760,6)*5))</f>
        <v>2</v>
      </c>
      <c r="J760" s="15" t="n">
        <f aca="false">IF(G760&gt;=Parámetros!$B$8,5,IF(G760&gt;=Parámetros!$B$7,4,IF(G760&gt;=Parámetros!$B$6,3,IF(G760&gt;=Parámetros!$B$5,2,1))))</f>
        <v>4</v>
      </c>
      <c r="K760" s="7" t="n">
        <f aca="false">1+MIN(4,INT(PERCENTRANK($H$2:$H$2401,H760,6)*5))</f>
        <v>4</v>
      </c>
      <c r="L760" s="7" t="str">
        <f aca="false">I760&amp;J760&amp;K760</f>
        <v>244</v>
      </c>
      <c r="M760" s="15" t="str">
        <f aca="false">INDEX('Mapa RF'!$B$4:$F$8,6-I760,J760)</f>
        <v>En riesgo</v>
      </c>
    </row>
    <row r="761" customFormat="false" ht="15" hidden="false" customHeight="false" outlineLevel="0" collapsed="false">
      <c r="A761" s="10" t="s">
        <v>6997</v>
      </c>
      <c r="B761" s="10" t="s">
        <v>8972</v>
      </c>
      <c r="C761" s="11" t="n">
        <v>46135</v>
      </c>
      <c r="D761" s="13" t="b">
        <f aca="false">TRUE()</f>
        <v>1</v>
      </c>
      <c r="E761" s="14" t="n">
        <f aca="false">_xlfn.MAXIFS(Pedidos!$C$2:$C$7000,Pedidos!$B$2:$B$7000,A761)</f>
        <v>46135</v>
      </c>
      <c r="F761" s="15" t="n">
        <f aca="false">Parámetros!$B$4-E761</f>
        <v>161</v>
      </c>
      <c r="G761" s="7" t="n">
        <f aca="false">COUNTIF(Pedidos!$B$2:$B$7000,A761)</f>
        <v>1</v>
      </c>
      <c r="H761" s="16" t="n">
        <f aca="false">SUMIFS(Pedidos!$D$2:$D$7000,Pedidos!$B$2:$B$7000,A761)</f>
        <v>48.35</v>
      </c>
      <c r="I761" s="7" t="n">
        <f aca="false">5-MIN(4,INT(PERCENTRANK($F$2:$F$2401,F761,6)*5))</f>
        <v>4</v>
      </c>
      <c r="J761" s="15" t="n">
        <f aca="false">IF(G761&gt;=Parámetros!$B$8,5,IF(G761&gt;=Parámetros!$B$7,4,IF(G761&gt;=Parámetros!$B$6,3,IF(G761&gt;=Parámetros!$B$5,2,1))))</f>
        <v>1</v>
      </c>
      <c r="K761" s="7" t="n">
        <f aca="false">1+MIN(4,INT(PERCENTRANK($H$2:$H$2401,H761,6)*5))</f>
        <v>3</v>
      </c>
      <c r="L761" s="7" t="str">
        <f aca="false">I761&amp;J761&amp;K761</f>
        <v>413</v>
      </c>
      <c r="M761" s="15" t="str">
        <f aca="false">INDEX('Mapa RF'!$B$4:$F$8,6-I761,J761)</f>
        <v>Prometedores</v>
      </c>
    </row>
    <row r="762" customFormat="false" ht="15" hidden="false" customHeight="false" outlineLevel="0" collapsed="false">
      <c r="A762" s="10" t="s">
        <v>3208</v>
      </c>
      <c r="B762" s="10" t="s">
        <v>8972</v>
      </c>
      <c r="C762" s="11" t="n">
        <v>45847</v>
      </c>
      <c r="D762" s="13" t="b">
        <f aca="false">TRUE()</f>
        <v>1</v>
      </c>
      <c r="E762" s="14" t="n">
        <f aca="false">_xlfn.MAXIFS(Pedidos!$C$2:$C$7000,Pedidos!$B$2:$B$7000,A762)</f>
        <v>46289</v>
      </c>
      <c r="F762" s="15" t="n">
        <f aca="false">Parámetros!$B$4-E762</f>
        <v>7</v>
      </c>
      <c r="G762" s="7" t="n">
        <f aca="false">COUNTIF(Pedidos!$B$2:$B$7000,A762)</f>
        <v>7</v>
      </c>
      <c r="H762" s="16" t="n">
        <f aca="false">SUMIFS(Pedidos!$D$2:$D$7000,Pedidos!$B$2:$B$7000,A762)</f>
        <v>284.4</v>
      </c>
      <c r="I762" s="7" t="n">
        <f aca="false">5-MIN(4,INT(PERCENTRANK($F$2:$F$2401,F762,6)*5))</f>
        <v>5</v>
      </c>
      <c r="J762" s="15" t="n">
        <f aca="false">IF(G762&gt;=Parámetros!$B$8,5,IF(G762&gt;=Parámetros!$B$7,4,IF(G762&gt;=Parámetros!$B$6,3,IF(G762&gt;=Parámetros!$B$5,2,1))))</f>
        <v>5</v>
      </c>
      <c r="K762" s="7" t="n">
        <f aca="false">1+MIN(4,INT(PERCENTRANK($H$2:$H$2401,H762,6)*5))</f>
        <v>5</v>
      </c>
      <c r="L762" s="7" t="str">
        <f aca="false">I762&amp;J762&amp;K762</f>
        <v>555</v>
      </c>
      <c r="M762" s="15" t="str">
        <f aca="false">INDEX('Mapa RF'!$B$4:$F$8,6-I762,J762)</f>
        <v>Campeones</v>
      </c>
    </row>
    <row r="763" customFormat="false" ht="15" hidden="false" customHeight="false" outlineLevel="0" collapsed="false">
      <c r="A763" s="10" t="s">
        <v>5009</v>
      </c>
      <c r="B763" s="10" t="s">
        <v>8979</v>
      </c>
      <c r="C763" s="11" t="n">
        <v>45981</v>
      </c>
      <c r="D763" s="13" t="b">
        <f aca="false">TRUE()</f>
        <v>1</v>
      </c>
      <c r="E763" s="14" t="n">
        <f aca="false">_xlfn.MAXIFS(Pedidos!$C$2:$C$7000,Pedidos!$B$2:$B$7000,A763)</f>
        <v>46228</v>
      </c>
      <c r="F763" s="15" t="n">
        <f aca="false">Parámetros!$B$4-E763</f>
        <v>68</v>
      </c>
      <c r="G763" s="7" t="n">
        <f aca="false">COUNTIF(Pedidos!$B$2:$B$7000,A763)</f>
        <v>5</v>
      </c>
      <c r="H763" s="16" t="n">
        <f aca="false">SUMIFS(Pedidos!$D$2:$D$7000,Pedidos!$B$2:$B$7000,A763)</f>
        <v>179.91</v>
      </c>
      <c r="I763" s="7" t="n">
        <f aca="false">5-MIN(4,INT(PERCENTRANK($F$2:$F$2401,F763,6)*5))</f>
        <v>4</v>
      </c>
      <c r="J763" s="15" t="n">
        <f aca="false">IF(G763&gt;=Parámetros!$B$8,5,IF(G763&gt;=Parámetros!$B$7,4,IF(G763&gt;=Parámetros!$B$6,3,IF(G763&gt;=Parámetros!$B$5,2,1))))</f>
        <v>4</v>
      </c>
      <c r="K763" s="7" t="n">
        <f aca="false">1+MIN(4,INT(PERCENTRANK($H$2:$H$2401,H763,6)*5))</f>
        <v>5</v>
      </c>
      <c r="L763" s="7" t="str">
        <f aca="false">I763&amp;J763&amp;K763</f>
        <v>445</v>
      </c>
      <c r="M763" s="15" t="str">
        <f aca="false">INDEX('Mapa RF'!$B$4:$F$8,6-I763,J763)</f>
        <v>Leales</v>
      </c>
    </row>
    <row r="764" customFormat="false" ht="15" hidden="false" customHeight="false" outlineLevel="0" collapsed="false">
      <c r="A764" s="10" t="s">
        <v>6139</v>
      </c>
      <c r="B764" s="10" t="s">
        <v>8969</v>
      </c>
      <c r="C764" s="11" t="n">
        <v>46066</v>
      </c>
      <c r="D764" s="13" t="b">
        <f aca="false">FALSE()</f>
        <v>0</v>
      </c>
      <c r="E764" s="14" t="n">
        <f aca="false">_xlfn.MAXIFS(Pedidos!$C$2:$C$7000,Pedidos!$B$2:$B$7000,A764)</f>
        <v>46066</v>
      </c>
      <c r="F764" s="15" t="n">
        <f aca="false">Parámetros!$B$4-E764</f>
        <v>230</v>
      </c>
      <c r="G764" s="7" t="n">
        <f aca="false">COUNTIF(Pedidos!$B$2:$B$7000,A764)</f>
        <v>1</v>
      </c>
      <c r="H764" s="16" t="n">
        <f aca="false">SUMIFS(Pedidos!$D$2:$D$7000,Pedidos!$B$2:$B$7000,A764)</f>
        <v>46.12</v>
      </c>
      <c r="I764" s="7" t="n">
        <f aca="false">5-MIN(4,INT(PERCENTRANK($F$2:$F$2401,F764,6)*5))</f>
        <v>3</v>
      </c>
      <c r="J764" s="15" t="n">
        <f aca="false">IF(G764&gt;=Parámetros!$B$8,5,IF(G764&gt;=Parámetros!$B$7,4,IF(G764&gt;=Parámetros!$B$6,3,IF(G764&gt;=Parámetros!$B$5,2,1))))</f>
        <v>1</v>
      </c>
      <c r="K764" s="7" t="n">
        <f aca="false">1+MIN(4,INT(PERCENTRANK($H$2:$H$2401,H764,6)*5))</f>
        <v>3</v>
      </c>
      <c r="L764" s="7" t="str">
        <f aca="false">I764&amp;J764&amp;K764</f>
        <v>313</v>
      </c>
      <c r="M764" s="15" t="str">
        <f aca="false">INDEX('Mapa RF'!$B$4:$F$8,6-I764,J764)</f>
        <v>A punto de dormirse</v>
      </c>
    </row>
    <row r="765" customFormat="false" ht="15" hidden="false" customHeight="false" outlineLevel="0" collapsed="false">
      <c r="A765" s="10" t="s">
        <v>3910</v>
      </c>
      <c r="B765" s="10" t="s">
        <v>8976</v>
      </c>
      <c r="C765" s="11" t="n">
        <v>45898</v>
      </c>
      <c r="D765" s="13" t="b">
        <f aca="false">TRUE()</f>
        <v>1</v>
      </c>
      <c r="E765" s="14" t="n">
        <f aca="false">_xlfn.MAXIFS(Pedidos!$C$2:$C$7000,Pedidos!$B$2:$B$7000,A765)</f>
        <v>46167</v>
      </c>
      <c r="F765" s="15" t="n">
        <f aca="false">Parámetros!$B$4-E765</f>
        <v>129</v>
      </c>
      <c r="G765" s="7" t="n">
        <f aca="false">COUNTIF(Pedidos!$B$2:$B$7000,A765)</f>
        <v>3</v>
      </c>
      <c r="H765" s="16" t="n">
        <f aca="false">SUMIFS(Pedidos!$D$2:$D$7000,Pedidos!$B$2:$B$7000,A765)</f>
        <v>132.04</v>
      </c>
      <c r="I765" s="7" t="n">
        <f aca="false">5-MIN(4,INT(PERCENTRANK($F$2:$F$2401,F765,6)*5))</f>
        <v>4</v>
      </c>
      <c r="J765" s="15" t="n">
        <f aca="false">IF(G765&gt;=Parámetros!$B$8,5,IF(G765&gt;=Parámetros!$B$7,4,IF(G765&gt;=Parámetros!$B$6,3,IF(G765&gt;=Parámetros!$B$5,2,1))))</f>
        <v>3</v>
      </c>
      <c r="K765" s="7" t="n">
        <f aca="false">1+MIN(4,INT(PERCENTRANK($H$2:$H$2401,H765,6)*5))</f>
        <v>4</v>
      </c>
      <c r="L765" s="7" t="str">
        <f aca="false">I765&amp;J765&amp;K765</f>
        <v>434</v>
      </c>
      <c r="M765" s="15" t="str">
        <f aca="false">INDEX('Mapa RF'!$B$4:$F$8,6-I765,J765)</f>
        <v>Potencialmente leales</v>
      </c>
    </row>
    <row r="766" customFormat="false" ht="15" hidden="false" customHeight="false" outlineLevel="0" collapsed="false">
      <c r="A766" s="10" t="s">
        <v>91</v>
      </c>
      <c r="B766" s="10" t="s">
        <v>8974</v>
      </c>
      <c r="C766" s="11" t="n">
        <v>45573</v>
      </c>
      <c r="D766" s="13" t="b">
        <f aca="false">TRUE()</f>
        <v>1</v>
      </c>
      <c r="E766" s="14" t="n">
        <f aca="false">_xlfn.MAXIFS(Pedidos!$C$2:$C$7000,Pedidos!$B$2:$B$7000,A766)</f>
        <v>45792</v>
      </c>
      <c r="F766" s="15" t="n">
        <f aca="false">Parámetros!$B$4-E766</f>
        <v>504</v>
      </c>
      <c r="G766" s="7" t="n">
        <f aca="false">COUNTIF(Pedidos!$B$2:$B$7000,A766)</f>
        <v>7</v>
      </c>
      <c r="H766" s="16" t="n">
        <f aca="false">SUMIFS(Pedidos!$D$2:$D$7000,Pedidos!$B$2:$B$7000,A766)</f>
        <v>336.57</v>
      </c>
      <c r="I766" s="7" t="n">
        <f aca="false">5-MIN(4,INT(PERCENTRANK($F$2:$F$2401,F766,6)*5))</f>
        <v>2</v>
      </c>
      <c r="J766" s="15" t="n">
        <f aca="false">IF(G766&gt;=Parámetros!$B$8,5,IF(G766&gt;=Parámetros!$B$7,4,IF(G766&gt;=Parámetros!$B$6,3,IF(G766&gt;=Parámetros!$B$5,2,1))))</f>
        <v>5</v>
      </c>
      <c r="K766" s="7" t="n">
        <f aca="false">1+MIN(4,INT(PERCENTRANK($H$2:$H$2401,H766,6)*5))</f>
        <v>5</v>
      </c>
      <c r="L766" s="7" t="str">
        <f aca="false">I766&amp;J766&amp;K766</f>
        <v>255</v>
      </c>
      <c r="M766" s="15" t="str">
        <f aca="false">INDEX('Mapa RF'!$B$4:$F$8,6-I766,J766)</f>
        <v>No podemos perderlos</v>
      </c>
    </row>
    <row r="767" customFormat="false" ht="15" hidden="false" customHeight="false" outlineLevel="0" collapsed="false">
      <c r="A767" s="10" t="s">
        <v>1505</v>
      </c>
      <c r="B767" s="10" t="s">
        <v>8972</v>
      </c>
      <c r="C767" s="11" t="n">
        <v>45719</v>
      </c>
      <c r="D767" s="13" t="b">
        <f aca="false">TRUE()</f>
        <v>1</v>
      </c>
      <c r="E767" s="14" t="n">
        <f aca="false">_xlfn.MAXIFS(Pedidos!$C$2:$C$7000,Pedidos!$B$2:$B$7000,A767)</f>
        <v>45719</v>
      </c>
      <c r="F767" s="15" t="n">
        <f aca="false">Parámetros!$B$4-E767</f>
        <v>577</v>
      </c>
      <c r="G767" s="7" t="n">
        <f aca="false">COUNTIF(Pedidos!$B$2:$B$7000,A767)</f>
        <v>1</v>
      </c>
      <c r="H767" s="16" t="n">
        <f aca="false">SUMIFS(Pedidos!$D$2:$D$7000,Pedidos!$B$2:$B$7000,A767)</f>
        <v>32.35</v>
      </c>
      <c r="I767" s="7" t="n">
        <f aca="false">5-MIN(4,INT(PERCENTRANK($F$2:$F$2401,F767,6)*5))</f>
        <v>1</v>
      </c>
      <c r="J767" s="15" t="n">
        <f aca="false">IF(G767&gt;=Parámetros!$B$8,5,IF(G767&gt;=Parámetros!$B$7,4,IF(G767&gt;=Parámetros!$B$6,3,IF(G767&gt;=Parámetros!$B$5,2,1))))</f>
        <v>1</v>
      </c>
      <c r="K767" s="7" t="n">
        <f aca="false">1+MIN(4,INT(PERCENTRANK($H$2:$H$2401,H767,6)*5))</f>
        <v>2</v>
      </c>
      <c r="L767" s="7" t="str">
        <f aca="false">I767&amp;J767&amp;K767</f>
        <v>112</v>
      </c>
      <c r="M767" s="15" t="str">
        <f aca="false">INDEX('Mapa RF'!$B$4:$F$8,6-I767,J767)</f>
        <v>Hibernando</v>
      </c>
    </row>
    <row r="768" customFormat="false" ht="15" hidden="false" customHeight="false" outlineLevel="0" collapsed="false">
      <c r="A768" s="10" t="s">
        <v>7850</v>
      </c>
      <c r="B768" s="10" t="s">
        <v>8978</v>
      </c>
      <c r="C768" s="11" t="n">
        <v>46206</v>
      </c>
      <c r="D768" s="13" t="b">
        <f aca="false">FALSE()</f>
        <v>0</v>
      </c>
      <c r="E768" s="14" t="n">
        <f aca="false">_xlfn.MAXIFS(Pedidos!$C$2:$C$7000,Pedidos!$B$2:$B$7000,A768)</f>
        <v>46206</v>
      </c>
      <c r="F768" s="15" t="n">
        <f aca="false">Parámetros!$B$4-E768</f>
        <v>90</v>
      </c>
      <c r="G768" s="7" t="n">
        <f aca="false">COUNTIF(Pedidos!$B$2:$B$7000,A768)</f>
        <v>1</v>
      </c>
      <c r="H768" s="16" t="n">
        <f aca="false">SUMIFS(Pedidos!$D$2:$D$7000,Pedidos!$B$2:$B$7000,A768)</f>
        <v>32.46</v>
      </c>
      <c r="I768" s="7" t="n">
        <f aca="false">5-MIN(4,INT(PERCENTRANK($F$2:$F$2401,F768,6)*5))</f>
        <v>4</v>
      </c>
      <c r="J768" s="15" t="n">
        <f aca="false">IF(G768&gt;=Parámetros!$B$8,5,IF(G768&gt;=Parámetros!$B$7,4,IF(G768&gt;=Parámetros!$B$6,3,IF(G768&gt;=Parámetros!$B$5,2,1))))</f>
        <v>1</v>
      </c>
      <c r="K768" s="7" t="n">
        <f aca="false">1+MIN(4,INT(PERCENTRANK($H$2:$H$2401,H768,6)*5))</f>
        <v>2</v>
      </c>
      <c r="L768" s="7" t="str">
        <f aca="false">I768&amp;J768&amp;K768</f>
        <v>412</v>
      </c>
      <c r="M768" s="15" t="str">
        <f aca="false">INDEX('Mapa RF'!$B$4:$F$8,6-I768,J768)</f>
        <v>Prometedores</v>
      </c>
    </row>
    <row r="769" customFormat="false" ht="15" hidden="false" customHeight="false" outlineLevel="0" collapsed="false">
      <c r="A769" s="10" t="s">
        <v>1299</v>
      </c>
      <c r="B769" s="10" t="s">
        <v>8976</v>
      </c>
      <c r="C769" s="11" t="n">
        <v>45702</v>
      </c>
      <c r="D769" s="13" t="b">
        <f aca="false">TRUE()</f>
        <v>1</v>
      </c>
      <c r="E769" s="14" t="n">
        <f aca="false">_xlfn.MAXIFS(Pedidos!$C$2:$C$7000,Pedidos!$B$2:$B$7000,A769)</f>
        <v>45920</v>
      </c>
      <c r="F769" s="15" t="n">
        <f aca="false">Parámetros!$B$4-E769</f>
        <v>376</v>
      </c>
      <c r="G769" s="7" t="n">
        <f aca="false">COUNTIF(Pedidos!$B$2:$B$7000,A769)</f>
        <v>7</v>
      </c>
      <c r="H769" s="16" t="n">
        <f aca="false">SUMIFS(Pedidos!$D$2:$D$7000,Pedidos!$B$2:$B$7000,A769)</f>
        <v>409.17</v>
      </c>
      <c r="I769" s="7" t="n">
        <f aca="false">5-MIN(4,INT(PERCENTRANK($F$2:$F$2401,F769,6)*5))</f>
        <v>2</v>
      </c>
      <c r="J769" s="15" t="n">
        <f aca="false">IF(G769&gt;=Parámetros!$B$8,5,IF(G769&gt;=Parámetros!$B$7,4,IF(G769&gt;=Parámetros!$B$6,3,IF(G769&gt;=Parámetros!$B$5,2,1))))</f>
        <v>5</v>
      </c>
      <c r="K769" s="7" t="n">
        <f aca="false">1+MIN(4,INT(PERCENTRANK($H$2:$H$2401,H769,6)*5))</f>
        <v>5</v>
      </c>
      <c r="L769" s="7" t="str">
        <f aca="false">I769&amp;J769&amp;K769</f>
        <v>255</v>
      </c>
      <c r="M769" s="15" t="str">
        <f aca="false">INDEX('Mapa RF'!$B$4:$F$8,6-I769,J769)</f>
        <v>No podemos perderlos</v>
      </c>
    </row>
    <row r="770" customFormat="false" ht="15" hidden="false" customHeight="false" outlineLevel="0" collapsed="false">
      <c r="A770" s="10" t="s">
        <v>7428</v>
      </c>
      <c r="B770" s="10" t="s">
        <v>8974</v>
      </c>
      <c r="C770" s="11" t="n">
        <v>46171</v>
      </c>
      <c r="D770" s="13" t="b">
        <f aca="false">TRUE()</f>
        <v>1</v>
      </c>
      <c r="E770" s="14" t="n">
        <f aca="false">_xlfn.MAXIFS(Pedidos!$C$2:$C$7000,Pedidos!$B$2:$B$7000,A770)</f>
        <v>46171</v>
      </c>
      <c r="F770" s="15" t="n">
        <f aca="false">Parámetros!$B$4-E770</f>
        <v>125</v>
      </c>
      <c r="G770" s="7" t="n">
        <f aca="false">COUNTIF(Pedidos!$B$2:$B$7000,A770)</f>
        <v>1</v>
      </c>
      <c r="H770" s="16" t="n">
        <f aca="false">SUMIFS(Pedidos!$D$2:$D$7000,Pedidos!$B$2:$B$7000,A770)</f>
        <v>40.28</v>
      </c>
      <c r="I770" s="7" t="n">
        <f aca="false">5-MIN(4,INT(PERCENTRANK($F$2:$F$2401,F770,6)*5))</f>
        <v>4</v>
      </c>
      <c r="J770" s="15" t="n">
        <f aca="false">IF(G770&gt;=Parámetros!$B$8,5,IF(G770&gt;=Parámetros!$B$7,4,IF(G770&gt;=Parámetros!$B$6,3,IF(G770&gt;=Parámetros!$B$5,2,1))))</f>
        <v>1</v>
      </c>
      <c r="K770" s="7" t="n">
        <f aca="false">1+MIN(4,INT(PERCENTRANK($H$2:$H$2401,H770,6)*5))</f>
        <v>3</v>
      </c>
      <c r="L770" s="7" t="str">
        <f aca="false">I770&amp;J770&amp;K770</f>
        <v>413</v>
      </c>
      <c r="M770" s="15" t="str">
        <f aca="false">INDEX('Mapa RF'!$B$4:$F$8,6-I770,J770)</f>
        <v>Prometedores</v>
      </c>
    </row>
    <row r="771" customFormat="false" ht="15" hidden="false" customHeight="false" outlineLevel="0" collapsed="false">
      <c r="A771" s="10" t="s">
        <v>2342</v>
      </c>
      <c r="B771" s="10" t="s">
        <v>8979</v>
      </c>
      <c r="C771" s="11" t="n">
        <v>45781</v>
      </c>
      <c r="D771" s="13" t="b">
        <f aca="false">TRUE()</f>
        <v>1</v>
      </c>
      <c r="E771" s="14" t="n">
        <f aca="false">_xlfn.MAXIFS(Pedidos!$C$2:$C$7000,Pedidos!$B$2:$B$7000,A771)</f>
        <v>46017</v>
      </c>
      <c r="F771" s="15" t="n">
        <f aca="false">Parámetros!$B$4-E771</f>
        <v>279</v>
      </c>
      <c r="G771" s="7" t="n">
        <f aca="false">COUNTIF(Pedidos!$B$2:$B$7000,A771)</f>
        <v>3</v>
      </c>
      <c r="H771" s="16" t="n">
        <f aca="false">SUMIFS(Pedidos!$D$2:$D$7000,Pedidos!$B$2:$B$7000,A771)</f>
        <v>145.59</v>
      </c>
      <c r="I771" s="7" t="n">
        <f aca="false">5-MIN(4,INT(PERCENTRANK($F$2:$F$2401,F771,6)*5))</f>
        <v>3</v>
      </c>
      <c r="J771" s="15" t="n">
        <f aca="false">IF(G771&gt;=Parámetros!$B$8,5,IF(G771&gt;=Parámetros!$B$7,4,IF(G771&gt;=Parámetros!$B$6,3,IF(G771&gt;=Parámetros!$B$5,2,1))))</f>
        <v>3</v>
      </c>
      <c r="K771" s="7" t="n">
        <f aca="false">1+MIN(4,INT(PERCENTRANK($H$2:$H$2401,H771,6)*5))</f>
        <v>5</v>
      </c>
      <c r="L771" s="7" t="str">
        <f aca="false">I771&amp;J771&amp;K771</f>
        <v>335</v>
      </c>
      <c r="M771" s="15" t="str">
        <f aca="false">INDEX('Mapa RF'!$B$4:$F$8,6-I771,J771)</f>
        <v>Necesitan atención</v>
      </c>
    </row>
    <row r="772" customFormat="false" ht="15" hidden="false" customHeight="false" outlineLevel="0" collapsed="false">
      <c r="A772" s="10" t="s">
        <v>828</v>
      </c>
      <c r="B772" s="10" t="s">
        <v>8976</v>
      </c>
      <c r="C772" s="11" t="n">
        <v>45659</v>
      </c>
      <c r="D772" s="13" t="b">
        <f aca="false">FALSE()</f>
        <v>0</v>
      </c>
      <c r="E772" s="14" t="n">
        <f aca="false">_xlfn.MAXIFS(Pedidos!$C$2:$C$7000,Pedidos!$B$2:$B$7000,A772)</f>
        <v>45856</v>
      </c>
      <c r="F772" s="15" t="n">
        <f aca="false">Parámetros!$B$4-E772</f>
        <v>440</v>
      </c>
      <c r="G772" s="7" t="n">
        <f aca="false">COUNTIF(Pedidos!$B$2:$B$7000,A772)</f>
        <v>4</v>
      </c>
      <c r="H772" s="16" t="n">
        <f aca="false">SUMIFS(Pedidos!$D$2:$D$7000,Pedidos!$B$2:$B$7000,A772)</f>
        <v>148.16</v>
      </c>
      <c r="I772" s="7" t="n">
        <f aca="false">5-MIN(4,INT(PERCENTRANK($F$2:$F$2401,F772,6)*5))</f>
        <v>2</v>
      </c>
      <c r="J772" s="15" t="n">
        <f aca="false">IF(G772&gt;=Parámetros!$B$8,5,IF(G772&gt;=Parámetros!$B$7,4,IF(G772&gt;=Parámetros!$B$6,3,IF(G772&gt;=Parámetros!$B$5,2,1))))</f>
        <v>4</v>
      </c>
      <c r="K772" s="7" t="n">
        <f aca="false">1+MIN(4,INT(PERCENTRANK($H$2:$H$2401,H772,6)*5))</f>
        <v>5</v>
      </c>
      <c r="L772" s="7" t="str">
        <f aca="false">I772&amp;J772&amp;K772</f>
        <v>245</v>
      </c>
      <c r="M772" s="15" t="str">
        <f aca="false">INDEX('Mapa RF'!$B$4:$F$8,6-I772,J772)</f>
        <v>En riesgo</v>
      </c>
    </row>
    <row r="773" customFormat="false" ht="15" hidden="false" customHeight="false" outlineLevel="0" collapsed="false">
      <c r="A773" s="10" t="s">
        <v>1825</v>
      </c>
      <c r="B773" s="10" t="s">
        <v>8970</v>
      </c>
      <c r="C773" s="11" t="n">
        <v>45742</v>
      </c>
      <c r="D773" s="13" t="b">
        <f aca="false">TRUE()</f>
        <v>1</v>
      </c>
      <c r="E773" s="14" t="n">
        <f aca="false">_xlfn.MAXIFS(Pedidos!$C$2:$C$7000,Pedidos!$B$2:$B$7000,A773)</f>
        <v>45915</v>
      </c>
      <c r="F773" s="15" t="n">
        <f aca="false">Parámetros!$B$4-E773</f>
        <v>381</v>
      </c>
      <c r="G773" s="7" t="n">
        <f aca="false">COUNTIF(Pedidos!$B$2:$B$7000,A773)</f>
        <v>2</v>
      </c>
      <c r="H773" s="16" t="n">
        <f aca="false">SUMIFS(Pedidos!$D$2:$D$7000,Pedidos!$B$2:$B$7000,A773)</f>
        <v>60.22</v>
      </c>
      <c r="I773" s="7" t="n">
        <f aca="false">5-MIN(4,INT(PERCENTRANK($F$2:$F$2401,F773,6)*5))</f>
        <v>2</v>
      </c>
      <c r="J773" s="15" t="n">
        <f aca="false">IF(G773&gt;=Parámetros!$B$8,5,IF(G773&gt;=Parámetros!$B$7,4,IF(G773&gt;=Parámetros!$B$6,3,IF(G773&gt;=Parámetros!$B$5,2,1))))</f>
        <v>2</v>
      </c>
      <c r="K773" s="7" t="n">
        <f aca="false">1+MIN(4,INT(PERCENTRANK($H$2:$H$2401,H773,6)*5))</f>
        <v>4</v>
      </c>
      <c r="L773" s="7" t="str">
        <f aca="false">I773&amp;J773&amp;K773</f>
        <v>224</v>
      </c>
      <c r="M773" s="15" t="str">
        <f aca="false">INDEX('Mapa RF'!$B$4:$F$8,6-I773,J773)</f>
        <v>Hibernando</v>
      </c>
    </row>
    <row r="774" customFormat="false" ht="15" hidden="false" customHeight="false" outlineLevel="0" collapsed="false">
      <c r="A774" s="10" t="s">
        <v>6535</v>
      </c>
      <c r="B774" s="10" t="s">
        <v>8972</v>
      </c>
      <c r="C774" s="11" t="n">
        <v>46098</v>
      </c>
      <c r="D774" s="13" t="b">
        <f aca="false">TRUE()</f>
        <v>1</v>
      </c>
      <c r="E774" s="14" t="n">
        <f aca="false">_xlfn.MAXIFS(Pedidos!$C$2:$C$7000,Pedidos!$B$2:$B$7000,A774)</f>
        <v>46098</v>
      </c>
      <c r="F774" s="15" t="n">
        <f aca="false">Parámetros!$B$4-E774</f>
        <v>198</v>
      </c>
      <c r="G774" s="7" t="n">
        <f aca="false">COUNTIF(Pedidos!$B$2:$B$7000,A774)</f>
        <v>1</v>
      </c>
      <c r="H774" s="16" t="n">
        <f aca="false">SUMIFS(Pedidos!$D$2:$D$7000,Pedidos!$B$2:$B$7000,A774)</f>
        <v>75.27</v>
      </c>
      <c r="I774" s="7" t="n">
        <f aca="false">5-MIN(4,INT(PERCENTRANK($F$2:$F$2401,F774,6)*5))</f>
        <v>4</v>
      </c>
      <c r="J774" s="15" t="n">
        <f aca="false">IF(G774&gt;=Parámetros!$B$8,5,IF(G774&gt;=Parámetros!$B$7,4,IF(G774&gt;=Parámetros!$B$6,3,IF(G774&gt;=Parámetros!$B$5,2,1))))</f>
        <v>1</v>
      </c>
      <c r="K774" s="7" t="n">
        <f aca="false">1+MIN(4,INT(PERCENTRANK($H$2:$H$2401,H774,6)*5))</f>
        <v>4</v>
      </c>
      <c r="L774" s="7" t="str">
        <f aca="false">I774&amp;J774&amp;K774</f>
        <v>414</v>
      </c>
      <c r="M774" s="15" t="str">
        <f aca="false">INDEX('Mapa RF'!$B$4:$F$8,6-I774,J774)</f>
        <v>Prometedores</v>
      </c>
    </row>
    <row r="775" customFormat="false" ht="15" hidden="false" customHeight="false" outlineLevel="0" collapsed="false">
      <c r="A775" s="10" t="s">
        <v>465</v>
      </c>
      <c r="B775" s="10" t="s">
        <v>8971</v>
      </c>
      <c r="C775" s="11" t="n">
        <v>45622</v>
      </c>
      <c r="D775" s="13" t="b">
        <f aca="false">TRUE()</f>
        <v>1</v>
      </c>
      <c r="E775" s="14" t="n">
        <f aca="false">_xlfn.MAXIFS(Pedidos!$C$2:$C$7000,Pedidos!$B$2:$B$7000,A775)</f>
        <v>45622</v>
      </c>
      <c r="F775" s="15" t="n">
        <f aca="false">Parámetros!$B$4-E775</f>
        <v>674</v>
      </c>
      <c r="G775" s="7" t="n">
        <f aca="false">COUNTIF(Pedidos!$B$2:$B$7000,A775)</f>
        <v>1</v>
      </c>
      <c r="H775" s="16" t="n">
        <f aca="false">SUMIFS(Pedidos!$D$2:$D$7000,Pedidos!$B$2:$B$7000,A775)</f>
        <v>28.46</v>
      </c>
      <c r="I775" s="7" t="n">
        <f aca="false">5-MIN(4,INT(PERCENTRANK($F$2:$F$2401,F775,6)*5))</f>
        <v>1</v>
      </c>
      <c r="J775" s="15" t="n">
        <f aca="false">IF(G775&gt;=Parámetros!$B$8,5,IF(G775&gt;=Parámetros!$B$7,4,IF(G775&gt;=Parámetros!$B$6,3,IF(G775&gt;=Parámetros!$B$5,2,1))))</f>
        <v>1</v>
      </c>
      <c r="K775" s="7" t="n">
        <f aca="false">1+MIN(4,INT(PERCENTRANK($H$2:$H$2401,H775,6)*5))</f>
        <v>2</v>
      </c>
      <c r="L775" s="7" t="str">
        <f aca="false">I775&amp;J775&amp;K775</f>
        <v>112</v>
      </c>
      <c r="M775" s="15" t="str">
        <f aca="false">INDEX('Mapa RF'!$B$4:$F$8,6-I775,J775)</f>
        <v>Hibernando</v>
      </c>
    </row>
    <row r="776" customFormat="false" ht="15" hidden="false" customHeight="false" outlineLevel="0" collapsed="false">
      <c r="A776" s="10" t="s">
        <v>1027</v>
      </c>
      <c r="B776" s="10" t="s">
        <v>8977</v>
      </c>
      <c r="C776" s="11" t="n">
        <v>45678</v>
      </c>
      <c r="D776" s="13" t="b">
        <f aca="false">FALSE()</f>
        <v>0</v>
      </c>
      <c r="E776" s="14" t="n">
        <f aca="false">_xlfn.MAXIFS(Pedidos!$C$2:$C$7000,Pedidos!$B$2:$B$7000,A776)</f>
        <v>45678</v>
      </c>
      <c r="F776" s="15" t="n">
        <f aca="false">Parámetros!$B$4-E776</f>
        <v>618</v>
      </c>
      <c r="G776" s="7" t="n">
        <f aca="false">COUNTIF(Pedidos!$B$2:$B$7000,A776)</f>
        <v>1</v>
      </c>
      <c r="H776" s="16" t="n">
        <f aca="false">SUMIFS(Pedidos!$D$2:$D$7000,Pedidos!$B$2:$B$7000,A776)</f>
        <v>17.48</v>
      </c>
      <c r="I776" s="7" t="n">
        <f aca="false">5-MIN(4,INT(PERCENTRANK($F$2:$F$2401,F776,6)*5))</f>
        <v>1</v>
      </c>
      <c r="J776" s="15" t="n">
        <f aca="false">IF(G776&gt;=Parámetros!$B$8,5,IF(G776&gt;=Parámetros!$B$7,4,IF(G776&gt;=Parámetros!$B$6,3,IF(G776&gt;=Parámetros!$B$5,2,1))))</f>
        <v>1</v>
      </c>
      <c r="K776" s="7" t="n">
        <f aca="false">1+MIN(4,INT(PERCENTRANK($H$2:$H$2401,H776,6)*5))</f>
        <v>1</v>
      </c>
      <c r="L776" s="7" t="str">
        <f aca="false">I776&amp;J776&amp;K776</f>
        <v>111</v>
      </c>
      <c r="M776" s="15" t="str">
        <f aca="false">INDEX('Mapa RF'!$B$4:$F$8,6-I776,J776)</f>
        <v>Hibernando</v>
      </c>
    </row>
    <row r="777" customFormat="false" ht="15" hidden="false" customHeight="false" outlineLevel="0" collapsed="false">
      <c r="A777" s="10" t="s">
        <v>1533</v>
      </c>
      <c r="B777" s="10" t="s">
        <v>8979</v>
      </c>
      <c r="C777" s="11" t="n">
        <v>45721</v>
      </c>
      <c r="D777" s="13" t="b">
        <f aca="false">TRUE()</f>
        <v>1</v>
      </c>
      <c r="E777" s="14" t="n">
        <f aca="false">_xlfn.MAXIFS(Pedidos!$C$2:$C$7000,Pedidos!$B$2:$B$7000,A777)</f>
        <v>45872</v>
      </c>
      <c r="F777" s="15" t="n">
        <f aca="false">Parámetros!$B$4-E777</f>
        <v>424</v>
      </c>
      <c r="G777" s="7" t="n">
        <f aca="false">COUNTIF(Pedidos!$B$2:$B$7000,A777)</f>
        <v>2</v>
      </c>
      <c r="H777" s="16" t="n">
        <f aca="false">SUMIFS(Pedidos!$D$2:$D$7000,Pedidos!$B$2:$B$7000,A777)</f>
        <v>68.53</v>
      </c>
      <c r="I777" s="7" t="n">
        <f aca="false">5-MIN(4,INT(PERCENTRANK($F$2:$F$2401,F777,6)*5))</f>
        <v>2</v>
      </c>
      <c r="J777" s="15" t="n">
        <f aca="false">IF(G777&gt;=Parámetros!$B$8,5,IF(G777&gt;=Parámetros!$B$7,4,IF(G777&gt;=Parámetros!$B$6,3,IF(G777&gt;=Parámetros!$B$5,2,1))))</f>
        <v>2</v>
      </c>
      <c r="K777" s="7" t="n">
        <f aca="false">1+MIN(4,INT(PERCENTRANK($H$2:$H$2401,H777,6)*5))</f>
        <v>4</v>
      </c>
      <c r="L777" s="7" t="str">
        <f aca="false">I777&amp;J777&amp;K777</f>
        <v>224</v>
      </c>
      <c r="M777" s="15" t="str">
        <f aca="false">INDEX('Mapa RF'!$B$4:$F$8,6-I777,J777)</f>
        <v>Hibernando</v>
      </c>
    </row>
    <row r="778" customFormat="false" ht="15" hidden="false" customHeight="false" outlineLevel="0" collapsed="false">
      <c r="A778" s="10" t="s">
        <v>2788</v>
      </c>
      <c r="B778" s="10" t="s">
        <v>8968</v>
      </c>
      <c r="C778" s="11" t="n">
        <v>45816</v>
      </c>
      <c r="D778" s="13" t="b">
        <f aca="false">TRUE()</f>
        <v>1</v>
      </c>
      <c r="E778" s="14" t="n">
        <f aca="false">_xlfn.MAXIFS(Pedidos!$C$2:$C$7000,Pedidos!$B$2:$B$7000,A778)</f>
        <v>45973</v>
      </c>
      <c r="F778" s="15" t="n">
        <f aca="false">Parámetros!$B$4-E778</f>
        <v>323</v>
      </c>
      <c r="G778" s="7" t="n">
        <f aca="false">COUNTIF(Pedidos!$B$2:$B$7000,A778)</f>
        <v>2</v>
      </c>
      <c r="H778" s="16" t="n">
        <f aca="false">SUMIFS(Pedidos!$D$2:$D$7000,Pedidos!$B$2:$B$7000,A778)</f>
        <v>83.97</v>
      </c>
      <c r="I778" s="7" t="n">
        <f aca="false">5-MIN(4,INT(PERCENTRANK($F$2:$F$2401,F778,6)*5))</f>
        <v>3</v>
      </c>
      <c r="J778" s="15" t="n">
        <f aca="false">IF(G778&gt;=Parámetros!$B$8,5,IF(G778&gt;=Parámetros!$B$7,4,IF(G778&gt;=Parámetros!$B$6,3,IF(G778&gt;=Parámetros!$B$5,2,1))))</f>
        <v>2</v>
      </c>
      <c r="K778" s="7" t="n">
        <f aca="false">1+MIN(4,INT(PERCENTRANK($H$2:$H$2401,H778,6)*5))</f>
        <v>4</v>
      </c>
      <c r="L778" s="7" t="str">
        <f aca="false">I778&amp;J778&amp;K778</f>
        <v>324</v>
      </c>
      <c r="M778" s="15" t="str">
        <f aca="false">INDEX('Mapa RF'!$B$4:$F$8,6-I778,J778)</f>
        <v>A punto de dormirse</v>
      </c>
    </row>
    <row r="779" customFormat="false" ht="15" hidden="false" customHeight="false" outlineLevel="0" collapsed="false">
      <c r="A779" s="10" t="s">
        <v>2520</v>
      </c>
      <c r="B779" s="10" t="s">
        <v>8972</v>
      </c>
      <c r="C779" s="11" t="n">
        <v>45795</v>
      </c>
      <c r="D779" s="13" t="b">
        <f aca="false">FALSE()</f>
        <v>0</v>
      </c>
      <c r="E779" s="14" t="n">
        <f aca="false">_xlfn.MAXIFS(Pedidos!$C$2:$C$7000,Pedidos!$B$2:$B$7000,A779)</f>
        <v>46126</v>
      </c>
      <c r="F779" s="15" t="n">
        <f aca="false">Parámetros!$B$4-E779</f>
        <v>170</v>
      </c>
      <c r="G779" s="7" t="n">
        <f aca="false">COUNTIF(Pedidos!$B$2:$B$7000,A779)</f>
        <v>3</v>
      </c>
      <c r="H779" s="16" t="n">
        <f aca="false">SUMIFS(Pedidos!$D$2:$D$7000,Pedidos!$B$2:$B$7000,A779)</f>
        <v>132.18</v>
      </c>
      <c r="I779" s="7" t="n">
        <f aca="false">5-MIN(4,INT(PERCENTRANK($F$2:$F$2401,F779,6)*5))</f>
        <v>4</v>
      </c>
      <c r="J779" s="15" t="n">
        <f aca="false">IF(G779&gt;=Parámetros!$B$8,5,IF(G779&gt;=Parámetros!$B$7,4,IF(G779&gt;=Parámetros!$B$6,3,IF(G779&gt;=Parámetros!$B$5,2,1))))</f>
        <v>3</v>
      </c>
      <c r="K779" s="7" t="n">
        <f aca="false">1+MIN(4,INT(PERCENTRANK($H$2:$H$2401,H779,6)*5))</f>
        <v>4</v>
      </c>
      <c r="L779" s="7" t="str">
        <f aca="false">I779&amp;J779&amp;K779</f>
        <v>434</v>
      </c>
      <c r="M779" s="15" t="str">
        <f aca="false">INDEX('Mapa RF'!$B$4:$F$8,6-I779,J779)</f>
        <v>Potencialmente leales</v>
      </c>
    </row>
    <row r="780" customFormat="false" ht="15" hidden="false" customHeight="false" outlineLevel="0" collapsed="false">
      <c r="A780" s="10" t="s">
        <v>6162</v>
      </c>
      <c r="B780" s="10" t="s">
        <v>8975</v>
      </c>
      <c r="C780" s="11" t="n">
        <v>46068</v>
      </c>
      <c r="D780" s="13" t="b">
        <f aca="false">FALSE()</f>
        <v>0</v>
      </c>
      <c r="E780" s="14" t="n">
        <f aca="false">_xlfn.MAXIFS(Pedidos!$C$2:$C$7000,Pedidos!$B$2:$B$7000,A780)</f>
        <v>46287</v>
      </c>
      <c r="F780" s="15" t="n">
        <f aca="false">Parámetros!$B$4-E780</f>
        <v>9</v>
      </c>
      <c r="G780" s="7" t="n">
        <f aca="false">COUNTIF(Pedidos!$B$2:$B$7000,A780)</f>
        <v>3</v>
      </c>
      <c r="H780" s="16" t="n">
        <f aca="false">SUMIFS(Pedidos!$D$2:$D$7000,Pedidos!$B$2:$B$7000,A780)</f>
        <v>83.1</v>
      </c>
      <c r="I780" s="7" t="n">
        <f aca="false">5-MIN(4,INT(PERCENTRANK($F$2:$F$2401,F780,6)*5))</f>
        <v>5</v>
      </c>
      <c r="J780" s="15" t="n">
        <f aca="false">IF(G780&gt;=Parámetros!$B$8,5,IF(G780&gt;=Parámetros!$B$7,4,IF(G780&gt;=Parámetros!$B$6,3,IF(G780&gt;=Parámetros!$B$5,2,1))))</f>
        <v>3</v>
      </c>
      <c r="K780" s="7" t="n">
        <f aca="false">1+MIN(4,INT(PERCENTRANK($H$2:$H$2401,H780,6)*5))</f>
        <v>4</v>
      </c>
      <c r="L780" s="7" t="str">
        <f aca="false">I780&amp;J780&amp;K780</f>
        <v>534</v>
      </c>
      <c r="M780" s="15" t="str">
        <f aca="false">INDEX('Mapa RF'!$B$4:$F$8,6-I780,J780)</f>
        <v>Potencialmente leales</v>
      </c>
    </row>
    <row r="781" customFormat="false" ht="15" hidden="false" customHeight="false" outlineLevel="0" collapsed="false">
      <c r="A781" s="10" t="s">
        <v>3990</v>
      </c>
      <c r="B781" s="10" t="s">
        <v>8973</v>
      </c>
      <c r="C781" s="11" t="n">
        <v>45904</v>
      </c>
      <c r="D781" s="13" t="b">
        <f aca="false">TRUE()</f>
        <v>1</v>
      </c>
      <c r="E781" s="14" t="n">
        <f aca="false">_xlfn.MAXIFS(Pedidos!$C$2:$C$7000,Pedidos!$B$2:$B$7000,A781)</f>
        <v>46281</v>
      </c>
      <c r="F781" s="15" t="n">
        <f aca="false">Parámetros!$B$4-E781</f>
        <v>15</v>
      </c>
      <c r="G781" s="7" t="n">
        <f aca="false">COUNTIF(Pedidos!$B$2:$B$7000,A781)</f>
        <v>17</v>
      </c>
      <c r="H781" s="16" t="n">
        <f aca="false">SUMIFS(Pedidos!$D$2:$D$7000,Pedidos!$B$2:$B$7000,A781)</f>
        <v>902.17</v>
      </c>
      <c r="I781" s="7" t="n">
        <f aca="false">5-MIN(4,INT(PERCENTRANK($F$2:$F$2401,F781,6)*5))</f>
        <v>5</v>
      </c>
      <c r="J781" s="15" t="n">
        <f aca="false">IF(G781&gt;=Parámetros!$B$8,5,IF(G781&gt;=Parámetros!$B$7,4,IF(G781&gt;=Parámetros!$B$6,3,IF(G781&gt;=Parámetros!$B$5,2,1))))</f>
        <v>5</v>
      </c>
      <c r="K781" s="7" t="n">
        <f aca="false">1+MIN(4,INT(PERCENTRANK($H$2:$H$2401,H781,6)*5))</f>
        <v>5</v>
      </c>
      <c r="L781" s="7" t="str">
        <f aca="false">I781&amp;J781&amp;K781</f>
        <v>555</v>
      </c>
      <c r="M781" s="15" t="str">
        <f aca="false">INDEX('Mapa RF'!$B$4:$F$8,6-I781,J781)</f>
        <v>Campeones</v>
      </c>
    </row>
    <row r="782" customFormat="false" ht="15" hidden="false" customHeight="false" outlineLevel="0" collapsed="false">
      <c r="A782" s="10" t="s">
        <v>4669</v>
      </c>
      <c r="B782" s="10" t="s">
        <v>8976</v>
      </c>
      <c r="C782" s="11" t="n">
        <v>45955</v>
      </c>
      <c r="D782" s="13" t="b">
        <f aca="false">TRUE()</f>
        <v>1</v>
      </c>
      <c r="E782" s="14" t="n">
        <f aca="false">_xlfn.MAXIFS(Pedidos!$C$2:$C$7000,Pedidos!$B$2:$B$7000,A782)</f>
        <v>46192</v>
      </c>
      <c r="F782" s="15" t="n">
        <f aca="false">Parámetros!$B$4-E782</f>
        <v>104</v>
      </c>
      <c r="G782" s="7" t="n">
        <f aca="false">COUNTIF(Pedidos!$B$2:$B$7000,A782)</f>
        <v>2</v>
      </c>
      <c r="H782" s="16" t="n">
        <f aca="false">SUMIFS(Pedidos!$D$2:$D$7000,Pedidos!$B$2:$B$7000,A782)</f>
        <v>52.34</v>
      </c>
      <c r="I782" s="7" t="n">
        <f aca="false">5-MIN(4,INT(PERCENTRANK($F$2:$F$2401,F782,6)*5))</f>
        <v>4</v>
      </c>
      <c r="J782" s="15" t="n">
        <f aca="false">IF(G782&gt;=Parámetros!$B$8,5,IF(G782&gt;=Parámetros!$B$7,4,IF(G782&gt;=Parámetros!$B$6,3,IF(G782&gt;=Parámetros!$B$5,2,1))))</f>
        <v>2</v>
      </c>
      <c r="K782" s="7" t="n">
        <f aca="false">1+MIN(4,INT(PERCENTRANK($H$2:$H$2401,H782,6)*5))</f>
        <v>3</v>
      </c>
      <c r="L782" s="7" t="str">
        <f aca="false">I782&amp;J782&amp;K782</f>
        <v>423</v>
      </c>
      <c r="M782" s="15" t="str">
        <f aca="false">INDEX('Mapa RF'!$B$4:$F$8,6-I782,J782)</f>
        <v>Potencialmente leales</v>
      </c>
    </row>
    <row r="783" customFormat="false" ht="15" hidden="false" customHeight="false" outlineLevel="0" collapsed="false">
      <c r="A783" s="10" t="s">
        <v>6216</v>
      </c>
      <c r="B783" s="10" t="s">
        <v>8975</v>
      </c>
      <c r="C783" s="11" t="n">
        <v>46073</v>
      </c>
      <c r="D783" s="13" t="b">
        <f aca="false">FALSE()</f>
        <v>0</v>
      </c>
      <c r="E783" s="14" t="n">
        <f aca="false">_xlfn.MAXIFS(Pedidos!$C$2:$C$7000,Pedidos!$B$2:$B$7000,A783)</f>
        <v>46073</v>
      </c>
      <c r="F783" s="15" t="n">
        <f aca="false">Parámetros!$B$4-E783</f>
        <v>223</v>
      </c>
      <c r="G783" s="7" t="n">
        <f aca="false">COUNTIF(Pedidos!$B$2:$B$7000,A783)</f>
        <v>1</v>
      </c>
      <c r="H783" s="16" t="n">
        <f aca="false">SUMIFS(Pedidos!$D$2:$D$7000,Pedidos!$B$2:$B$7000,A783)</f>
        <v>25.45</v>
      </c>
      <c r="I783" s="7" t="n">
        <f aca="false">5-MIN(4,INT(PERCENTRANK($F$2:$F$2401,F783,6)*5))</f>
        <v>3</v>
      </c>
      <c r="J783" s="15" t="n">
        <f aca="false">IF(G783&gt;=Parámetros!$B$8,5,IF(G783&gt;=Parámetros!$B$7,4,IF(G783&gt;=Parámetros!$B$6,3,IF(G783&gt;=Parámetros!$B$5,2,1))))</f>
        <v>1</v>
      </c>
      <c r="K783" s="7" t="n">
        <f aca="false">1+MIN(4,INT(PERCENTRANK($H$2:$H$2401,H783,6)*5))</f>
        <v>1</v>
      </c>
      <c r="L783" s="7" t="str">
        <f aca="false">I783&amp;J783&amp;K783</f>
        <v>311</v>
      </c>
      <c r="M783" s="15" t="str">
        <f aca="false">INDEX('Mapa RF'!$B$4:$F$8,6-I783,J783)</f>
        <v>A punto de dormirse</v>
      </c>
    </row>
    <row r="784" customFormat="false" ht="15" hidden="false" customHeight="false" outlineLevel="0" collapsed="false">
      <c r="A784" s="10" t="s">
        <v>1301</v>
      </c>
      <c r="B784" s="10" t="s">
        <v>8968</v>
      </c>
      <c r="C784" s="11" t="n">
        <v>45702</v>
      </c>
      <c r="D784" s="13" t="b">
        <f aca="false">TRUE()</f>
        <v>1</v>
      </c>
      <c r="E784" s="14" t="n">
        <f aca="false">_xlfn.MAXIFS(Pedidos!$C$2:$C$7000,Pedidos!$B$2:$B$7000,A784)</f>
        <v>46017</v>
      </c>
      <c r="F784" s="15" t="n">
        <f aca="false">Parámetros!$B$4-E784</f>
        <v>279</v>
      </c>
      <c r="G784" s="7" t="n">
        <f aca="false">COUNTIF(Pedidos!$B$2:$B$7000,A784)</f>
        <v>6</v>
      </c>
      <c r="H784" s="16" t="n">
        <f aca="false">SUMIFS(Pedidos!$D$2:$D$7000,Pedidos!$B$2:$B$7000,A784)</f>
        <v>232.94</v>
      </c>
      <c r="I784" s="7" t="n">
        <f aca="false">5-MIN(4,INT(PERCENTRANK($F$2:$F$2401,F784,6)*5))</f>
        <v>3</v>
      </c>
      <c r="J784" s="15" t="n">
        <f aca="false">IF(G784&gt;=Parámetros!$B$8,5,IF(G784&gt;=Parámetros!$B$7,4,IF(G784&gt;=Parámetros!$B$6,3,IF(G784&gt;=Parámetros!$B$5,2,1))))</f>
        <v>5</v>
      </c>
      <c r="K784" s="7" t="n">
        <f aca="false">1+MIN(4,INT(PERCENTRANK($H$2:$H$2401,H784,6)*5))</f>
        <v>5</v>
      </c>
      <c r="L784" s="7" t="str">
        <f aca="false">I784&amp;J784&amp;K784</f>
        <v>355</v>
      </c>
      <c r="M784" s="15" t="str">
        <f aca="false">INDEX('Mapa RF'!$B$4:$F$8,6-I784,J784)</f>
        <v>Leales</v>
      </c>
    </row>
    <row r="785" customFormat="false" ht="15" hidden="false" customHeight="false" outlineLevel="0" collapsed="false">
      <c r="A785" s="10" t="s">
        <v>55</v>
      </c>
      <c r="B785" s="10" t="s">
        <v>8968</v>
      </c>
      <c r="C785" s="11" t="n">
        <v>45570</v>
      </c>
      <c r="D785" s="13" t="b">
        <f aca="false">FALSE()</f>
        <v>0</v>
      </c>
      <c r="E785" s="14" t="n">
        <f aca="false">_xlfn.MAXIFS(Pedidos!$C$2:$C$7000,Pedidos!$B$2:$B$7000,A785)</f>
        <v>45570</v>
      </c>
      <c r="F785" s="15" t="n">
        <f aca="false">Parámetros!$B$4-E785</f>
        <v>726</v>
      </c>
      <c r="G785" s="7" t="n">
        <f aca="false">COUNTIF(Pedidos!$B$2:$B$7000,A785)</f>
        <v>1</v>
      </c>
      <c r="H785" s="16" t="n">
        <f aca="false">SUMIFS(Pedidos!$D$2:$D$7000,Pedidos!$B$2:$B$7000,A785)</f>
        <v>27.32</v>
      </c>
      <c r="I785" s="7" t="n">
        <f aca="false">5-MIN(4,INT(PERCENTRANK($F$2:$F$2401,F785,6)*5))</f>
        <v>1</v>
      </c>
      <c r="J785" s="15" t="n">
        <f aca="false">IF(G785&gt;=Parámetros!$B$8,5,IF(G785&gt;=Parámetros!$B$7,4,IF(G785&gt;=Parámetros!$B$6,3,IF(G785&gt;=Parámetros!$B$5,2,1))))</f>
        <v>1</v>
      </c>
      <c r="K785" s="7" t="n">
        <f aca="false">1+MIN(4,INT(PERCENTRANK($H$2:$H$2401,H785,6)*5))</f>
        <v>2</v>
      </c>
      <c r="L785" s="7" t="str">
        <f aca="false">I785&amp;J785&amp;K785</f>
        <v>112</v>
      </c>
      <c r="M785" s="15" t="str">
        <f aca="false">INDEX('Mapa RF'!$B$4:$F$8,6-I785,J785)</f>
        <v>Hibernando</v>
      </c>
    </row>
    <row r="786" customFormat="false" ht="15" hidden="false" customHeight="false" outlineLevel="0" collapsed="false">
      <c r="A786" s="10" t="s">
        <v>1631</v>
      </c>
      <c r="B786" s="10" t="s">
        <v>8972</v>
      </c>
      <c r="C786" s="11" t="n">
        <v>45728</v>
      </c>
      <c r="D786" s="13" t="b">
        <f aca="false">FALSE()</f>
        <v>0</v>
      </c>
      <c r="E786" s="14" t="n">
        <f aca="false">_xlfn.MAXIFS(Pedidos!$C$2:$C$7000,Pedidos!$B$2:$B$7000,A786)</f>
        <v>45728</v>
      </c>
      <c r="F786" s="15" t="n">
        <f aca="false">Parámetros!$B$4-E786</f>
        <v>568</v>
      </c>
      <c r="G786" s="7" t="n">
        <f aca="false">COUNTIF(Pedidos!$B$2:$B$7000,A786)</f>
        <v>1</v>
      </c>
      <c r="H786" s="16" t="n">
        <f aca="false">SUMIFS(Pedidos!$D$2:$D$7000,Pedidos!$B$2:$B$7000,A786)</f>
        <v>36.46</v>
      </c>
      <c r="I786" s="7" t="n">
        <f aca="false">5-MIN(4,INT(PERCENTRANK($F$2:$F$2401,F786,6)*5))</f>
        <v>1</v>
      </c>
      <c r="J786" s="15" t="n">
        <f aca="false">IF(G786&gt;=Parámetros!$B$8,5,IF(G786&gt;=Parámetros!$B$7,4,IF(G786&gt;=Parámetros!$B$6,3,IF(G786&gt;=Parámetros!$B$5,2,1))))</f>
        <v>1</v>
      </c>
      <c r="K786" s="7" t="n">
        <f aca="false">1+MIN(4,INT(PERCENTRANK($H$2:$H$2401,H786,6)*5))</f>
        <v>3</v>
      </c>
      <c r="L786" s="7" t="str">
        <f aca="false">I786&amp;J786&amp;K786</f>
        <v>113</v>
      </c>
      <c r="M786" s="15" t="str">
        <f aca="false">INDEX('Mapa RF'!$B$4:$F$8,6-I786,J786)</f>
        <v>Hibernando</v>
      </c>
    </row>
    <row r="787" customFormat="false" ht="15" hidden="false" customHeight="false" outlineLevel="0" collapsed="false">
      <c r="A787" s="10" t="s">
        <v>6348</v>
      </c>
      <c r="B787" s="10" t="s">
        <v>8976</v>
      </c>
      <c r="C787" s="11" t="n">
        <v>46082</v>
      </c>
      <c r="D787" s="13" t="b">
        <f aca="false">TRUE()</f>
        <v>1</v>
      </c>
      <c r="E787" s="14" t="n">
        <f aca="false">_xlfn.MAXIFS(Pedidos!$C$2:$C$7000,Pedidos!$B$2:$B$7000,A787)</f>
        <v>46242</v>
      </c>
      <c r="F787" s="15" t="n">
        <f aca="false">Parámetros!$B$4-E787</f>
        <v>54</v>
      </c>
      <c r="G787" s="7" t="n">
        <f aca="false">COUNTIF(Pedidos!$B$2:$B$7000,A787)</f>
        <v>2</v>
      </c>
      <c r="H787" s="16" t="n">
        <f aca="false">SUMIFS(Pedidos!$D$2:$D$7000,Pedidos!$B$2:$B$7000,A787)</f>
        <v>86.74</v>
      </c>
      <c r="I787" s="7" t="n">
        <f aca="false">5-MIN(4,INT(PERCENTRANK($F$2:$F$2401,F787,6)*5))</f>
        <v>5</v>
      </c>
      <c r="J787" s="15" t="n">
        <f aca="false">IF(G787&gt;=Parámetros!$B$8,5,IF(G787&gt;=Parámetros!$B$7,4,IF(G787&gt;=Parámetros!$B$6,3,IF(G787&gt;=Parámetros!$B$5,2,1))))</f>
        <v>2</v>
      </c>
      <c r="K787" s="7" t="n">
        <f aca="false">1+MIN(4,INT(PERCENTRANK($H$2:$H$2401,H787,6)*5))</f>
        <v>4</v>
      </c>
      <c r="L787" s="7" t="str">
        <f aca="false">I787&amp;J787&amp;K787</f>
        <v>524</v>
      </c>
      <c r="M787" s="15" t="str">
        <f aca="false">INDEX('Mapa RF'!$B$4:$F$8,6-I787,J787)</f>
        <v>Potencialmente leales</v>
      </c>
    </row>
    <row r="788" customFormat="false" ht="15" hidden="false" customHeight="false" outlineLevel="0" collapsed="false">
      <c r="A788" s="10" t="s">
        <v>218</v>
      </c>
      <c r="B788" s="10" t="s">
        <v>8982</v>
      </c>
      <c r="C788" s="11" t="n">
        <v>45590</v>
      </c>
      <c r="D788" s="13" t="b">
        <f aca="false">FALSE()</f>
        <v>0</v>
      </c>
      <c r="E788" s="14" t="n">
        <f aca="false">_xlfn.MAXIFS(Pedidos!$C$2:$C$7000,Pedidos!$B$2:$B$7000,A788)</f>
        <v>46290</v>
      </c>
      <c r="F788" s="15" t="n">
        <f aca="false">Parámetros!$B$4-E788</f>
        <v>6</v>
      </c>
      <c r="G788" s="7" t="n">
        <f aca="false">COUNTIF(Pedidos!$B$2:$B$7000,A788)</f>
        <v>13</v>
      </c>
      <c r="H788" s="16" t="n">
        <f aca="false">SUMIFS(Pedidos!$D$2:$D$7000,Pedidos!$B$2:$B$7000,A788)</f>
        <v>483.55</v>
      </c>
      <c r="I788" s="7" t="n">
        <f aca="false">5-MIN(4,INT(PERCENTRANK($F$2:$F$2401,F788,6)*5))</f>
        <v>5</v>
      </c>
      <c r="J788" s="15" t="n">
        <f aca="false">IF(G788&gt;=Parámetros!$B$8,5,IF(G788&gt;=Parámetros!$B$7,4,IF(G788&gt;=Parámetros!$B$6,3,IF(G788&gt;=Parámetros!$B$5,2,1))))</f>
        <v>5</v>
      </c>
      <c r="K788" s="7" t="n">
        <f aca="false">1+MIN(4,INT(PERCENTRANK($H$2:$H$2401,H788,6)*5))</f>
        <v>5</v>
      </c>
      <c r="L788" s="7" t="str">
        <f aca="false">I788&amp;J788&amp;K788</f>
        <v>555</v>
      </c>
      <c r="M788" s="15" t="str">
        <f aca="false">INDEX('Mapa RF'!$B$4:$F$8,6-I788,J788)</f>
        <v>Campeones</v>
      </c>
    </row>
    <row r="789" customFormat="false" ht="15" hidden="false" customHeight="false" outlineLevel="0" collapsed="false">
      <c r="A789" s="10" t="s">
        <v>699</v>
      </c>
      <c r="B789" s="10" t="s">
        <v>8978</v>
      </c>
      <c r="C789" s="11" t="n">
        <v>45646</v>
      </c>
      <c r="D789" s="13" t="b">
        <f aca="false">TRUE()</f>
        <v>1</v>
      </c>
      <c r="E789" s="14" t="n">
        <f aca="false">_xlfn.MAXIFS(Pedidos!$C$2:$C$7000,Pedidos!$B$2:$B$7000,A789)</f>
        <v>45825</v>
      </c>
      <c r="F789" s="15" t="n">
        <f aca="false">Parámetros!$B$4-E789</f>
        <v>471</v>
      </c>
      <c r="G789" s="7" t="n">
        <f aca="false">COUNTIF(Pedidos!$B$2:$B$7000,A789)</f>
        <v>7</v>
      </c>
      <c r="H789" s="16" t="n">
        <f aca="false">SUMIFS(Pedidos!$D$2:$D$7000,Pedidos!$B$2:$B$7000,A789)</f>
        <v>446.93</v>
      </c>
      <c r="I789" s="7" t="n">
        <f aca="false">5-MIN(4,INT(PERCENTRANK($F$2:$F$2401,F789,6)*5))</f>
        <v>2</v>
      </c>
      <c r="J789" s="15" t="n">
        <f aca="false">IF(G789&gt;=Parámetros!$B$8,5,IF(G789&gt;=Parámetros!$B$7,4,IF(G789&gt;=Parámetros!$B$6,3,IF(G789&gt;=Parámetros!$B$5,2,1))))</f>
        <v>5</v>
      </c>
      <c r="K789" s="7" t="n">
        <f aca="false">1+MIN(4,INT(PERCENTRANK($H$2:$H$2401,H789,6)*5))</f>
        <v>5</v>
      </c>
      <c r="L789" s="7" t="str">
        <f aca="false">I789&amp;J789&amp;K789</f>
        <v>255</v>
      </c>
      <c r="M789" s="15" t="str">
        <f aca="false">INDEX('Mapa RF'!$B$4:$F$8,6-I789,J789)</f>
        <v>No podemos perderlos</v>
      </c>
    </row>
    <row r="790" customFormat="false" ht="15" hidden="false" customHeight="false" outlineLevel="0" collapsed="false">
      <c r="A790" s="10" t="s">
        <v>427</v>
      </c>
      <c r="B790" s="10" t="s">
        <v>8978</v>
      </c>
      <c r="C790" s="11" t="n">
        <v>45618</v>
      </c>
      <c r="D790" s="13" t="b">
        <f aca="false">FALSE()</f>
        <v>0</v>
      </c>
      <c r="E790" s="14" t="n">
        <f aca="false">_xlfn.MAXIFS(Pedidos!$C$2:$C$7000,Pedidos!$B$2:$B$7000,A790)</f>
        <v>45618</v>
      </c>
      <c r="F790" s="15" t="n">
        <f aca="false">Parámetros!$B$4-E790</f>
        <v>678</v>
      </c>
      <c r="G790" s="7" t="n">
        <f aca="false">COUNTIF(Pedidos!$B$2:$B$7000,A790)</f>
        <v>1</v>
      </c>
      <c r="H790" s="16" t="n">
        <f aca="false">SUMIFS(Pedidos!$D$2:$D$7000,Pedidos!$B$2:$B$7000,A790)</f>
        <v>35.39</v>
      </c>
      <c r="I790" s="7" t="n">
        <f aca="false">5-MIN(4,INT(PERCENTRANK($F$2:$F$2401,F790,6)*5))</f>
        <v>1</v>
      </c>
      <c r="J790" s="15" t="n">
        <f aca="false">IF(G790&gt;=Parámetros!$B$8,5,IF(G790&gt;=Parámetros!$B$7,4,IF(G790&gt;=Parámetros!$B$6,3,IF(G790&gt;=Parámetros!$B$5,2,1))))</f>
        <v>1</v>
      </c>
      <c r="K790" s="7" t="n">
        <f aca="false">1+MIN(4,INT(PERCENTRANK($H$2:$H$2401,H790,6)*5))</f>
        <v>2</v>
      </c>
      <c r="L790" s="7" t="str">
        <f aca="false">I790&amp;J790&amp;K790</f>
        <v>112</v>
      </c>
      <c r="M790" s="15" t="str">
        <f aca="false">INDEX('Mapa RF'!$B$4:$F$8,6-I790,J790)</f>
        <v>Hibernando</v>
      </c>
    </row>
    <row r="791" customFormat="false" ht="15" hidden="false" customHeight="false" outlineLevel="0" collapsed="false">
      <c r="A791" s="10" t="s">
        <v>5519</v>
      </c>
      <c r="B791" s="10" t="s">
        <v>8972</v>
      </c>
      <c r="C791" s="11" t="n">
        <v>46020</v>
      </c>
      <c r="D791" s="13" t="b">
        <f aca="false">FALSE()</f>
        <v>0</v>
      </c>
      <c r="E791" s="14" t="n">
        <f aca="false">_xlfn.MAXIFS(Pedidos!$C$2:$C$7000,Pedidos!$B$2:$B$7000,A791)</f>
        <v>46020</v>
      </c>
      <c r="F791" s="15" t="n">
        <f aca="false">Parámetros!$B$4-E791</f>
        <v>276</v>
      </c>
      <c r="G791" s="7" t="n">
        <f aca="false">COUNTIF(Pedidos!$B$2:$B$7000,A791)</f>
        <v>1</v>
      </c>
      <c r="H791" s="16" t="n">
        <f aca="false">SUMIFS(Pedidos!$D$2:$D$7000,Pedidos!$B$2:$B$7000,A791)</f>
        <v>44.92</v>
      </c>
      <c r="I791" s="7" t="n">
        <f aca="false">5-MIN(4,INT(PERCENTRANK($F$2:$F$2401,F791,6)*5))</f>
        <v>3</v>
      </c>
      <c r="J791" s="15" t="n">
        <f aca="false">IF(G791&gt;=Parámetros!$B$8,5,IF(G791&gt;=Parámetros!$B$7,4,IF(G791&gt;=Parámetros!$B$6,3,IF(G791&gt;=Parámetros!$B$5,2,1))))</f>
        <v>1</v>
      </c>
      <c r="K791" s="7" t="n">
        <f aca="false">1+MIN(4,INT(PERCENTRANK($H$2:$H$2401,H791,6)*5))</f>
        <v>3</v>
      </c>
      <c r="L791" s="7" t="str">
        <f aca="false">I791&amp;J791&amp;K791</f>
        <v>313</v>
      </c>
      <c r="M791" s="15" t="str">
        <f aca="false">INDEX('Mapa RF'!$B$4:$F$8,6-I791,J791)</f>
        <v>A punto de dormirse</v>
      </c>
    </row>
    <row r="792" customFormat="false" ht="15" hidden="false" customHeight="false" outlineLevel="0" collapsed="false">
      <c r="A792" s="10" t="s">
        <v>7984</v>
      </c>
      <c r="B792" s="10" t="s">
        <v>8972</v>
      </c>
      <c r="C792" s="11" t="n">
        <v>46216</v>
      </c>
      <c r="D792" s="13" t="b">
        <f aca="false">TRUE()</f>
        <v>1</v>
      </c>
      <c r="E792" s="14" t="n">
        <f aca="false">_xlfn.MAXIFS(Pedidos!$C$2:$C$7000,Pedidos!$B$2:$B$7000,A792)</f>
        <v>46216</v>
      </c>
      <c r="F792" s="15" t="n">
        <f aca="false">Parámetros!$B$4-E792</f>
        <v>80</v>
      </c>
      <c r="G792" s="7" t="n">
        <f aca="false">COUNTIF(Pedidos!$B$2:$B$7000,A792)</f>
        <v>1</v>
      </c>
      <c r="H792" s="16" t="n">
        <f aca="false">SUMIFS(Pedidos!$D$2:$D$7000,Pedidos!$B$2:$B$7000,A792)</f>
        <v>27.02</v>
      </c>
      <c r="I792" s="7" t="n">
        <f aca="false">5-MIN(4,INT(PERCENTRANK($F$2:$F$2401,F792,6)*5))</f>
        <v>4</v>
      </c>
      <c r="J792" s="15" t="n">
        <f aca="false">IF(G792&gt;=Parámetros!$B$8,5,IF(G792&gt;=Parámetros!$B$7,4,IF(G792&gt;=Parámetros!$B$6,3,IF(G792&gt;=Parámetros!$B$5,2,1))))</f>
        <v>1</v>
      </c>
      <c r="K792" s="7" t="n">
        <f aca="false">1+MIN(4,INT(PERCENTRANK($H$2:$H$2401,H792,6)*5))</f>
        <v>2</v>
      </c>
      <c r="L792" s="7" t="str">
        <f aca="false">I792&amp;J792&amp;K792</f>
        <v>412</v>
      </c>
      <c r="M792" s="15" t="str">
        <f aca="false">INDEX('Mapa RF'!$B$4:$F$8,6-I792,J792)</f>
        <v>Prometedores</v>
      </c>
    </row>
    <row r="793" customFormat="false" ht="15" hidden="false" customHeight="false" outlineLevel="0" collapsed="false">
      <c r="A793" s="10" t="s">
        <v>8809</v>
      </c>
      <c r="B793" s="10" t="s">
        <v>8974</v>
      </c>
      <c r="C793" s="11" t="n">
        <v>46284</v>
      </c>
      <c r="D793" s="13" t="b">
        <f aca="false">TRUE()</f>
        <v>1</v>
      </c>
      <c r="E793" s="14" t="n">
        <f aca="false">_xlfn.MAXIFS(Pedidos!$C$2:$C$7000,Pedidos!$B$2:$B$7000,A793)</f>
        <v>46284</v>
      </c>
      <c r="F793" s="15" t="n">
        <f aca="false">Parámetros!$B$4-E793</f>
        <v>12</v>
      </c>
      <c r="G793" s="7" t="n">
        <f aca="false">COUNTIF(Pedidos!$B$2:$B$7000,A793)</f>
        <v>1</v>
      </c>
      <c r="H793" s="16" t="n">
        <f aca="false">SUMIFS(Pedidos!$D$2:$D$7000,Pedidos!$B$2:$B$7000,A793)</f>
        <v>20.1</v>
      </c>
      <c r="I793" s="7" t="n">
        <f aca="false">5-MIN(4,INT(PERCENTRANK($F$2:$F$2401,F793,6)*5))</f>
        <v>5</v>
      </c>
      <c r="J793" s="15" t="n">
        <f aca="false">IF(G793&gt;=Parámetros!$B$8,5,IF(G793&gt;=Parámetros!$B$7,4,IF(G793&gt;=Parámetros!$B$6,3,IF(G793&gt;=Parámetros!$B$5,2,1))))</f>
        <v>1</v>
      </c>
      <c r="K793" s="7" t="n">
        <f aca="false">1+MIN(4,INT(PERCENTRANK($H$2:$H$2401,H793,6)*5))</f>
        <v>1</v>
      </c>
      <c r="L793" s="7" t="str">
        <f aca="false">I793&amp;J793&amp;K793</f>
        <v>511</v>
      </c>
      <c r="M793" s="15" t="str">
        <f aca="false">INDEX('Mapa RF'!$B$4:$F$8,6-I793,J793)</f>
        <v>Nuevos</v>
      </c>
    </row>
    <row r="794" customFormat="false" ht="15" hidden="false" customHeight="false" outlineLevel="0" collapsed="false">
      <c r="A794" s="10" t="s">
        <v>318</v>
      </c>
      <c r="B794" s="10" t="s">
        <v>8970</v>
      </c>
      <c r="C794" s="11" t="n">
        <v>45603</v>
      </c>
      <c r="D794" s="13" t="b">
        <f aca="false">TRUE()</f>
        <v>1</v>
      </c>
      <c r="E794" s="14" t="n">
        <f aca="false">_xlfn.MAXIFS(Pedidos!$C$2:$C$7000,Pedidos!$B$2:$B$7000,A794)</f>
        <v>45603</v>
      </c>
      <c r="F794" s="15" t="n">
        <f aca="false">Parámetros!$B$4-E794</f>
        <v>693</v>
      </c>
      <c r="G794" s="7" t="n">
        <f aca="false">COUNTIF(Pedidos!$B$2:$B$7000,A794)</f>
        <v>1</v>
      </c>
      <c r="H794" s="16" t="n">
        <f aca="false">SUMIFS(Pedidos!$D$2:$D$7000,Pedidos!$B$2:$B$7000,A794)</f>
        <v>15.88</v>
      </c>
      <c r="I794" s="7" t="n">
        <f aca="false">5-MIN(4,INT(PERCENTRANK($F$2:$F$2401,F794,6)*5))</f>
        <v>1</v>
      </c>
      <c r="J794" s="15" t="n">
        <f aca="false">IF(G794&gt;=Parámetros!$B$8,5,IF(G794&gt;=Parámetros!$B$7,4,IF(G794&gt;=Parámetros!$B$6,3,IF(G794&gt;=Parámetros!$B$5,2,1))))</f>
        <v>1</v>
      </c>
      <c r="K794" s="7" t="n">
        <f aca="false">1+MIN(4,INT(PERCENTRANK($H$2:$H$2401,H794,6)*5))</f>
        <v>1</v>
      </c>
      <c r="L794" s="7" t="str">
        <f aca="false">I794&amp;J794&amp;K794</f>
        <v>111</v>
      </c>
      <c r="M794" s="15" t="str">
        <f aca="false">INDEX('Mapa RF'!$B$4:$F$8,6-I794,J794)</f>
        <v>Hibernando</v>
      </c>
    </row>
    <row r="795" customFormat="false" ht="15" hidden="false" customHeight="false" outlineLevel="0" collapsed="false">
      <c r="A795" s="10" t="s">
        <v>4866</v>
      </c>
      <c r="B795" s="10" t="s">
        <v>8975</v>
      </c>
      <c r="C795" s="11" t="n">
        <v>45970</v>
      </c>
      <c r="D795" s="13" t="b">
        <f aca="false">TRUE()</f>
        <v>1</v>
      </c>
      <c r="E795" s="14" t="n">
        <f aca="false">_xlfn.MAXIFS(Pedidos!$C$2:$C$7000,Pedidos!$B$2:$B$7000,A795)</f>
        <v>45970</v>
      </c>
      <c r="F795" s="15" t="n">
        <f aca="false">Parámetros!$B$4-E795</f>
        <v>326</v>
      </c>
      <c r="G795" s="7" t="n">
        <f aca="false">COUNTIF(Pedidos!$B$2:$B$7000,A795)</f>
        <v>1</v>
      </c>
      <c r="H795" s="16" t="n">
        <f aca="false">SUMIFS(Pedidos!$D$2:$D$7000,Pedidos!$B$2:$B$7000,A795)</f>
        <v>27.94</v>
      </c>
      <c r="I795" s="7" t="n">
        <f aca="false">5-MIN(4,INT(PERCENTRANK($F$2:$F$2401,F795,6)*5))</f>
        <v>3</v>
      </c>
      <c r="J795" s="15" t="n">
        <f aca="false">IF(G795&gt;=Parámetros!$B$8,5,IF(G795&gt;=Parámetros!$B$7,4,IF(G795&gt;=Parámetros!$B$6,3,IF(G795&gt;=Parámetros!$B$5,2,1))))</f>
        <v>1</v>
      </c>
      <c r="K795" s="7" t="n">
        <f aca="false">1+MIN(4,INT(PERCENTRANK($H$2:$H$2401,H795,6)*5))</f>
        <v>2</v>
      </c>
      <c r="L795" s="7" t="str">
        <f aca="false">I795&amp;J795&amp;K795</f>
        <v>312</v>
      </c>
      <c r="M795" s="15" t="str">
        <f aca="false">INDEX('Mapa RF'!$B$4:$F$8,6-I795,J795)</f>
        <v>A punto de dormirse</v>
      </c>
    </row>
    <row r="796" customFormat="false" ht="15" hidden="false" customHeight="false" outlineLevel="0" collapsed="false">
      <c r="A796" s="10" t="s">
        <v>3723</v>
      </c>
      <c r="B796" s="10" t="s">
        <v>8972</v>
      </c>
      <c r="C796" s="11" t="n">
        <v>45884</v>
      </c>
      <c r="D796" s="13" t="b">
        <f aca="false">TRUE()</f>
        <v>1</v>
      </c>
      <c r="E796" s="14" t="n">
        <f aca="false">_xlfn.MAXIFS(Pedidos!$C$2:$C$7000,Pedidos!$B$2:$B$7000,A796)</f>
        <v>46293</v>
      </c>
      <c r="F796" s="15" t="n">
        <f aca="false">Parámetros!$B$4-E796</f>
        <v>3</v>
      </c>
      <c r="G796" s="7" t="n">
        <f aca="false">COUNTIF(Pedidos!$B$2:$B$7000,A796)</f>
        <v>13</v>
      </c>
      <c r="H796" s="16" t="n">
        <f aca="false">SUMIFS(Pedidos!$D$2:$D$7000,Pedidos!$B$2:$B$7000,A796)</f>
        <v>651.49</v>
      </c>
      <c r="I796" s="7" t="n">
        <f aca="false">5-MIN(4,INT(PERCENTRANK($F$2:$F$2401,F796,6)*5))</f>
        <v>5</v>
      </c>
      <c r="J796" s="15" t="n">
        <f aca="false">IF(G796&gt;=Parámetros!$B$8,5,IF(G796&gt;=Parámetros!$B$7,4,IF(G796&gt;=Parámetros!$B$6,3,IF(G796&gt;=Parámetros!$B$5,2,1))))</f>
        <v>5</v>
      </c>
      <c r="K796" s="7" t="n">
        <f aca="false">1+MIN(4,INT(PERCENTRANK($H$2:$H$2401,H796,6)*5))</f>
        <v>5</v>
      </c>
      <c r="L796" s="7" t="str">
        <f aca="false">I796&amp;J796&amp;K796</f>
        <v>555</v>
      </c>
      <c r="M796" s="15" t="str">
        <f aca="false">INDEX('Mapa RF'!$B$4:$F$8,6-I796,J796)</f>
        <v>Campeones</v>
      </c>
    </row>
    <row r="797" customFormat="false" ht="15" hidden="false" customHeight="false" outlineLevel="0" collapsed="false">
      <c r="A797" s="10" t="s">
        <v>750</v>
      </c>
      <c r="B797" s="10" t="s">
        <v>8971</v>
      </c>
      <c r="C797" s="11" t="n">
        <v>45651</v>
      </c>
      <c r="D797" s="13" t="b">
        <f aca="false">TRUE()</f>
        <v>1</v>
      </c>
      <c r="E797" s="14" t="n">
        <f aca="false">_xlfn.MAXIFS(Pedidos!$C$2:$C$7000,Pedidos!$B$2:$B$7000,A797)</f>
        <v>45833</v>
      </c>
      <c r="F797" s="15" t="n">
        <f aca="false">Parámetros!$B$4-E797</f>
        <v>463</v>
      </c>
      <c r="G797" s="7" t="n">
        <f aca="false">COUNTIF(Pedidos!$B$2:$B$7000,A797)</f>
        <v>2</v>
      </c>
      <c r="H797" s="16" t="n">
        <f aca="false">SUMIFS(Pedidos!$D$2:$D$7000,Pedidos!$B$2:$B$7000,A797)</f>
        <v>66.38</v>
      </c>
      <c r="I797" s="7" t="n">
        <f aca="false">5-MIN(4,INT(PERCENTRANK($F$2:$F$2401,F797,6)*5))</f>
        <v>2</v>
      </c>
      <c r="J797" s="15" t="n">
        <f aca="false">IF(G797&gt;=Parámetros!$B$8,5,IF(G797&gt;=Parámetros!$B$7,4,IF(G797&gt;=Parámetros!$B$6,3,IF(G797&gt;=Parámetros!$B$5,2,1))))</f>
        <v>2</v>
      </c>
      <c r="K797" s="7" t="n">
        <f aca="false">1+MIN(4,INT(PERCENTRANK($H$2:$H$2401,H797,6)*5))</f>
        <v>4</v>
      </c>
      <c r="L797" s="7" t="str">
        <f aca="false">I797&amp;J797&amp;K797</f>
        <v>224</v>
      </c>
      <c r="M797" s="15" t="str">
        <f aca="false">INDEX('Mapa RF'!$B$4:$F$8,6-I797,J797)</f>
        <v>Hibernando</v>
      </c>
    </row>
    <row r="798" customFormat="false" ht="15" hidden="false" customHeight="false" outlineLevel="0" collapsed="false">
      <c r="A798" s="10" t="s">
        <v>417</v>
      </c>
      <c r="B798" s="10" t="s">
        <v>8973</v>
      </c>
      <c r="C798" s="11" t="n">
        <v>45616</v>
      </c>
      <c r="D798" s="13" t="b">
        <f aca="false">TRUE()</f>
        <v>1</v>
      </c>
      <c r="E798" s="14" t="n">
        <f aca="false">_xlfn.MAXIFS(Pedidos!$C$2:$C$7000,Pedidos!$B$2:$B$7000,A798)</f>
        <v>45616</v>
      </c>
      <c r="F798" s="15" t="n">
        <f aca="false">Parámetros!$B$4-E798</f>
        <v>680</v>
      </c>
      <c r="G798" s="7" t="n">
        <f aca="false">COUNTIF(Pedidos!$B$2:$B$7000,A798)</f>
        <v>1</v>
      </c>
      <c r="H798" s="16" t="n">
        <f aca="false">SUMIFS(Pedidos!$D$2:$D$7000,Pedidos!$B$2:$B$7000,A798)</f>
        <v>21.45</v>
      </c>
      <c r="I798" s="7" t="n">
        <f aca="false">5-MIN(4,INT(PERCENTRANK($F$2:$F$2401,F798,6)*5))</f>
        <v>1</v>
      </c>
      <c r="J798" s="15" t="n">
        <f aca="false">IF(G798&gt;=Parámetros!$B$8,5,IF(G798&gt;=Parámetros!$B$7,4,IF(G798&gt;=Parámetros!$B$6,3,IF(G798&gt;=Parámetros!$B$5,2,1))))</f>
        <v>1</v>
      </c>
      <c r="K798" s="7" t="n">
        <f aca="false">1+MIN(4,INT(PERCENTRANK($H$2:$H$2401,H798,6)*5))</f>
        <v>1</v>
      </c>
      <c r="L798" s="7" t="str">
        <f aca="false">I798&amp;J798&amp;K798</f>
        <v>111</v>
      </c>
      <c r="M798" s="15" t="str">
        <f aca="false">INDEX('Mapa RF'!$B$4:$F$8,6-I798,J798)</f>
        <v>Hibernando</v>
      </c>
    </row>
    <row r="799" customFormat="false" ht="15" hidden="false" customHeight="false" outlineLevel="0" collapsed="false">
      <c r="A799" s="10" t="s">
        <v>3103</v>
      </c>
      <c r="B799" s="10" t="s">
        <v>8970</v>
      </c>
      <c r="C799" s="11" t="n">
        <v>45839</v>
      </c>
      <c r="D799" s="13" t="b">
        <f aca="false">TRUE()</f>
        <v>1</v>
      </c>
      <c r="E799" s="14" t="n">
        <f aca="false">_xlfn.MAXIFS(Pedidos!$C$2:$C$7000,Pedidos!$B$2:$B$7000,A799)</f>
        <v>46012</v>
      </c>
      <c r="F799" s="15" t="n">
        <f aca="false">Parámetros!$B$4-E799</f>
        <v>284</v>
      </c>
      <c r="G799" s="7" t="n">
        <f aca="false">COUNTIF(Pedidos!$B$2:$B$7000,A799)</f>
        <v>3</v>
      </c>
      <c r="H799" s="16" t="n">
        <f aca="false">SUMIFS(Pedidos!$D$2:$D$7000,Pedidos!$B$2:$B$7000,A799)</f>
        <v>81.99</v>
      </c>
      <c r="I799" s="7" t="n">
        <f aca="false">5-MIN(4,INT(PERCENTRANK($F$2:$F$2401,F799,6)*5))</f>
        <v>3</v>
      </c>
      <c r="J799" s="15" t="n">
        <f aca="false">IF(G799&gt;=Parámetros!$B$8,5,IF(G799&gt;=Parámetros!$B$7,4,IF(G799&gt;=Parámetros!$B$6,3,IF(G799&gt;=Parámetros!$B$5,2,1))))</f>
        <v>3</v>
      </c>
      <c r="K799" s="7" t="n">
        <f aca="false">1+MIN(4,INT(PERCENTRANK($H$2:$H$2401,H799,6)*5))</f>
        <v>4</v>
      </c>
      <c r="L799" s="7" t="str">
        <f aca="false">I799&amp;J799&amp;K799</f>
        <v>334</v>
      </c>
      <c r="M799" s="15" t="str">
        <f aca="false">INDEX('Mapa RF'!$B$4:$F$8,6-I799,J799)</f>
        <v>Necesitan atención</v>
      </c>
    </row>
    <row r="800" customFormat="false" ht="15" hidden="false" customHeight="false" outlineLevel="0" collapsed="false">
      <c r="A800" s="10" t="s">
        <v>2411</v>
      </c>
      <c r="B800" s="10" t="s">
        <v>8974</v>
      </c>
      <c r="C800" s="11" t="n">
        <v>45787</v>
      </c>
      <c r="D800" s="13" t="b">
        <f aca="false">TRUE()</f>
        <v>1</v>
      </c>
      <c r="E800" s="14" t="n">
        <f aca="false">_xlfn.MAXIFS(Pedidos!$C$2:$C$7000,Pedidos!$B$2:$B$7000,A800)</f>
        <v>45787</v>
      </c>
      <c r="F800" s="15" t="n">
        <f aca="false">Parámetros!$B$4-E800</f>
        <v>509</v>
      </c>
      <c r="G800" s="7" t="n">
        <f aca="false">COUNTIF(Pedidos!$B$2:$B$7000,A800)</f>
        <v>1</v>
      </c>
      <c r="H800" s="16" t="n">
        <f aca="false">SUMIFS(Pedidos!$D$2:$D$7000,Pedidos!$B$2:$B$7000,A800)</f>
        <v>16.87</v>
      </c>
      <c r="I800" s="7" t="n">
        <f aca="false">5-MIN(4,INT(PERCENTRANK($F$2:$F$2401,F800,6)*5))</f>
        <v>1</v>
      </c>
      <c r="J800" s="15" t="n">
        <f aca="false">IF(G800&gt;=Parámetros!$B$8,5,IF(G800&gt;=Parámetros!$B$7,4,IF(G800&gt;=Parámetros!$B$6,3,IF(G800&gt;=Parámetros!$B$5,2,1))))</f>
        <v>1</v>
      </c>
      <c r="K800" s="7" t="n">
        <f aca="false">1+MIN(4,INT(PERCENTRANK($H$2:$H$2401,H800,6)*5))</f>
        <v>1</v>
      </c>
      <c r="L800" s="7" t="str">
        <f aca="false">I800&amp;J800&amp;K800</f>
        <v>111</v>
      </c>
      <c r="M800" s="15" t="str">
        <f aca="false">INDEX('Mapa RF'!$B$4:$F$8,6-I800,J800)</f>
        <v>Hibernando</v>
      </c>
    </row>
    <row r="801" customFormat="false" ht="15" hidden="false" customHeight="false" outlineLevel="0" collapsed="false">
      <c r="A801" s="10" t="s">
        <v>594</v>
      </c>
      <c r="B801" s="10" t="s">
        <v>8976</v>
      </c>
      <c r="C801" s="11" t="n">
        <v>45636</v>
      </c>
      <c r="D801" s="13" t="b">
        <f aca="false">TRUE()</f>
        <v>1</v>
      </c>
      <c r="E801" s="14" t="n">
        <f aca="false">_xlfn.MAXIFS(Pedidos!$C$2:$C$7000,Pedidos!$B$2:$B$7000,A801)</f>
        <v>45636</v>
      </c>
      <c r="F801" s="15" t="n">
        <f aca="false">Parámetros!$B$4-E801</f>
        <v>660</v>
      </c>
      <c r="G801" s="7" t="n">
        <f aca="false">COUNTIF(Pedidos!$B$2:$B$7000,A801)</f>
        <v>1</v>
      </c>
      <c r="H801" s="16" t="n">
        <f aca="false">SUMIFS(Pedidos!$D$2:$D$7000,Pedidos!$B$2:$B$7000,A801)</f>
        <v>21.15</v>
      </c>
      <c r="I801" s="7" t="n">
        <f aca="false">5-MIN(4,INT(PERCENTRANK($F$2:$F$2401,F801,6)*5))</f>
        <v>1</v>
      </c>
      <c r="J801" s="15" t="n">
        <f aca="false">IF(G801&gt;=Parámetros!$B$8,5,IF(G801&gt;=Parámetros!$B$7,4,IF(G801&gt;=Parámetros!$B$6,3,IF(G801&gt;=Parámetros!$B$5,2,1))))</f>
        <v>1</v>
      </c>
      <c r="K801" s="7" t="n">
        <f aca="false">1+MIN(4,INT(PERCENTRANK($H$2:$H$2401,H801,6)*5))</f>
        <v>1</v>
      </c>
      <c r="L801" s="7" t="str">
        <f aca="false">I801&amp;J801&amp;K801</f>
        <v>111</v>
      </c>
      <c r="M801" s="15" t="str">
        <f aca="false">INDEX('Mapa RF'!$B$4:$F$8,6-I801,J801)</f>
        <v>Hibernando</v>
      </c>
    </row>
    <row r="802" customFormat="false" ht="15" hidden="false" customHeight="false" outlineLevel="0" collapsed="false">
      <c r="A802" s="10" t="s">
        <v>370</v>
      </c>
      <c r="B802" s="10" t="s">
        <v>8968</v>
      </c>
      <c r="C802" s="11" t="n">
        <v>45610</v>
      </c>
      <c r="D802" s="13" t="b">
        <f aca="false">FALSE()</f>
        <v>0</v>
      </c>
      <c r="E802" s="14" t="n">
        <f aca="false">_xlfn.MAXIFS(Pedidos!$C$2:$C$7000,Pedidos!$B$2:$B$7000,A802)</f>
        <v>45770</v>
      </c>
      <c r="F802" s="15" t="n">
        <f aca="false">Parámetros!$B$4-E802</f>
        <v>526</v>
      </c>
      <c r="G802" s="7" t="n">
        <f aca="false">COUNTIF(Pedidos!$B$2:$B$7000,A802)</f>
        <v>2</v>
      </c>
      <c r="H802" s="16" t="n">
        <f aca="false">SUMIFS(Pedidos!$D$2:$D$7000,Pedidos!$B$2:$B$7000,A802)</f>
        <v>107.52</v>
      </c>
      <c r="I802" s="7" t="n">
        <f aca="false">5-MIN(4,INT(PERCENTRANK($F$2:$F$2401,F802,6)*5))</f>
        <v>1</v>
      </c>
      <c r="J802" s="15" t="n">
        <f aca="false">IF(G802&gt;=Parámetros!$B$8,5,IF(G802&gt;=Parámetros!$B$7,4,IF(G802&gt;=Parámetros!$B$6,3,IF(G802&gt;=Parámetros!$B$5,2,1))))</f>
        <v>2</v>
      </c>
      <c r="K802" s="7" t="n">
        <f aca="false">1+MIN(4,INT(PERCENTRANK($H$2:$H$2401,H802,6)*5))</f>
        <v>4</v>
      </c>
      <c r="L802" s="7" t="str">
        <f aca="false">I802&amp;J802&amp;K802</f>
        <v>124</v>
      </c>
      <c r="M802" s="15" t="str">
        <f aca="false">INDEX('Mapa RF'!$B$4:$F$8,6-I802,J802)</f>
        <v>Hibernando</v>
      </c>
    </row>
    <row r="803" customFormat="false" ht="15" hidden="false" customHeight="false" outlineLevel="0" collapsed="false">
      <c r="A803" s="10" t="s">
        <v>5531</v>
      </c>
      <c r="B803" s="10" t="s">
        <v>8973</v>
      </c>
      <c r="C803" s="11" t="n">
        <v>46021</v>
      </c>
      <c r="D803" s="13" t="b">
        <f aca="false">TRUE()</f>
        <v>1</v>
      </c>
      <c r="E803" s="14" t="n">
        <f aca="false">_xlfn.MAXIFS(Pedidos!$C$2:$C$7000,Pedidos!$B$2:$B$7000,A803)</f>
        <v>46270</v>
      </c>
      <c r="F803" s="15" t="n">
        <f aca="false">Parámetros!$B$4-E803</f>
        <v>26</v>
      </c>
      <c r="G803" s="7" t="n">
        <f aca="false">COUNTIF(Pedidos!$B$2:$B$7000,A803)</f>
        <v>3</v>
      </c>
      <c r="H803" s="16" t="n">
        <f aca="false">SUMIFS(Pedidos!$D$2:$D$7000,Pedidos!$B$2:$B$7000,A803)</f>
        <v>78.94</v>
      </c>
      <c r="I803" s="7" t="n">
        <f aca="false">5-MIN(4,INT(PERCENTRANK($F$2:$F$2401,F803,6)*5))</f>
        <v>5</v>
      </c>
      <c r="J803" s="15" t="n">
        <f aca="false">IF(G803&gt;=Parámetros!$B$8,5,IF(G803&gt;=Parámetros!$B$7,4,IF(G803&gt;=Parámetros!$B$6,3,IF(G803&gt;=Parámetros!$B$5,2,1))))</f>
        <v>3</v>
      </c>
      <c r="K803" s="7" t="n">
        <f aca="false">1+MIN(4,INT(PERCENTRANK($H$2:$H$2401,H803,6)*5))</f>
        <v>4</v>
      </c>
      <c r="L803" s="7" t="str">
        <f aca="false">I803&amp;J803&amp;K803</f>
        <v>534</v>
      </c>
      <c r="M803" s="15" t="str">
        <f aca="false">INDEX('Mapa RF'!$B$4:$F$8,6-I803,J803)</f>
        <v>Potencialmente leales</v>
      </c>
    </row>
    <row r="804" customFormat="false" ht="15" hidden="false" customHeight="false" outlineLevel="0" collapsed="false">
      <c r="A804" s="10" t="s">
        <v>5143</v>
      </c>
      <c r="B804" s="10" t="s">
        <v>8972</v>
      </c>
      <c r="C804" s="11" t="n">
        <v>45990</v>
      </c>
      <c r="D804" s="13" t="b">
        <f aca="false">TRUE()</f>
        <v>1</v>
      </c>
      <c r="E804" s="14" t="n">
        <f aca="false">_xlfn.MAXIFS(Pedidos!$C$2:$C$7000,Pedidos!$B$2:$B$7000,A804)</f>
        <v>46219</v>
      </c>
      <c r="F804" s="15" t="n">
        <f aca="false">Parámetros!$B$4-E804</f>
        <v>77</v>
      </c>
      <c r="G804" s="7" t="n">
        <f aca="false">COUNTIF(Pedidos!$B$2:$B$7000,A804)</f>
        <v>2</v>
      </c>
      <c r="H804" s="16" t="n">
        <f aca="false">SUMIFS(Pedidos!$D$2:$D$7000,Pedidos!$B$2:$B$7000,A804)</f>
        <v>79.48</v>
      </c>
      <c r="I804" s="7" t="n">
        <f aca="false">5-MIN(4,INT(PERCENTRANK($F$2:$F$2401,F804,6)*5))</f>
        <v>4</v>
      </c>
      <c r="J804" s="15" t="n">
        <f aca="false">IF(G804&gt;=Parámetros!$B$8,5,IF(G804&gt;=Parámetros!$B$7,4,IF(G804&gt;=Parámetros!$B$6,3,IF(G804&gt;=Parámetros!$B$5,2,1))))</f>
        <v>2</v>
      </c>
      <c r="K804" s="7" t="n">
        <f aca="false">1+MIN(4,INT(PERCENTRANK($H$2:$H$2401,H804,6)*5))</f>
        <v>4</v>
      </c>
      <c r="L804" s="7" t="str">
        <f aca="false">I804&amp;J804&amp;K804</f>
        <v>424</v>
      </c>
      <c r="M804" s="15" t="str">
        <f aca="false">INDEX('Mapa RF'!$B$4:$F$8,6-I804,J804)</f>
        <v>Potencialmente leales</v>
      </c>
    </row>
    <row r="805" customFormat="false" ht="15" hidden="false" customHeight="false" outlineLevel="0" collapsed="false">
      <c r="A805" s="10" t="s">
        <v>2822</v>
      </c>
      <c r="B805" s="10" t="s">
        <v>8972</v>
      </c>
      <c r="C805" s="11" t="n">
        <v>45818</v>
      </c>
      <c r="D805" s="13" t="b">
        <f aca="false">FALSE()</f>
        <v>0</v>
      </c>
      <c r="E805" s="14" t="n">
        <f aca="false">_xlfn.MAXIFS(Pedidos!$C$2:$C$7000,Pedidos!$B$2:$B$7000,A805)</f>
        <v>45818</v>
      </c>
      <c r="F805" s="15" t="n">
        <f aca="false">Parámetros!$B$4-E805</f>
        <v>478</v>
      </c>
      <c r="G805" s="7" t="n">
        <f aca="false">COUNTIF(Pedidos!$B$2:$B$7000,A805)</f>
        <v>1</v>
      </c>
      <c r="H805" s="16" t="n">
        <f aca="false">SUMIFS(Pedidos!$D$2:$D$7000,Pedidos!$B$2:$B$7000,A805)</f>
        <v>32.54</v>
      </c>
      <c r="I805" s="7" t="n">
        <f aca="false">5-MIN(4,INT(PERCENTRANK($F$2:$F$2401,F805,6)*5))</f>
        <v>2</v>
      </c>
      <c r="J805" s="15" t="n">
        <f aca="false">IF(G805&gt;=Parámetros!$B$8,5,IF(G805&gt;=Parámetros!$B$7,4,IF(G805&gt;=Parámetros!$B$6,3,IF(G805&gt;=Parámetros!$B$5,2,1))))</f>
        <v>1</v>
      </c>
      <c r="K805" s="7" t="n">
        <f aca="false">1+MIN(4,INT(PERCENTRANK($H$2:$H$2401,H805,6)*5))</f>
        <v>2</v>
      </c>
      <c r="L805" s="7" t="str">
        <f aca="false">I805&amp;J805&amp;K805</f>
        <v>212</v>
      </c>
      <c r="M805" s="15" t="str">
        <f aca="false">INDEX('Mapa RF'!$B$4:$F$8,6-I805,J805)</f>
        <v>Hibernando</v>
      </c>
    </row>
    <row r="806" customFormat="false" ht="15" hidden="false" customHeight="false" outlineLevel="0" collapsed="false">
      <c r="A806" s="10" t="s">
        <v>719</v>
      </c>
      <c r="B806" s="10" t="s">
        <v>8970</v>
      </c>
      <c r="C806" s="11" t="n">
        <v>45648</v>
      </c>
      <c r="D806" s="13" t="b">
        <f aca="false">TRUE()</f>
        <v>1</v>
      </c>
      <c r="E806" s="14" t="n">
        <f aca="false">_xlfn.MAXIFS(Pedidos!$C$2:$C$7000,Pedidos!$B$2:$B$7000,A806)</f>
        <v>45648</v>
      </c>
      <c r="F806" s="15" t="n">
        <f aca="false">Parámetros!$B$4-E806</f>
        <v>648</v>
      </c>
      <c r="G806" s="7" t="n">
        <f aca="false">COUNTIF(Pedidos!$B$2:$B$7000,A806)</f>
        <v>1</v>
      </c>
      <c r="H806" s="16" t="n">
        <f aca="false">SUMIFS(Pedidos!$D$2:$D$7000,Pedidos!$B$2:$B$7000,A806)</f>
        <v>25.75</v>
      </c>
      <c r="I806" s="7" t="n">
        <f aca="false">5-MIN(4,INT(PERCENTRANK($F$2:$F$2401,F806,6)*5))</f>
        <v>1</v>
      </c>
      <c r="J806" s="15" t="n">
        <f aca="false">IF(G806&gt;=Parámetros!$B$8,5,IF(G806&gt;=Parámetros!$B$7,4,IF(G806&gt;=Parámetros!$B$6,3,IF(G806&gt;=Parámetros!$B$5,2,1))))</f>
        <v>1</v>
      </c>
      <c r="K806" s="7" t="n">
        <f aca="false">1+MIN(4,INT(PERCENTRANK($H$2:$H$2401,H806,6)*5))</f>
        <v>1</v>
      </c>
      <c r="L806" s="7" t="str">
        <f aca="false">I806&amp;J806&amp;K806</f>
        <v>111</v>
      </c>
      <c r="M806" s="15" t="str">
        <f aca="false">INDEX('Mapa RF'!$B$4:$F$8,6-I806,J806)</f>
        <v>Hibernando</v>
      </c>
    </row>
    <row r="807" customFormat="false" ht="15" hidden="false" customHeight="false" outlineLevel="0" collapsed="false">
      <c r="A807" s="10" t="s">
        <v>6641</v>
      </c>
      <c r="B807" s="10" t="s">
        <v>8968</v>
      </c>
      <c r="C807" s="11" t="n">
        <v>46105</v>
      </c>
      <c r="D807" s="13" t="b">
        <f aca="false">FALSE()</f>
        <v>0</v>
      </c>
      <c r="E807" s="14" t="n">
        <f aca="false">_xlfn.MAXIFS(Pedidos!$C$2:$C$7000,Pedidos!$B$2:$B$7000,A807)</f>
        <v>46105</v>
      </c>
      <c r="F807" s="15" t="n">
        <f aca="false">Parámetros!$B$4-E807</f>
        <v>191</v>
      </c>
      <c r="G807" s="7" t="n">
        <f aca="false">COUNTIF(Pedidos!$B$2:$B$7000,A807)</f>
        <v>1</v>
      </c>
      <c r="H807" s="16" t="n">
        <f aca="false">SUMIFS(Pedidos!$D$2:$D$7000,Pedidos!$B$2:$B$7000,A807)</f>
        <v>64.23</v>
      </c>
      <c r="I807" s="7" t="n">
        <f aca="false">5-MIN(4,INT(PERCENTRANK($F$2:$F$2401,F807,6)*5))</f>
        <v>4</v>
      </c>
      <c r="J807" s="15" t="n">
        <f aca="false">IF(G807&gt;=Parámetros!$B$8,5,IF(G807&gt;=Parámetros!$B$7,4,IF(G807&gt;=Parámetros!$B$6,3,IF(G807&gt;=Parámetros!$B$5,2,1))))</f>
        <v>1</v>
      </c>
      <c r="K807" s="7" t="n">
        <f aca="false">1+MIN(4,INT(PERCENTRANK($H$2:$H$2401,H807,6)*5))</f>
        <v>4</v>
      </c>
      <c r="L807" s="7" t="str">
        <f aca="false">I807&amp;J807&amp;K807</f>
        <v>414</v>
      </c>
      <c r="M807" s="15" t="str">
        <f aca="false">INDEX('Mapa RF'!$B$4:$F$8,6-I807,J807)</f>
        <v>Prometedores</v>
      </c>
    </row>
    <row r="808" customFormat="false" ht="15" hidden="false" customHeight="false" outlineLevel="0" collapsed="false">
      <c r="A808" s="10" t="s">
        <v>8207</v>
      </c>
      <c r="B808" s="10" t="s">
        <v>8972</v>
      </c>
      <c r="C808" s="11" t="n">
        <v>46234</v>
      </c>
      <c r="D808" s="13" t="b">
        <f aca="false">TRUE()</f>
        <v>1</v>
      </c>
      <c r="E808" s="14" t="n">
        <f aca="false">_xlfn.MAXIFS(Pedidos!$C$2:$C$7000,Pedidos!$B$2:$B$7000,A808)</f>
        <v>46234</v>
      </c>
      <c r="F808" s="15" t="n">
        <f aca="false">Parámetros!$B$4-E808</f>
        <v>62</v>
      </c>
      <c r="G808" s="7" t="n">
        <f aca="false">COUNTIF(Pedidos!$B$2:$B$7000,A808)</f>
        <v>1</v>
      </c>
      <c r="H808" s="16" t="n">
        <f aca="false">SUMIFS(Pedidos!$D$2:$D$7000,Pedidos!$B$2:$B$7000,A808)</f>
        <v>45.35</v>
      </c>
      <c r="I808" s="7" t="n">
        <f aca="false">5-MIN(4,INT(PERCENTRANK($F$2:$F$2401,F808,6)*5))</f>
        <v>5</v>
      </c>
      <c r="J808" s="15" t="n">
        <f aca="false">IF(G808&gt;=Parámetros!$B$8,5,IF(G808&gt;=Parámetros!$B$7,4,IF(G808&gt;=Parámetros!$B$6,3,IF(G808&gt;=Parámetros!$B$5,2,1))))</f>
        <v>1</v>
      </c>
      <c r="K808" s="7" t="n">
        <f aca="false">1+MIN(4,INT(PERCENTRANK($H$2:$H$2401,H808,6)*5))</f>
        <v>3</v>
      </c>
      <c r="L808" s="7" t="str">
        <f aca="false">I808&amp;J808&amp;K808</f>
        <v>513</v>
      </c>
      <c r="M808" s="15" t="str">
        <f aca="false">INDEX('Mapa RF'!$B$4:$F$8,6-I808,J808)</f>
        <v>Nuevos</v>
      </c>
    </row>
    <row r="809" customFormat="false" ht="15" hidden="false" customHeight="false" outlineLevel="0" collapsed="false">
      <c r="A809" s="10" t="s">
        <v>1853</v>
      </c>
      <c r="B809" s="10" t="s">
        <v>8968</v>
      </c>
      <c r="C809" s="11" t="n">
        <v>45745</v>
      </c>
      <c r="D809" s="13" t="b">
        <f aca="false">TRUE()</f>
        <v>1</v>
      </c>
      <c r="E809" s="14" t="n">
        <f aca="false">_xlfn.MAXIFS(Pedidos!$C$2:$C$7000,Pedidos!$B$2:$B$7000,A809)</f>
        <v>45999</v>
      </c>
      <c r="F809" s="15" t="n">
        <f aca="false">Parámetros!$B$4-E809</f>
        <v>297</v>
      </c>
      <c r="G809" s="7" t="n">
        <f aca="false">COUNTIF(Pedidos!$B$2:$B$7000,A809)</f>
        <v>7</v>
      </c>
      <c r="H809" s="16" t="n">
        <f aca="false">SUMIFS(Pedidos!$D$2:$D$7000,Pedidos!$B$2:$B$7000,A809)</f>
        <v>381.28</v>
      </c>
      <c r="I809" s="7" t="n">
        <f aca="false">5-MIN(4,INT(PERCENTRANK($F$2:$F$2401,F809,6)*5))</f>
        <v>3</v>
      </c>
      <c r="J809" s="15" t="n">
        <f aca="false">IF(G809&gt;=Parámetros!$B$8,5,IF(G809&gt;=Parámetros!$B$7,4,IF(G809&gt;=Parámetros!$B$6,3,IF(G809&gt;=Parámetros!$B$5,2,1))))</f>
        <v>5</v>
      </c>
      <c r="K809" s="7" t="n">
        <f aca="false">1+MIN(4,INT(PERCENTRANK($H$2:$H$2401,H809,6)*5))</f>
        <v>5</v>
      </c>
      <c r="L809" s="7" t="str">
        <f aca="false">I809&amp;J809&amp;K809</f>
        <v>355</v>
      </c>
      <c r="M809" s="15" t="str">
        <f aca="false">INDEX('Mapa RF'!$B$4:$F$8,6-I809,J809)</f>
        <v>Leales</v>
      </c>
    </row>
    <row r="810" customFormat="false" ht="15" hidden="false" customHeight="false" outlineLevel="0" collapsed="false">
      <c r="A810" s="10" t="s">
        <v>1029</v>
      </c>
      <c r="B810" s="10" t="s">
        <v>8973</v>
      </c>
      <c r="C810" s="11" t="n">
        <v>45678</v>
      </c>
      <c r="D810" s="13" t="b">
        <f aca="false">FALSE()</f>
        <v>0</v>
      </c>
      <c r="E810" s="14" t="n">
        <f aca="false">_xlfn.MAXIFS(Pedidos!$C$2:$C$7000,Pedidos!$B$2:$B$7000,A810)</f>
        <v>46260</v>
      </c>
      <c r="F810" s="15" t="n">
        <f aca="false">Parámetros!$B$4-E810</f>
        <v>36</v>
      </c>
      <c r="G810" s="7" t="n">
        <f aca="false">COUNTIF(Pedidos!$B$2:$B$7000,A810)</f>
        <v>11</v>
      </c>
      <c r="H810" s="16" t="n">
        <f aca="false">SUMIFS(Pedidos!$D$2:$D$7000,Pedidos!$B$2:$B$7000,A810)</f>
        <v>509.91</v>
      </c>
      <c r="I810" s="7" t="n">
        <f aca="false">5-MIN(4,INT(PERCENTRANK($F$2:$F$2401,F810,6)*5))</f>
        <v>5</v>
      </c>
      <c r="J810" s="15" t="n">
        <f aca="false">IF(G810&gt;=Parámetros!$B$8,5,IF(G810&gt;=Parámetros!$B$7,4,IF(G810&gt;=Parámetros!$B$6,3,IF(G810&gt;=Parámetros!$B$5,2,1))))</f>
        <v>5</v>
      </c>
      <c r="K810" s="7" t="n">
        <f aca="false">1+MIN(4,INT(PERCENTRANK($H$2:$H$2401,H810,6)*5))</f>
        <v>5</v>
      </c>
      <c r="L810" s="7" t="str">
        <f aca="false">I810&amp;J810&amp;K810</f>
        <v>555</v>
      </c>
      <c r="M810" s="15" t="str">
        <f aca="false">INDEX('Mapa RF'!$B$4:$F$8,6-I810,J810)</f>
        <v>Campeones</v>
      </c>
    </row>
    <row r="811" customFormat="false" ht="15" hidden="false" customHeight="false" outlineLevel="0" collapsed="false">
      <c r="A811" s="10" t="s">
        <v>391</v>
      </c>
      <c r="B811" s="10" t="s">
        <v>8977</v>
      </c>
      <c r="C811" s="11" t="n">
        <v>45613</v>
      </c>
      <c r="D811" s="13" t="b">
        <f aca="false">TRUE()</f>
        <v>1</v>
      </c>
      <c r="E811" s="14" t="n">
        <f aca="false">_xlfn.MAXIFS(Pedidos!$C$2:$C$7000,Pedidos!$B$2:$B$7000,A811)</f>
        <v>46270</v>
      </c>
      <c r="F811" s="15" t="n">
        <f aca="false">Parámetros!$B$4-E811</f>
        <v>26</v>
      </c>
      <c r="G811" s="7" t="n">
        <f aca="false">COUNTIF(Pedidos!$B$2:$B$7000,A811)</f>
        <v>18</v>
      </c>
      <c r="H811" s="16" t="n">
        <f aca="false">SUMIFS(Pedidos!$D$2:$D$7000,Pedidos!$B$2:$B$7000,A811)</f>
        <v>885.16</v>
      </c>
      <c r="I811" s="7" t="n">
        <f aca="false">5-MIN(4,INT(PERCENTRANK($F$2:$F$2401,F811,6)*5))</f>
        <v>5</v>
      </c>
      <c r="J811" s="15" t="n">
        <f aca="false">IF(G811&gt;=Parámetros!$B$8,5,IF(G811&gt;=Parámetros!$B$7,4,IF(G811&gt;=Parámetros!$B$6,3,IF(G811&gt;=Parámetros!$B$5,2,1))))</f>
        <v>5</v>
      </c>
      <c r="K811" s="7" t="n">
        <f aca="false">1+MIN(4,INT(PERCENTRANK($H$2:$H$2401,H811,6)*5))</f>
        <v>5</v>
      </c>
      <c r="L811" s="7" t="str">
        <f aca="false">I811&amp;J811&amp;K811</f>
        <v>555</v>
      </c>
      <c r="M811" s="15" t="str">
        <f aca="false">INDEX('Mapa RF'!$B$4:$F$8,6-I811,J811)</f>
        <v>Campeones</v>
      </c>
    </row>
    <row r="812" customFormat="false" ht="15" hidden="false" customHeight="false" outlineLevel="0" collapsed="false">
      <c r="A812" s="10" t="s">
        <v>3401</v>
      </c>
      <c r="B812" s="10" t="s">
        <v>8976</v>
      </c>
      <c r="C812" s="11" t="n">
        <v>45862</v>
      </c>
      <c r="D812" s="13" t="b">
        <f aca="false">FALSE()</f>
        <v>0</v>
      </c>
      <c r="E812" s="14" t="n">
        <f aca="false">_xlfn.MAXIFS(Pedidos!$C$2:$C$7000,Pedidos!$B$2:$B$7000,A812)</f>
        <v>45862</v>
      </c>
      <c r="F812" s="15" t="n">
        <f aca="false">Parámetros!$B$4-E812</f>
        <v>434</v>
      </c>
      <c r="G812" s="7" t="n">
        <f aca="false">COUNTIF(Pedidos!$B$2:$B$7000,A812)</f>
        <v>1</v>
      </c>
      <c r="H812" s="16" t="n">
        <f aca="false">SUMIFS(Pedidos!$D$2:$D$7000,Pedidos!$B$2:$B$7000,A812)</f>
        <v>31.21</v>
      </c>
      <c r="I812" s="7" t="n">
        <f aca="false">5-MIN(4,INT(PERCENTRANK($F$2:$F$2401,F812,6)*5))</f>
        <v>2</v>
      </c>
      <c r="J812" s="15" t="n">
        <f aca="false">IF(G812&gt;=Parámetros!$B$8,5,IF(G812&gt;=Parámetros!$B$7,4,IF(G812&gt;=Parámetros!$B$6,3,IF(G812&gt;=Parámetros!$B$5,2,1))))</f>
        <v>1</v>
      </c>
      <c r="K812" s="7" t="n">
        <f aca="false">1+MIN(4,INT(PERCENTRANK($H$2:$H$2401,H812,6)*5))</f>
        <v>2</v>
      </c>
      <c r="L812" s="7" t="str">
        <f aca="false">I812&amp;J812&amp;K812</f>
        <v>212</v>
      </c>
      <c r="M812" s="15" t="str">
        <f aca="false">INDEX('Mapa RF'!$B$4:$F$8,6-I812,J812)</f>
        <v>Hibernando</v>
      </c>
    </row>
    <row r="813" customFormat="false" ht="15" hidden="false" customHeight="false" outlineLevel="0" collapsed="false">
      <c r="A813" s="10" t="s">
        <v>165</v>
      </c>
      <c r="B813" s="10" t="s">
        <v>8979</v>
      </c>
      <c r="C813" s="11" t="n">
        <v>45584</v>
      </c>
      <c r="D813" s="13" t="b">
        <f aca="false">TRUE()</f>
        <v>1</v>
      </c>
      <c r="E813" s="14" t="n">
        <f aca="false">_xlfn.MAXIFS(Pedidos!$C$2:$C$7000,Pedidos!$B$2:$B$7000,A813)</f>
        <v>46234</v>
      </c>
      <c r="F813" s="15" t="n">
        <f aca="false">Parámetros!$B$4-E813</f>
        <v>62</v>
      </c>
      <c r="G813" s="7" t="n">
        <f aca="false">COUNTIF(Pedidos!$B$2:$B$7000,A813)</f>
        <v>15</v>
      </c>
      <c r="H813" s="16" t="n">
        <f aca="false">SUMIFS(Pedidos!$D$2:$D$7000,Pedidos!$B$2:$B$7000,A813)</f>
        <v>639.64</v>
      </c>
      <c r="I813" s="7" t="n">
        <f aca="false">5-MIN(4,INT(PERCENTRANK($F$2:$F$2401,F813,6)*5))</f>
        <v>5</v>
      </c>
      <c r="J813" s="15" t="n">
        <f aca="false">IF(G813&gt;=Parámetros!$B$8,5,IF(G813&gt;=Parámetros!$B$7,4,IF(G813&gt;=Parámetros!$B$6,3,IF(G813&gt;=Parámetros!$B$5,2,1))))</f>
        <v>5</v>
      </c>
      <c r="K813" s="7" t="n">
        <f aca="false">1+MIN(4,INT(PERCENTRANK($H$2:$H$2401,H813,6)*5))</f>
        <v>5</v>
      </c>
      <c r="L813" s="7" t="str">
        <f aca="false">I813&amp;J813&amp;K813</f>
        <v>555</v>
      </c>
      <c r="M813" s="15" t="str">
        <f aca="false">INDEX('Mapa RF'!$B$4:$F$8,6-I813,J813)</f>
        <v>Campeones</v>
      </c>
    </row>
    <row r="814" customFormat="false" ht="15" hidden="false" customHeight="false" outlineLevel="0" collapsed="false">
      <c r="A814" s="10" t="s">
        <v>620</v>
      </c>
      <c r="B814" s="10" t="s">
        <v>8979</v>
      </c>
      <c r="C814" s="11" t="n">
        <v>45638</v>
      </c>
      <c r="D814" s="13" t="b">
        <f aca="false">TRUE()</f>
        <v>1</v>
      </c>
      <c r="E814" s="14" t="n">
        <f aca="false">_xlfn.MAXIFS(Pedidos!$C$2:$C$7000,Pedidos!$B$2:$B$7000,A814)</f>
        <v>46273</v>
      </c>
      <c r="F814" s="15" t="n">
        <f aca="false">Parámetros!$B$4-E814</f>
        <v>23</v>
      </c>
      <c r="G814" s="7" t="n">
        <f aca="false">COUNTIF(Pedidos!$B$2:$B$7000,A814)</f>
        <v>20</v>
      </c>
      <c r="H814" s="16" t="n">
        <f aca="false">SUMIFS(Pedidos!$D$2:$D$7000,Pedidos!$B$2:$B$7000,A814)</f>
        <v>968.49</v>
      </c>
      <c r="I814" s="7" t="n">
        <f aca="false">5-MIN(4,INT(PERCENTRANK($F$2:$F$2401,F814,6)*5))</f>
        <v>5</v>
      </c>
      <c r="J814" s="15" t="n">
        <f aca="false">IF(G814&gt;=Parámetros!$B$8,5,IF(G814&gt;=Parámetros!$B$7,4,IF(G814&gt;=Parámetros!$B$6,3,IF(G814&gt;=Parámetros!$B$5,2,1))))</f>
        <v>5</v>
      </c>
      <c r="K814" s="7" t="n">
        <f aca="false">1+MIN(4,INT(PERCENTRANK($H$2:$H$2401,H814,6)*5))</f>
        <v>5</v>
      </c>
      <c r="L814" s="7" t="str">
        <f aca="false">I814&amp;J814&amp;K814</f>
        <v>555</v>
      </c>
      <c r="M814" s="15" t="str">
        <f aca="false">INDEX('Mapa RF'!$B$4:$F$8,6-I814,J814)</f>
        <v>Campeones</v>
      </c>
    </row>
    <row r="815" customFormat="false" ht="15" hidden="false" customHeight="false" outlineLevel="0" collapsed="false">
      <c r="A815" s="10" t="s">
        <v>4837</v>
      </c>
      <c r="B815" s="10" t="s">
        <v>8976</v>
      </c>
      <c r="C815" s="11" t="n">
        <v>45968</v>
      </c>
      <c r="D815" s="13" t="b">
        <f aca="false">TRUE()</f>
        <v>1</v>
      </c>
      <c r="E815" s="14" t="n">
        <f aca="false">_xlfn.MAXIFS(Pedidos!$C$2:$C$7000,Pedidos!$B$2:$B$7000,A815)</f>
        <v>45968</v>
      </c>
      <c r="F815" s="15" t="n">
        <f aca="false">Parámetros!$B$4-E815</f>
        <v>328</v>
      </c>
      <c r="G815" s="7" t="n">
        <f aca="false">COUNTIF(Pedidos!$B$2:$B$7000,A815)</f>
        <v>1</v>
      </c>
      <c r="H815" s="16" t="n">
        <f aca="false">SUMIFS(Pedidos!$D$2:$D$7000,Pedidos!$B$2:$B$7000,A815)</f>
        <v>41.06</v>
      </c>
      <c r="I815" s="7" t="n">
        <f aca="false">5-MIN(4,INT(PERCENTRANK($F$2:$F$2401,F815,6)*5))</f>
        <v>3</v>
      </c>
      <c r="J815" s="15" t="n">
        <f aca="false">IF(G815&gt;=Parámetros!$B$8,5,IF(G815&gt;=Parámetros!$B$7,4,IF(G815&gt;=Parámetros!$B$6,3,IF(G815&gt;=Parámetros!$B$5,2,1))))</f>
        <v>1</v>
      </c>
      <c r="K815" s="7" t="n">
        <f aca="false">1+MIN(4,INT(PERCENTRANK($H$2:$H$2401,H815,6)*5))</f>
        <v>3</v>
      </c>
      <c r="L815" s="7" t="str">
        <f aca="false">I815&amp;J815&amp;K815</f>
        <v>313</v>
      </c>
      <c r="M815" s="15" t="str">
        <f aca="false">INDEX('Mapa RF'!$B$4:$F$8,6-I815,J815)</f>
        <v>A punto de dormirse</v>
      </c>
    </row>
    <row r="816" customFormat="false" ht="15" hidden="false" customHeight="false" outlineLevel="0" collapsed="false">
      <c r="A816" s="10" t="s">
        <v>6967</v>
      </c>
      <c r="B816" s="10" t="s">
        <v>8972</v>
      </c>
      <c r="C816" s="11" t="n">
        <v>46132</v>
      </c>
      <c r="D816" s="13" t="b">
        <f aca="false">TRUE()</f>
        <v>1</v>
      </c>
      <c r="E816" s="14" t="n">
        <f aca="false">_xlfn.MAXIFS(Pedidos!$C$2:$C$7000,Pedidos!$B$2:$B$7000,A816)</f>
        <v>46132</v>
      </c>
      <c r="F816" s="15" t="n">
        <f aca="false">Parámetros!$B$4-E816</f>
        <v>164</v>
      </c>
      <c r="G816" s="7" t="n">
        <f aca="false">COUNTIF(Pedidos!$B$2:$B$7000,A816)</f>
        <v>1</v>
      </c>
      <c r="H816" s="16" t="n">
        <f aca="false">SUMIFS(Pedidos!$D$2:$D$7000,Pedidos!$B$2:$B$7000,A816)</f>
        <v>23.89</v>
      </c>
      <c r="I816" s="7" t="n">
        <f aca="false">5-MIN(4,INT(PERCENTRANK($F$2:$F$2401,F816,6)*5))</f>
        <v>4</v>
      </c>
      <c r="J816" s="15" t="n">
        <f aca="false">IF(G816&gt;=Parámetros!$B$8,5,IF(G816&gt;=Parámetros!$B$7,4,IF(G816&gt;=Parámetros!$B$6,3,IF(G816&gt;=Parámetros!$B$5,2,1))))</f>
        <v>1</v>
      </c>
      <c r="K816" s="7" t="n">
        <f aca="false">1+MIN(4,INT(PERCENTRANK($H$2:$H$2401,H816,6)*5))</f>
        <v>1</v>
      </c>
      <c r="L816" s="7" t="str">
        <f aca="false">I816&amp;J816&amp;K816</f>
        <v>411</v>
      </c>
      <c r="M816" s="15" t="str">
        <f aca="false">INDEX('Mapa RF'!$B$4:$F$8,6-I816,J816)</f>
        <v>Prometedores</v>
      </c>
    </row>
    <row r="817" customFormat="false" ht="15" hidden="false" customHeight="false" outlineLevel="0" collapsed="false">
      <c r="A817" s="10" t="s">
        <v>81</v>
      </c>
      <c r="B817" s="10" t="s">
        <v>8971</v>
      </c>
      <c r="C817" s="11" t="n">
        <v>45572</v>
      </c>
      <c r="D817" s="13" t="b">
        <f aca="false">TRUE()</f>
        <v>1</v>
      </c>
      <c r="E817" s="14" t="n">
        <f aca="false">_xlfn.MAXIFS(Pedidos!$C$2:$C$7000,Pedidos!$B$2:$B$7000,A817)</f>
        <v>45572</v>
      </c>
      <c r="F817" s="15" t="n">
        <f aca="false">Parámetros!$B$4-E817</f>
        <v>724</v>
      </c>
      <c r="G817" s="7" t="n">
        <f aca="false">COUNTIF(Pedidos!$B$2:$B$7000,A817)</f>
        <v>1</v>
      </c>
      <c r="H817" s="16" t="n">
        <f aca="false">SUMIFS(Pedidos!$D$2:$D$7000,Pedidos!$B$2:$B$7000,A817)</f>
        <v>25.13</v>
      </c>
      <c r="I817" s="7" t="n">
        <f aca="false">5-MIN(4,INT(PERCENTRANK($F$2:$F$2401,F817,6)*5))</f>
        <v>1</v>
      </c>
      <c r="J817" s="15" t="n">
        <f aca="false">IF(G817&gt;=Parámetros!$B$8,5,IF(G817&gt;=Parámetros!$B$7,4,IF(G817&gt;=Parámetros!$B$6,3,IF(G817&gt;=Parámetros!$B$5,2,1))))</f>
        <v>1</v>
      </c>
      <c r="K817" s="7" t="n">
        <f aca="false">1+MIN(4,INT(PERCENTRANK($H$2:$H$2401,H817,6)*5))</f>
        <v>1</v>
      </c>
      <c r="L817" s="7" t="str">
        <f aca="false">I817&amp;J817&amp;K817</f>
        <v>111</v>
      </c>
      <c r="M817" s="15" t="str">
        <f aca="false">INDEX('Mapa RF'!$B$4:$F$8,6-I817,J817)</f>
        <v>Hibernando</v>
      </c>
    </row>
    <row r="818" customFormat="false" ht="15" hidden="false" customHeight="false" outlineLevel="0" collapsed="false">
      <c r="A818" s="10" t="s">
        <v>2344</v>
      </c>
      <c r="B818" s="10" t="s">
        <v>8968</v>
      </c>
      <c r="C818" s="11" t="n">
        <v>45781</v>
      </c>
      <c r="D818" s="13" t="b">
        <f aca="false">TRUE()</f>
        <v>1</v>
      </c>
      <c r="E818" s="14" t="n">
        <f aca="false">_xlfn.MAXIFS(Pedidos!$C$2:$C$7000,Pedidos!$B$2:$B$7000,A818)</f>
        <v>46030</v>
      </c>
      <c r="F818" s="15" t="n">
        <f aca="false">Parámetros!$B$4-E818</f>
        <v>266</v>
      </c>
      <c r="G818" s="7" t="n">
        <f aca="false">COUNTIF(Pedidos!$B$2:$B$7000,A818)</f>
        <v>3</v>
      </c>
      <c r="H818" s="16" t="n">
        <f aca="false">SUMIFS(Pedidos!$D$2:$D$7000,Pedidos!$B$2:$B$7000,A818)</f>
        <v>105.16</v>
      </c>
      <c r="I818" s="7" t="n">
        <f aca="false">5-MIN(4,INT(PERCENTRANK($F$2:$F$2401,F818,6)*5))</f>
        <v>3</v>
      </c>
      <c r="J818" s="15" t="n">
        <f aca="false">IF(G818&gt;=Parámetros!$B$8,5,IF(G818&gt;=Parámetros!$B$7,4,IF(G818&gt;=Parámetros!$B$6,3,IF(G818&gt;=Parámetros!$B$5,2,1))))</f>
        <v>3</v>
      </c>
      <c r="K818" s="7" t="n">
        <f aca="false">1+MIN(4,INT(PERCENTRANK($H$2:$H$2401,H818,6)*5))</f>
        <v>4</v>
      </c>
      <c r="L818" s="7" t="str">
        <f aca="false">I818&amp;J818&amp;K818</f>
        <v>334</v>
      </c>
      <c r="M818" s="15" t="str">
        <f aca="false">INDEX('Mapa RF'!$B$4:$F$8,6-I818,J818)</f>
        <v>Necesitan atención</v>
      </c>
    </row>
    <row r="819" customFormat="false" ht="15" hidden="false" customHeight="false" outlineLevel="0" collapsed="false">
      <c r="A819" s="10" t="s">
        <v>1360</v>
      </c>
      <c r="B819" s="10" t="s">
        <v>8974</v>
      </c>
      <c r="C819" s="11" t="n">
        <v>45706</v>
      </c>
      <c r="D819" s="13" t="b">
        <f aca="false">TRUE()</f>
        <v>1</v>
      </c>
      <c r="E819" s="14" t="n">
        <f aca="false">_xlfn.MAXIFS(Pedidos!$C$2:$C$7000,Pedidos!$B$2:$B$7000,A819)</f>
        <v>45940</v>
      </c>
      <c r="F819" s="15" t="n">
        <f aca="false">Parámetros!$B$4-E819</f>
        <v>356</v>
      </c>
      <c r="G819" s="7" t="n">
        <f aca="false">COUNTIF(Pedidos!$B$2:$B$7000,A819)</f>
        <v>4</v>
      </c>
      <c r="H819" s="16" t="n">
        <f aca="false">SUMIFS(Pedidos!$D$2:$D$7000,Pedidos!$B$2:$B$7000,A819)</f>
        <v>130.57</v>
      </c>
      <c r="I819" s="7" t="n">
        <f aca="false">5-MIN(4,INT(PERCENTRANK($F$2:$F$2401,F819,6)*5))</f>
        <v>3</v>
      </c>
      <c r="J819" s="15" t="n">
        <f aca="false">IF(G819&gt;=Parámetros!$B$8,5,IF(G819&gt;=Parámetros!$B$7,4,IF(G819&gt;=Parámetros!$B$6,3,IF(G819&gt;=Parámetros!$B$5,2,1))))</f>
        <v>4</v>
      </c>
      <c r="K819" s="7" t="n">
        <f aca="false">1+MIN(4,INT(PERCENTRANK($H$2:$H$2401,H819,6)*5))</f>
        <v>4</v>
      </c>
      <c r="L819" s="7" t="str">
        <f aca="false">I819&amp;J819&amp;K819</f>
        <v>344</v>
      </c>
      <c r="M819" s="15" t="str">
        <f aca="false">INDEX('Mapa RF'!$B$4:$F$8,6-I819,J819)</f>
        <v>Leales</v>
      </c>
    </row>
    <row r="820" customFormat="false" ht="15" hidden="false" customHeight="false" outlineLevel="0" collapsed="false">
      <c r="A820" s="10" t="s">
        <v>7944</v>
      </c>
      <c r="B820" s="10" t="s">
        <v>8968</v>
      </c>
      <c r="C820" s="11" t="n">
        <v>46214</v>
      </c>
      <c r="D820" s="13" t="b">
        <f aca="false">TRUE()</f>
        <v>1</v>
      </c>
      <c r="E820" s="14" t="n">
        <f aca="false">_xlfn.MAXIFS(Pedidos!$C$2:$C$7000,Pedidos!$B$2:$B$7000,A820)</f>
        <v>46214</v>
      </c>
      <c r="F820" s="15" t="n">
        <f aca="false">Parámetros!$B$4-E820</f>
        <v>82</v>
      </c>
      <c r="G820" s="7" t="n">
        <f aca="false">COUNTIF(Pedidos!$B$2:$B$7000,A820)</f>
        <v>1</v>
      </c>
      <c r="H820" s="16" t="n">
        <f aca="false">SUMIFS(Pedidos!$D$2:$D$7000,Pedidos!$B$2:$B$7000,A820)</f>
        <v>34.22</v>
      </c>
      <c r="I820" s="7" t="n">
        <f aca="false">5-MIN(4,INT(PERCENTRANK($F$2:$F$2401,F820,6)*5))</f>
        <v>4</v>
      </c>
      <c r="J820" s="15" t="n">
        <f aca="false">IF(G820&gt;=Parámetros!$B$8,5,IF(G820&gt;=Parámetros!$B$7,4,IF(G820&gt;=Parámetros!$B$6,3,IF(G820&gt;=Parámetros!$B$5,2,1))))</f>
        <v>1</v>
      </c>
      <c r="K820" s="7" t="n">
        <f aca="false">1+MIN(4,INT(PERCENTRANK($H$2:$H$2401,H820,6)*5))</f>
        <v>2</v>
      </c>
      <c r="L820" s="7" t="str">
        <f aca="false">I820&amp;J820&amp;K820</f>
        <v>412</v>
      </c>
      <c r="M820" s="15" t="str">
        <f aca="false">INDEX('Mapa RF'!$B$4:$F$8,6-I820,J820)</f>
        <v>Prometedores</v>
      </c>
    </row>
    <row r="821" customFormat="false" ht="15" hidden="false" customHeight="false" outlineLevel="0" collapsed="false">
      <c r="A821" s="10" t="s">
        <v>3070</v>
      </c>
      <c r="B821" s="10" t="s">
        <v>8979</v>
      </c>
      <c r="C821" s="11" t="n">
        <v>45837</v>
      </c>
      <c r="D821" s="13" t="b">
        <f aca="false">TRUE()</f>
        <v>1</v>
      </c>
      <c r="E821" s="14" t="n">
        <f aca="false">_xlfn.MAXIFS(Pedidos!$C$2:$C$7000,Pedidos!$B$2:$B$7000,A821)</f>
        <v>46286</v>
      </c>
      <c r="F821" s="15" t="n">
        <f aca="false">Parámetros!$B$4-E821</f>
        <v>10</v>
      </c>
      <c r="G821" s="7" t="n">
        <f aca="false">COUNTIF(Pedidos!$B$2:$B$7000,A821)</f>
        <v>18</v>
      </c>
      <c r="H821" s="16" t="n">
        <f aca="false">SUMIFS(Pedidos!$D$2:$D$7000,Pedidos!$B$2:$B$7000,A821)</f>
        <v>707.01</v>
      </c>
      <c r="I821" s="7" t="n">
        <f aca="false">5-MIN(4,INT(PERCENTRANK($F$2:$F$2401,F821,6)*5))</f>
        <v>5</v>
      </c>
      <c r="J821" s="15" t="n">
        <f aca="false">IF(G821&gt;=Parámetros!$B$8,5,IF(G821&gt;=Parámetros!$B$7,4,IF(G821&gt;=Parámetros!$B$6,3,IF(G821&gt;=Parámetros!$B$5,2,1))))</f>
        <v>5</v>
      </c>
      <c r="K821" s="7" t="n">
        <f aca="false">1+MIN(4,INT(PERCENTRANK($H$2:$H$2401,H821,6)*5))</f>
        <v>5</v>
      </c>
      <c r="L821" s="7" t="str">
        <f aca="false">I821&amp;J821&amp;K821</f>
        <v>555</v>
      </c>
      <c r="M821" s="15" t="str">
        <f aca="false">INDEX('Mapa RF'!$B$4:$F$8,6-I821,J821)</f>
        <v>Campeones</v>
      </c>
    </row>
    <row r="822" customFormat="false" ht="15" hidden="false" customHeight="false" outlineLevel="0" collapsed="false">
      <c r="A822" s="10" t="s">
        <v>7041</v>
      </c>
      <c r="B822" s="10" t="s">
        <v>8973</v>
      </c>
      <c r="C822" s="11" t="n">
        <v>46138</v>
      </c>
      <c r="D822" s="13" t="b">
        <f aca="false">TRUE()</f>
        <v>1</v>
      </c>
      <c r="E822" s="14" t="n">
        <f aca="false">_xlfn.MAXIFS(Pedidos!$C$2:$C$7000,Pedidos!$B$2:$B$7000,A822)</f>
        <v>46138</v>
      </c>
      <c r="F822" s="15" t="n">
        <f aca="false">Parámetros!$B$4-E822</f>
        <v>158</v>
      </c>
      <c r="G822" s="7" t="n">
        <f aca="false">COUNTIF(Pedidos!$B$2:$B$7000,A822)</f>
        <v>1</v>
      </c>
      <c r="H822" s="16" t="n">
        <f aca="false">SUMIFS(Pedidos!$D$2:$D$7000,Pedidos!$B$2:$B$7000,A822)</f>
        <v>20.24</v>
      </c>
      <c r="I822" s="7" t="n">
        <f aca="false">5-MIN(4,INT(PERCENTRANK($F$2:$F$2401,F822,6)*5))</f>
        <v>4</v>
      </c>
      <c r="J822" s="15" t="n">
        <f aca="false">IF(G822&gt;=Parámetros!$B$8,5,IF(G822&gt;=Parámetros!$B$7,4,IF(G822&gt;=Parámetros!$B$6,3,IF(G822&gt;=Parámetros!$B$5,2,1))))</f>
        <v>1</v>
      </c>
      <c r="K822" s="7" t="n">
        <f aca="false">1+MIN(4,INT(PERCENTRANK($H$2:$H$2401,H822,6)*5))</f>
        <v>1</v>
      </c>
      <c r="L822" s="7" t="str">
        <f aca="false">I822&amp;J822&amp;K822</f>
        <v>411</v>
      </c>
      <c r="M822" s="15" t="str">
        <f aca="false">INDEX('Mapa RF'!$B$4:$F$8,6-I822,J822)</f>
        <v>Prometedores</v>
      </c>
    </row>
    <row r="823" customFormat="false" ht="15" hidden="false" customHeight="false" outlineLevel="0" collapsed="false">
      <c r="A823" s="10" t="s">
        <v>7487</v>
      </c>
      <c r="B823" s="10" t="s">
        <v>8975</v>
      </c>
      <c r="C823" s="11" t="n">
        <v>46176</v>
      </c>
      <c r="D823" s="13" t="b">
        <f aca="false">TRUE()</f>
        <v>1</v>
      </c>
      <c r="E823" s="14" t="n">
        <f aca="false">_xlfn.MAXIFS(Pedidos!$C$2:$C$7000,Pedidos!$B$2:$B$7000,A823)</f>
        <v>46270</v>
      </c>
      <c r="F823" s="15" t="n">
        <f aca="false">Parámetros!$B$4-E823</f>
        <v>26</v>
      </c>
      <c r="G823" s="7" t="n">
        <f aca="false">COUNTIF(Pedidos!$B$2:$B$7000,A823)</f>
        <v>2</v>
      </c>
      <c r="H823" s="16" t="n">
        <f aca="false">SUMIFS(Pedidos!$D$2:$D$7000,Pedidos!$B$2:$B$7000,A823)</f>
        <v>129.19</v>
      </c>
      <c r="I823" s="7" t="n">
        <f aca="false">5-MIN(4,INT(PERCENTRANK($F$2:$F$2401,F823,6)*5))</f>
        <v>5</v>
      </c>
      <c r="J823" s="15" t="n">
        <f aca="false">IF(G823&gt;=Parámetros!$B$8,5,IF(G823&gt;=Parámetros!$B$7,4,IF(G823&gt;=Parámetros!$B$6,3,IF(G823&gt;=Parámetros!$B$5,2,1))))</f>
        <v>2</v>
      </c>
      <c r="K823" s="7" t="n">
        <f aca="false">1+MIN(4,INT(PERCENTRANK($H$2:$H$2401,H823,6)*5))</f>
        <v>4</v>
      </c>
      <c r="L823" s="7" t="str">
        <f aca="false">I823&amp;J823&amp;K823</f>
        <v>524</v>
      </c>
      <c r="M823" s="15" t="str">
        <f aca="false">INDEX('Mapa RF'!$B$4:$F$8,6-I823,J823)</f>
        <v>Potencialmente leales</v>
      </c>
    </row>
    <row r="824" customFormat="false" ht="15" hidden="false" customHeight="false" outlineLevel="0" collapsed="false">
      <c r="A824" s="10" t="s">
        <v>3268</v>
      </c>
      <c r="B824" s="10" t="s">
        <v>8973</v>
      </c>
      <c r="C824" s="11" t="n">
        <v>45852</v>
      </c>
      <c r="D824" s="13" t="b">
        <f aca="false">TRUE()</f>
        <v>1</v>
      </c>
      <c r="E824" s="14" t="n">
        <f aca="false">_xlfn.MAXIFS(Pedidos!$C$2:$C$7000,Pedidos!$B$2:$B$7000,A824)</f>
        <v>45852</v>
      </c>
      <c r="F824" s="15" t="n">
        <f aca="false">Parámetros!$B$4-E824</f>
        <v>444</v>
      </c>
      <c r="G824" s="7" t="n">
        <f aca="false">COUNTIF(Pedidos!$B$2:$B$7000,A824)</f>
        <v>1</v>
      </c>
      <c r="H824" s="16" t="n">
        <f aca="false">SUMIFS(Pedidos!$D$2:$D$7000,Pedidos!$B$2:$B$7000,A824)</f>
        <v>48.16</v>
      </c>
      <c r="I824" s="7" t="n">
        <f aca="false">5-MIN(4,INT(PERCENTRANK($F$2:$F$2401,F824,6)*5))</f>
        <v>2</v>
      </c>
      <c r="J824" s="15" t="n">
        <f aca="false">IF(G824&gt;=Parámetros!$B$8,5,IF(G824&gt;=Parámetros!$B$7,4,IF(G824&gt;=Parámetros!$B$6,3,IF(G824&gt;=Parámetros!$B$5,2,1))))</f>
        <v>1</v>
      </c>
      <c r="K824" s="7" t="n">
        <f aca="false">1+MIN(4,INT(PERCENTRANK($H$2:$H$2401,H824,6)*5))</f>
        <v>3</v>
      </c>
      <c r="L824" s="7" t="str">
        <f aca="false">I824&amp;J824&amp;K824</f>
        <v>213</v>
      </c>
      <c r="M824" s="15" t="str">
        <f aca="false">INDEX('Mapa RF'!$B$4:$F$8,6-I824,J824)</f>
        <v>Hibernando</v>
      </c>
    </row>
    <row r="825" customFormat="false" ht="15" hidden="false" customHeight="false" outlineLevel="0" collapsed="false">
      <c r="A825" s="10" t="s">
        <v>5939</v>
      </c>
      <c r="B825" s="10" t="s">
        <v>8972</v>
      </c>
      <c r="C825" s="11" t="n">
        <v>46052</v>
      </c>
      <c r="D825" s="13" t="b">
        <f aca="false">TRUE()</f>
        <v>1</v>
      </c>
      <c r="E825" s="14" t="n">
        <f aca="false">_xlfn.MAXIFS(Pedidos!$C$2:$C$7000,Pedidos!$B$2:$B$7000,A825)</f>
        <v>46289</v>
      </c>
      <c r="F825" s="15" t="n">
        <f aca="false">Parámetros!$B$4-E825</f>
        <v>7</v>
      </c>
      <c r="G825" s="7" t="n">
        <f aca="false">COUNTIF(Pedidos!$B$2:$B$7000,A825)</f>
        <v>3</v>
      </c>
      <c r="H825" s="16" t="n">
        <f aca="false">SUMIFS(Pedidos!$D$2:$D$7000,Pedidos!$B$2:$B$7000,A825)</f>
        <v>166.13</v>
      </c>
      <c r="I825" s="7" t="n">
        <f aca="false">5-MIN(4,INT(PERCENTRANK($F$2:$F$2401,F825,6)*5))</f>
        <v>5</v>
      </c>
      <c r="J825" s="15" t="n">
        <f aca="false">IF(G825&gt;=Parámetros!$B$8,5,IF(G825&gt;=Parámetros!$B$7,4,IF(G825&gt;=Parámetros!$B$6,3,IF(G825&gt;=Parámetros!$B$5,2,1))))</f>
        <v>3</v>
      </c>
      <c r="K825" s="7" t="n">
        <f aca="false">1+MIN(4,INT(PERCENTRANK($H$2:$H$2401,H825,6)*5))</f>
        <v>5</v>
      </c>
      <c r="L825" s="7" t="str">
        <f aca="false">I825&amp;J825&amp;K825</f>
        <v>535</v>
      </c>
      <c r="M825" s="15" t="str">
        <f aca="false">INDEX('Mapa RF'!$B$4:$F$8,6-I825,J825)</f>
        <v>Potencialmente leales</v>
      </c>
    </row>
    <row r="826" customFormat="false" ht="15" hidden="false" customHeight="false" outlineLevel="0" collapsed="false">
      <c r="A826" s="10" t="s">
        <v>6210</v>
      </c>
      <c r="B826" s="10" t="s">
        <v>8968</v>
      </c>
      <c r="C826" s="11" t="n">
        <v>46072</v>
      </c>
      <c r="D826" s="13" t="b">
        <f aca="false">TRUE()</f>
        <v>1</v>
      </c>
      <c r="E826" s="14" t="n">
        <f aca="false">_xlfn.MAXIFS(Pedidos!$C$2:$C$7000,Pedidos!$B$2:$B$7000,A826)</f>
        <v>46072</v>
      </c>
      <c r="F826" s="15" t="n">
        <f aca="false">Parámetros!$B$4-E826</f>
        <v>224</v>
      </c>
      <c r="G826" s="7" t="n">
        <f aca="false">COUNTIF(Pedidos!$B$2:$B$7000,A826)</f>
        <v>1</v>
      </c>
      <c r="H826" s="16" t="n">
        <f aca="false">SUMIFS(Pedidos!$D$2:$D$7000,Pedidos!$B$2:$B$7000,A826)</f>
        <v>21.97</v>
      </c>
      <c r="I826" s="7" t="n">
        <f aca="false">5-MIN(4,INT(PERCENTRANK($F$2:$F$2401,F826,6)*5))</f>
        <v>3</v>
      </c>
      <c r="J826" s="15" t="n">
        <f aca="false">IF(G826&gt;=Parámetros!$B$8,5,IF(G826&gt;=Parámetros!$B$7,4,IF(G826&gt;=Parámetros!$B$6,3,IF(G826&gt;=Parámetros!$B$5,2,1))))</f>
        <v>1</v>
      </c>
      <c r="K826" s="7" t="n">
        <f aca="false">1+MIN(4,INT(PERCENTRANK($H$2:$H$2401,H826,6)*5))</f>
        <v>1</v>
      </c>
      <c r="L826" s="7" t="str">
        <f aca="false">I826&amp;J826&amp;K826</f>
        <v>311</v>
      </c>
      <c r="M826" s="15" t="str">
        <f aca="false">INDEX('Mapa RF'!$B$4:$F$8,6-I826,J826)</f>
        <v>A punto de dormirse</v>
      </c>
    </row>
    <row r="827" customFormat="false" ht="15" hidden="false" customHeight="false" outlineLevel="0" collapsed="false">
      <c r="A827" s="10" t="s">
        <v>429</v>
      </c>
      <c r="B827" s="10" t="s">
        <v>8968</v>
      </c>
      <c r="C827" s="11" t="n">
        <v>45618</v>
      </c>
      <c r="D827" s="13" t="b">
        <f aca="false">FALSE()</f>
        <v>0</v>
      </c>
      <c r="E827" s="14" t="n">
        <f aca="false">_xlfn.MAXIFS(Pedidos!$C$2:$C$7000,Pedidos!$B$2:$B$7000,A827)</f>
        <v>45668</v>
      </c>
      <c r="F827" s="15" t="n">
        <f aca="false">Parámetros!$B$4-E827</f>
        <v>628</v>
      </c>
      <c r="G827" s="7" t="n">
        <f aca="false">COUNTIF(Pedidos!$B$2:$B$7000,A827)</f>
        <v>2</v>
      </c>
      <c r="H827" s="16" t="n">
        <f aca="false">SUMIFS(Pedidos!$D$2:$D$7000,Pedidos!$B$2:$B$7000,A827)</f>
        <v>69.3</v>
      </c>
      <c r="I827" s="7" t="n">
        <f aca="false">5-MIN(4,INT(PERCENTRANK($F$2:$F$2401,F827,6)*5))</f>
        <v>1</v>
      </c>
      <c r="J827" s="15" t="n">
        <f aca="false">IF(G827&gt;=Parámetros!$B$8,5,IF(G827&gt;=Parámetros!$B$7,4,IF(G827&gt;=Parámetros!$B$6,3,IF(G827&gt;=Parámetros!$B$5,2,1))))</f>
        <v>2</v>
      </c>
      <c r="K827" s="7" t="n">
        <f aca="false">1+MIN(4,INT(PERCENTRANK($H$2:$H$2401,H827,6)*5))</f>
        <v>4</v>
      </c>
      <c r="L827" s="7" t="str">
        <f aca="false">I827&amp;J827&amp;K827</f>
        <v>124</v>
      </c>
      <c r="M827" s="15" t="str">
        <f aca="false">INDEX('Mapa RF'!$B$4:$F$8,6-I827,J827)</f>
        <v>Hibernando</v>
      </c>
    </row>
    <row r="828" customFormat="false" ht="15" hidden="false" customHeight="false" outlineLevel="0" collapsed="false">
      <c r="A828" s="10" t="s">
        <v>2824</v>
      </c>
      <c r="B828" s="10" t="s">
        <v>8982</v>
      </c>
      <c r="C828" s="11" t="n">
        <v>45818</v>
      </c>
      <c r="D828" s="13" t="b">
        <f aca="false">TRUE()</f>
        <v>1</v>
      </c>
      <c r="E828" s="14" t="n">
        <f aca="false">_xlfn.MAXIFS(Pedidos!$C$2:$C$7000,Pedidos!$B$2:$B$7000,A828)</f>
        <v>45818</v>
      </c>
      <c r="F828" s="15" t="n">
        <f aca="false">Parámetros!$B$4-E828</f>
        <v>478</v>
      </c>
      <c r="G828" s="7" t="n">
        <f aca="false">COUNTIF(Pedidos!$B$2:$B$7000,A828)</f>
        <v>1</v>
      </c>
      <c r="H828" s="16" t="n">
        <f aca="false">SUMIFS(Pedidos!$D$2:$D$7000,Pedidos!$B$2:$B$7000,A828)</f>
        <v>45.14</v>
      </c>
      <c r="I828" s="7" t="n">
        <f aca="false">5-MIN(4,INT(PERCENTRANK($F$2:$F$2401,F828,6)*5))</f>
        <v>2</v>
      </c>
      <c r="J828" s="15" t="n">
        <f aca="false">IF(G828&gt;=Parámetros!$B$8,5,IF(G828&gt;=Parámetros!$B$7,4,IF(G828&gt;=Parámetros!$B$6,3,IF(G828&gt;=Parámetros!$B$5,2,1))))</f>
        <v>1</v>
      </c>
      <c r="K828" s="7" t="n">
        <f aca="false">1+MIN(4,INT(PERCENTRANK($H$2:$H$2401,H828,6)*5))</f>
        <v>3</v>
      </c>
      <c r="L828" s="7" t="str">
        <f aca="false">I828&amp;J828&amp;K828</f>
        <v>213</v>
      </c>
      <c r="M828" s="15" t="str">
        <f aca="false">INDEX('Mapa RF'!$B$4:$F$8,6-I828,J828)</f>
        <v>Hibernando</v>
      </c>
    </row>
    <row r="829" customFormat="false" ht="15" hidden="false" customHeight="false" outlineLevel="0" collapsed="false">
      <c r="A829" s="10" t="s">
        <v>1468</v>
      </c>
      <c r="B829" s="10" t="s">
        <v>8982</v>
      </c>
      <c r="C829" s="11" t="n">
        <v>45716</v>
      </c>
      <c r="D829" s="13" t="b">
        <f aca="false">TRUE()</f>
        <v>1</v>
      </c>
      <c r="E829" s="14" t="n">
        <f aca="false">_xlfn.MAXIFS(Pedidos!$C$2:$C$7000,Pedidos!$B$2:$B$7000,A829)</f>
        <v>45788</v>
      </c>
      <c r="F829" s="15" t="n">
        <f aca="false">Parámetros!$B$4-E829</f>
        <v>508</v>
      </c>
      <c r="G829" s="7" t="n">
        <f aca="false">COUNTIF(Pedidos!$B$2:$B$7000,A829)</f>
        <v>2</v>
      </c>
      <c r="H829" s="16" t="n">
        <f aca="false">SUMIFS(Pedidos!$D$2:$D$7000,Pedidos!$B$2:$B$7000,A829)</f>
        <v>81.99</v>
      </c>
      <c r="I829" s="7" t="n">
        <f aca="false">5-MIN(4,INT(PERCENTRANK($F$2:$F$2401,F829,6)*5))</f>
        <v>2</v>
      </c>
      <c r="J829" s="15" t="n">
        <f aca="false">IF(G829&gt;=Parámetros!$B$8,5,IF(G829&gt;=Parámetros!$B$7,4,IF(G829&gt;=Parámetros!$B$6,3,IF(G829&gt;=Parámetros!$B$5,2,1))))</f>
        <v>2</v>
      </c>
      <c r="K829" s="7" t="n">
        <f aca="false">1+MIN(4,INT(PERCENTRANK($H$2:$H$2401,H829,6)*5))</f>
        <v>4</v>
      </c>
      <c r="L829" s="7" t="str">
        <f aca="false">I829&amp;J829&amp;K829</f>
        <v>224</v>
      </c>
      <c r="M829" s="15" t="str">
        <f aca="false">INDEX('Mapa RF'!$B$4:$F$8,6-I829,J829)</f>
        <v>Hibernando</v>
      </c>
    </row>
    <row r="830" customFormat="false" ht="15" hidden="false" customHeight="false" outlineLevel="0" collapsed="false">
      <c r="A830" s="10" t="s">
        <v>4853</v>
      </c>
      <c r="B830" s="10" t="s">
        <v>8982</v>
      </c>
      <c r="C830" s="11" t="n">
        <v>45969</v>
      </c>
      <c r="D830" s="13" t="b">
        <f aca="false">TRUE()</f>
        <v>1</v>
      </c>
      <c r="E830" s="14" t="n">
        <f aca="false">_xlfn.MAXIFS(Pedidos!$C$2:$C$7000,Pedidos!$B$2:$B$7000,A830)</f>
        <v>46204</v>
      </c>
      <c r="F830" s="15" t="n">
        <f aca="false">Parámetros!$B$4-E830</f>
        <v>92</v>
      </c>
      <c r="G830" s="7" t="n">
        <f aca="false">COUNTIF(Pedidos!$B$2:$B$7000,A830)</f>
        <v>4</v>
      </c>
      <c r="H830" s="16" t="n">
        <f aca="false">SUMIFS(Pedidos!$D$2:$D$7000,Pedidos!$B$2:$B$7000,A830)</f>
        <v>168.1</v>
      </c>
      <c r="I830" s="7" t="n">
        <f aca="false">5-MIN(4,INT(PERCENTRANK($F$2:$F$2401,F830,6)*5))</f>
        <v>4</v>
      </c>
      <c r="J830" s="15" t="n">
        <f aca="false">IF(G830&gt;=Parámetros!$B$8,5,IF(G830&gt;=Parámetros!$B$7,4,IF(G830&gt;=Parámetros!$B$6,3,IF(G830&gt;=Parámetros!$B$5,2,1))))</f>
        <v>4</v>
      </c>
      <c r="K830" s="7" t="n">
        <f aca="false">1+MIN(4,INT(PERCENTRANK($H$2:$H$2401,H830,6)*5))</f>
        <v>5</v>
      </c>
      <c r="L830" s="7" t="str">
        <f aca="false">I830&amp;J830&amp;K830</f>
        <v>445</v>
      </c>
      <c r="M830" s="15" t="str">
        <f aca="false">INDEX('Mapa RF'!$B$4:$F$8,6-I830,J830)</f>
        <v>Leales</v>
      </c>
    </row>
    <row r="831" customFormat="false" ht="15" hidden="false" customHeight="false" outlineLevel="0" collapsed="false">
      <c r="A831" s="10" t="s">
        <v>8769</v>
      </c>
      <c r="B831" s="10" t="s">
        <v>8980</v>
      </c>
      <c r="C831" s="11" t="n">
        <v>46280</v>
      </c>
      <c r="D831" s="13" t="b">
        <f aca="false">TRUE()</f>
        <v>1</v>
      </c>
      <c r="E831" s="14" t="n">
        <f aca="false">_xlfn.MAXIFS(Pedidos!$C$2:$C$7000,Pedidos!$B$2:$B$7000,A831)</f>
        <v>46280</v>
      </c>
      <c r="F831" s="15" t="n">
        <f aca="false">Parámetros!$B$4-E831</f>
        <v>16</v>
      </c>
      <c r="G831" s="7" t="n">
        <f aca="false">COUNTIF(Pedidos!$B$2:$B$7000,A831)</f>
        <v>1</v>
      </c>
      <c r="H831" s="16" t="n">
        <f aca="false">SUMIFS(Pedidos!$D$2:$D$7000,Pedidos!$B$2:$B$7000,A831)</f>
        <v>24.54</v>
      </c>
      <c r="I831" s="7" t="n">
        <f aca="false">5-MIN(4,INT(PERCENTRANK($F$2:$F$2401,F831,6)*5))</f>
        <v>5</v>
      </c>
      <c r="J831" s="15" t="n">
        <f aca="false">IF(G831&gt;=Parámetros!$B$8,5,IF(G831&gt;=Parámetros!$B$7,4,IF(G831&gt;=Parámetros!$B$6,3,IF(G831&gt;=Parámetros!$B$5,2,1))))</f>
        <v>1</v>
      </c>
      <c r="K831" s="7" t="n">
        <f aca="false">1+MIN(4,INT(PERCENTRANK($H$2:$H$2401,H831,6)*5))</f>
        <v>1</v>
      </c>
      <c r="L831" s="7" t="str">
        <f aca="false">I831&amp;J831&amp;K831</f>
        <v>511</v>
      </c>
      <c r="M831" s="15" t="str">
        <f aca="false">INDEX('Mapa RF'!$B$4:$F$8,6-I831,J831)</f>
        <v>Nuevos</v>
      </c>
    </row>
    <row r="832" customFormat="false" ht="15" hidden="false" customHeight="false" outlineLevel="0" collapsed="false">
      <c r="A832" s="10" t="s">
        <v>6418</v>
      </c>
      <c r="B832" s="10" t="s">
        <v>8972</v>
      </c>
      <c r="C832" s="11" t="n">
        <v>46087</v>
      </c>
      <c r="D832" s="13" t="b">
        <f aca="false">TRUE()</f>
        <v>1</v>
      </c>
      <c r="E832" s="14" t="n">
        <f aca="false">_xlfn.MAXIFS(Pedidos!$C$2:$C$7000,Pedidos!$B$2:$B$7000,A832)</f>
        <v>46284</v>
      </c>
      <c r="F832" s="15" t="n">
        <f aca="false">Parámetros!$B$4-E832</f>
        <v>12</v>
      </c>
      <c r="G832" s="7" t="n">
        <f aca="false">COUNTIF(Pedidos!$B$2:$B$7000,A832)</f>
        <v>8</v>
      </c>
      <c r="H832" s="16" t="n">
        <f aca="false">SUMIFS(Pedidos!$D$2:$D$7000,Pedidos!$B$2:$B$7000,A832)</f>
        <v>352.46</v>
      </c>
      <c r="I832" s="7" t="n">
        <f aca="false">5-MIN(4,INT(PERCENTRANK($F$2:$F$2401,F832,6)*5))</f>
        <v>5</v>
      </c>
      <c r="J832" s="15" t="n">
        <f aca="false">IF(G832&gt;=Parámetros!$B$8,5,IF(G832&gt;=Parámetros!$B$7,4,IF(G832&gt;=Parámetros!$B$6,3,IF(G832&gt;=Parámetros!$B$5,2,1))))</f>
        <v>5</v>
      </c>
      <c r="K832" s="7" t="n">
        <f aca="false">1+MIN(4,INT(PERCENTRANK($H$2:$H$2401,H832,6)*5))</f>
        <v>5</v>
      </c>
      <c r="L832" s="7" t="str">
        <f aca="false">I832&amp;J832&amp;K832</f>
        <v>555</v>
      </c>
      <c r="M832" s="15" t="str">
        <f aca="false">INDEX('Mapa RF'!$B$4:$F$8,6-I832,J832)</f>
        <v>Campeones</v>
      </c>
    </row>
    <row r="833" customFormat="false" ht="15" hidden="false" customHeight="false" outlineLevel="0" collapsed="false">
      <c r="A833" s="10" t="s">
        <v>3136</v>
      </c>
      <c r="B833" s="10" t="s">
        <v>8972</v>
      </c>
      <c r="C833" s="11" t="n">
        <v>45842</v>
      </c>
      <c r="D833" s="13" t="b">
        <f aca="false">TRUE()</f>
        <v>1</v>
      </c>
      <c r="E833" s="14" t="n">
        <f aca="false">_xlfn.MAXIFS(Pedidos!$C$2:$C$7000,Pedidos!$B$2:$B$7000,A833)</f>
        <v>45842</v>
      </c>
      <c r="F833" s="15" t="n">
        <f aca="false">Parámetros!$B$4-E833</f>
        <v>454</v>
      </c>
      <c r="G833" s="7" t="n">
        <f aca="false">COUNTIF(Pedidos!$B$2:$B$7000,A833)</f>
        <v>1</v>
      </c>
      <c r="H833" s="16" t="n">
        <f aca="false">SUMIFS(Pedidos!$D$2:$D$7000,Pedidos!$B$2:$B$7000,A833)</f>
        <v>44.7</v>
      </c>
      <c r="I833" s="7" t="n">
        <f aca="false">5-MIN(4,INT(PERCENTRANK($F$2:$F$2401,F833,6)*5))</f>
        <v>2</v>
      </c>
      <c r="J833" s="15" t="n">
        <f aca="false">IF(G833&gt;=Parámetros!$B$8,5,IF(G833&gt;=Parámetros!$B$7,4,IF(G833&gt;=Parámetros!$B$6,3,IF(G833&gt;=Parámetros!$B$5,2,1))))</f>
        <v>1</v>
      </c>
      <c r="K833" s="7" t="n">
        <f aca="false">1+MIN(4,INT(PERCENTRANK($H$2:$H$2401,H833,6)*5))</f>
        <v>3</v>
      </c>
      <c r="L833" s="7" t="str">
        <f aca="false">I833&amp;J833&amp;K833</f>
        <v>213</v>
      </c>
      <c r="M833" s="15" t="str">
        <f aca="false">INDEX('Mapa RF'!$B$4:$F$8,6-I833,J833)</f>
        <v>Hibernando</v>
      </c>
    </row>
    <row r="834" customFormat="false" ht="15" hidden="false" customHeight="false" outlineLevel="0" collapsed="false">
      <c r="A834" s="10" t="s">
        <v>5079</v>
      </c>
      <c r="B834" s="10" t="s">
        <v>8974</v>
      </c>
      <c r="C834" s="11" t="n">
        <v>45986</v>
      </c>
      <c r="D834" s="13" t="b">
        <f aca="false">FALSE()</f>
        <v>0</v>
      </c>
      <c r="E834" s="14" t="n">
        <f aca="false">_xlfn.MAXIFS(Pedidos!$C$2:$C$7000,Pedidos!$B$2:$B$7000,A834)</f>
        <v>45986</v>
      </c>
      <c r="F834" s="15" t="n">
        <f aca="false">Parámetros!$B$4-E834</f>
        <v>310</v>
      </c>
      <c r="G834" s="7" t="n">
        <f aca="false">COUNTIF(Pedidos!$B$2:$B$7000,A834)</f>
        <v>1</v>
      </c>
      <c r="H834" s="16" t="n">
        <f aca="false">SUMIFS(Pedidos!$D$2:$D$7000,Pedidos!$B$2:$B$7000,A834)</f>
        <v>25.31</v>
      </c>
      <c r="I834" s="7" t="n">
        <f aca="false">5-MIN(4,INT(PERCENTRANK($F$2:$F$2401,F834,6)*5))</f>
        <v>3</v>
      </c>
      <c r="J834" s="15" t="n">
        <f aca="false">IF(G834&gt;=Parámetros!$B$8,5,IF(G834&gt;=Parámetros!$B$7,4,IF(G834&gt;=Parámetros!$B$6,3,IF(G834&gt;=Parámetros!$B$5,2,1))))</f>
        <v>1</v>
      </c>
      <c r="K834" s="7" t="n">
        <f aca="false">1+MIN(4,INT(PERCENTRANK($H$2:$H$2401,H834,6)*5))</f>
        <v>1</v>
      </c>
      <c r="L834" s="7" t="str">
        <f aca="false">I834&amp;J834&amp;K834</f>
        <v>311</v>
      </c>
      <c r="M834" s="15" t="str">
        <f aca="false">INDEX('Mapa RF'!$B$4:$F$8,6-I834,J834)</f>
        <v>A punto de dormirse</v>
      </c>
    </row>
    <row r="835" customFormat="false" ht="15" hidden="false" customHeight="false" outlineLevel="0" collapsed="false">
      <c r="A835" s="10" t="s">
        <v>7499</v>
      </c>
      <c r="B835" s="10" t="s">
        <v>8980</v>
      </c>
      <c r="C835" s="11" t="n">
        <v>46177</v>
      </c>
      <c r="D835" s="13" t="b">
        <f aca="false">TRUE()</f>
        <v>1</v>
      </c>
      <c r="E835" s="14" t="n">
        <f aca="false">_xlfn.MAXIFS(Pedidos!$C$2:$C$7000,Pedidos!$B$2:$B$7000,A835)</f>
        <v>46177</v>
      </c>
      <c r="F835" s="15" t="n">
        <f aca="false">Parámetros!$B$4-E835</f>
        <v>119</v>
      </c>
      <c r="G835" s="7" t="n">
        <f aca="false">COUNTIF(Pedidos!$B$2:$B$7000,A835)</f>
        <v>1</v>
      </c>
      <c r="H835" s="16" t="n">
        <f aca="false">SUMIFS(Pedidos!$D$2:$D$7000,Pedidos!$B$2:$B$7000,A835)</f>
        <v>61.01</v>
      </c>
      <c r="I835" s="7" t="n">
        <f aca="false">5-MIN(4,INT(PERCENTRANK($F$2:$F$2401,F835,6)*5))</f>
        <v>4</v>
      </c>
      <c r="J835" s="15" t="n">
        <f aca="false">IF(G835&gt;=Parámetros!$B$8,5,IF(G835&gt;=Parámetros!$B$7,4,IF(G835&gt;=Parámetros!$B$6,3,IF(G835&gt;=Parámetros!$B$5,2,1))))</f>
        <v>1</v>
      </c>
      <c r="K835" s="7" t="n">
        <f aca="false">1+MIN(4,INT(PERCENTRANK($H$2:$H$2401,H835,6)*5))</f>
        <v>4</v>
      </c>
      <c r="L835" s="7" t="str">
        <f aca="false">I835&amp;J835&amp;K835</f>
        <v>414</v>
      </c>
      <c r="M835" s="15" t="str">
        <f aca="false">INDEX('Mapa RF'!$B$4:$F$8,6-I835,J835)</f>
        <v>Prometedores</v>
      </c>
    </row>
    <row r="836" customFormat="false" ht="15" hidden="false" customHeight="false" outlineLevel="0" collapsed="false">
      <c r="A836" s="10" t="s">
        <v>606</v>
      </c>
      <c r="B836" s="10" t="s">
        <v>8972</v>
      </c>
      <c r="C836" s="11" t="n">
        <v>45637</v>
      </c>
      <c r="D836" s="13" t="b">
        <f aca="false">TRUE()</f>
        <v>1</v>
      </c>
      <c r="E836" s="14" t="n">
        <f aca="false">_xlfn.MAXIFS(Pedidos!$C$2:$C$7000,Pedidos!$B$2:$B$7000,A836)</f>
        <v>45637</v>
      </c>
      <c r="F836" s="15" t="n">
        <f aca="false">Parámetros!$B$4-E836</f>
        <v>659</v>
      </c>
      <c r="G836" s="7" t="n">
        <f aca="false">COUNTIF(Pedidos!$B$2:$B$7000,A836)</f>
        <v>1</v>
      </c>
      <c r="H836" s="16" t="n">
        <f aca="false">SUMIFS(Pedidos!$D$2:$D$7000,Pedidos!$B$2:$B$7000,A836)</f>
        <v>25.73</v>
      </c>
      <c r="I836" s="7" t="n">
        <f aca="false">5-MIN(4,INT(PERCENTRANK($F$2:$F$2401,F836,6)*5))</f>
        <v>1</v>
      </c>
      <c r="J836" s="15" t="n">
        <f aca="false">IF(G836&gt;=Parámetros!$B$8,5,IF(G836&gt;=Parámetros!$B$7,4,IF(G836&gt;=Parámetros!$B$6,3,IF(G836&gt;=Parámetros!$B$5,2,1))))</f>
        <v>1</v>
      </c>
      <c r="K836" s="7" t="n">
        <f aca="false">1+MIN(4,INT(PERCENTRANK($H$2:$H$2401,H836,6)*5))</f>
        <v>1</v>
      </c>
      <c r="L836" s="7" t="str">
        <f aca="false">I836&amp;J836&amp;K836</f>
        <v>111</v>
      </c>
      <c r="M836" s="15" t="str">
        <f aca="false">INDEX('Mapa RF'!$B$4:$F$8,6-I836,J836)</f>
        <v>Hibernando</v>
      </c>
    </row>
    <row r="837" customFormat="false" ht="15" hidden="false" customHeight="false" outlineLevel="0" collapsed="false">
      <c r="A837" s="10" t="s">
        <v>4554</v>
      </c>
      <c r="B837" s="10" t="s">
        <v>8981</v>
      </c>
      <c r="C837" s="11" t="n">
        <v>45946</v>
      </c>
      <c r="D837" s="13" t="b">
        <f aca="false">TRUE()</f>
        <v>1</v>
      </c>
      <c r="E837" s="14" t="n">
        <f aca="false">_xlfn.MAXIFS(Pedidos!$C$2:$C$7000,Pedidos!$B$2:$B$7000,A837)</f>
        <v>45946</v>
      </c>
      <c r="F837" s="15" t="n">
        <f aca="false">Parámetros!$B$4-E837</f>
        <v>350</v>
      </c>
      <c r="G837" s="7" t="n">
        <f aca="false">COUNTIF(Pedidos!$B$2:$B$7000,A837)</f>
        <v>1</v>
      </c>
      <c r="H837" s="16" t="n">
        <f aca="false">SUMIFS(Pedidos!$D$2:$D$7000,Pedidos!$B$2:$B$7000,A837)</f>
        <v>22.35</v>
      </c>
      <c r="I837" s="7" t="n">
        <f aca="false">5-MIN(4,INT(PERCENTRANK($F$2:$F$2401,F837,6)*5))</f>
        <v>3</v>
      </c>
      <c r="J837" s="15" t="n">
        <f aca="false">IF(G837&gt;=Parámetros!$B$8,5,IF(G837&gt;=Parámetros!$B$7,4,IF(G837&gt;=Parámetros!$B$6,3,IF(G837&gt;=Parámetros!$B$5,2,1))))</f>
        <v>1</v>
      </c>
      <c r="K837" s="7" t="n">
        <f aca="false">1+MIN(4,INT(PERCENTRANK($H$2:$H$2401,H837,6)*5))</f>
        <v>1</v>
      </c>
      <c r="L837" s="7" t="str">
        <f aca="false">I837&amp;J837&amp;K837</f>
        <v>311</v>
      </c>
      <c r="M837" s="15" t="str">
        <f aca="false">INDEX('Mapa RF'!$B$4:$F$8,6-I837,J837)</f>
        <v>A punto de dormirse</v>
      </c>
    </row>
    <row r="838" customFormat="false" ht="15" hidden="false" customHeight="false" outlineLevel="0" collapsed="false">
      <c r="A838" s="10" t="s">
        <v>2928</v>
      </c>
      <c r="B838" s="10" t="s">
        <v>8972</v>
      </c>
      <c r="C838" s="11" t="n">
        <v>45826</v>
      </c>
      <c r="D838" s="13" t="b">
        <f aca="false">TRUE()</f>
        <v>1</v>
      </c>
      <c r="E838" s="14" t="n">
        <f aca="false">_xlfn.MAXIFS(Pedidos!$C$2:$C$7000,Pedidos!$B$2:$B$7000,A838)</f>
        <v>46277</v>
      </c>
      <c r="F838" s="15" t="n">
        <f aca="false">Parámetros!$B$4-E838</f>
        <v>19</v>
      </c>
      <c r="G838" s="7" t="n">
        <f aca="false">COUNTIF(Pedidos!$B$2:$B$7000,A838)</f>
        <v>8</v>
      </c>
      <c r="H838" s="16" t="n">
        <f aca="false">SUMIFS(Pedidos!$D$2:$D$7000,Pedidos!$B$2:$B$7000,A838)</f>
        <v>368.42</v>
      </c>
      <c r="I838" s="7" t="n">
        <f aca="false">5-MIN(4,INT(PERCENTRANK($F$2:$F$2401,F838,6)*5))</f>
        <v>5</v>
      </c>
      <c r="J838" s="15" t="n">
        <f aca="false">IF(G838&gt;=Parámetros!$B$8,5,IF(G838&gt;=Parámetros!$B$7,4,IF(G838&gt;=Parámetros!$B$6,3,IF(G838&gt;=Parámetros!$B$5,2,1))))</f>
        <v>5</v>
      </c>
      <c r="K838" s="7" t="n">
        <f aca="false">1+MIN(4,INT(PERCENTRANK($H$2:$H$2401,H838,6)*5))</f>
        <v>5</v>
      </c>
      <c r="L838" s="7" t="str">
        <f aca="false">I838&amp;J838&amp;K838</f>
        <v>555</v>
      </c>
      <c r="M838" s="15" t="str">
        <f aca="false">INDEX('Mapa RF'!$B$4:$F$8,6-I838,J838)</f>
        <v>Campeones</v>
      </c>
    </row>
    <row r="839" customFormat="false" ht="15" hidden="false" customHeight="false" outlineLevel="0" collapsed="false">
      <c r="A839" s="10" t="s">
        <v>6643</v>
      </c>
      <c r="B839" s="10" t="s">
        <v>8968</v>
      </c>
      <c r="C839" s="11" t="n">
        <v>46105</v>
      </c>
      <c r="D839" s="13" t="b">
        <f aca="false">TRUE()</f>
        <v>1</v>
      </c>
      <c r="E839" s="14" t="n">
        <f aca="false">_xlfn.MAXIFS(Pedidos!$C$2:$C$7000,Pedidos!$B$2:$B$7000,A839)</f>
        <v>46105</v>
      </c>
      <c r="F839" s="15" t="n">
        <f aca="false">Parámetros!$B$4-E839</f>
        <v>191</v>
      </c>
      <c r="G839" s="7" t="n">
        <f aca="false">COUNTIF(Pedidos!$B$2:$B$7000,A839)</f>
        <v>1</v>
      </c>
      <c r="H839" s="16" t="n">
        <f aca="false">SUMIFS(Pedidos!$D$2:$D$7000,Pedidos!$B$2:$B$7000,A839)</f>
        <v>14.82</v>
      </c>
      <c r="I839" s="7" t="n">
        <f aca="false">5-MIN(4,INT(PERCENTRANK($F$2:$F$2401,F839,6)*5))</f>
        <v>4</v>
      </c>
      <c r="J839" s="15" t="n">
        <f aca="false">IF(G839&gt;=Parámetros!$B$8,5,IF(G839&gt;=Parámetros!$B$7,4,IF(G839&gt;=Parámetros!$B$6,3,IF(G839&gt;=Parámetros!$B$5,2,1))))</f>
        <v>1</v>
      </c>
      <c r="K839" s="7" t="n">
        <f aca="false">1+MIN(4,INT(PERCENTRANK($H$2:$H$2401,H839,6)*5))</f>
        <v>1</v>
      </c>
      <c r="L839" s="7" t="str">
        <f aca="false">I839&amp;J839&amp;K839</f>
        <v>411</v>
      </c>
      <c r="M839" s="15" t="str">
        <f aca="false">INDEX('Mapa RF'!$B$4:$F$8,6-I839,J839)</f>
        <v>Prometedores</v>
      </c>
    </row>
    <row r="840" customFormat="false" ht="15" hidden="false" customHeight="false" outlineLevel="0" collapsed="false">
      <c r="A840" s="10" t="s">
        <v>477</v>
      </c>
      <c r="B840" s="10" t="s">
        <v>8981</v>
      </c>
      <c r="C840" s="11" t="n">
        <v>45624</v>
      </c>
      <c r="D840" s="13" t="b">
        <f aca="false">FALSE()</f>
        <v>0</v>
      </c>
      <c r="E840" s="14" t="n">
        <f aca="false">_xlfn.MAXIFS(Pedidos!$C$2:$C$7000,Pedidos!$B$2:$B$7000,A840)</f>
        <v>45953</v>
      </c>
      <c r="F840" s="15" t="n">
        <f aca="false">Parámetros!$B$4-E840</f>
        <v>343</v>
      </c>
      <c r="G840" s="7" t="n">
        <f aca="false">COUNTIF(Pedidos!$B$2:$B$7000,A840)</f>
        <v>3</v>
      </c>
      <c r="H840" s="16" t="n">
        <f aca="false">SUMIFS(Pedidos!$D$2:$D$7000,Pedidos!$B$2:$B$7000,A840)</f>
        <v>86.7</v>
      </c>
      <c r="I840" s="7" t="n">
        <f aca="false">5-MIN(4,INT(PERCENTRANK($F$2:$F$2401,F840,6)*5))</f>
        <v>3</v>
      </c>
      <c r="J840" s="15" t="n">
        <f aca="false">IF(G840&gt;=Parámetros!$B$8,5,IF(G840&gt;=Parámetros!$B$7,4,IF(G840&gt;=Parámetros!$B$6,3,IF(G840&gt;=Parámetros!$B$5,2,1))))</f>
        <v>3</v>
      </c>
      <c r="K840" s="7" t="n">
        <f aca="false">1+MIN(4,INT(PERCENTRANK($H$2:$H$2401,H840,6)*5))</f>
        <v>4</v>
      </c>
      <c r="L840" s="7" t="str">
        <f aca="false">I840&amp;J840&amp;K840</f>
        <v>334</v>
      </c>
      <c r="M840" s="15" t="str">
        <f aca="false">INDEX('Mapa RF'!$B$4:$F$8,6-I840,J840)</f>
        <v>Necesitan atención</v>
      </c>
    </row>
    <row r="841" customFormat="false" ht="15" hidden="false" customHeight="false" outlineLevel="0" collapsed="false">
      <c r="A841" s="10" t="s">
        <v>3152</v>
      </c>
      <c r="B841" s="10" t="s">
        <v>8972</v>
      </c>
      <c r="C841" s="11" t="n">
        <v>45843</v>
      </c>
      <c r="D841" s="13" t="b">
        <f aca="false">TRUE()</f>
        <v>1</v>
      </c>
      <c r="E841" s="14" t="n">
        <f aca="false">_xlfn.MAXIFS(Pedidos!$C$2:$C$7000,Pedidos!$B$2:$B$7000,A841)</f>
        <v>46072</v>
      </c>
      <c r="F841" s="15" t="n">
        <f aca="false">Parámetros!$B$4-E841</f>
        <v>224</v>
      </c>
      <c r="G841" s="7" t="n">
        <f aca="false">COUNTIF(Pedidos!$B$2:$B$7000,A841)</f>
        <v>3</v>
      </c>
      <c r="H841" s="16" t="n">
        <f aca="false">SUMIFS(Pedidos!$D$2:$D$7000,Pedidos!$B$2:$B$7000,A841)</f>
        <v>103.81</v>
      </c>
      <c r="I841" s="7" t="n">
        <f aca="false">5-MIN(4,INT(PERCENTRANK($F$2:$F$2401,F841,6)*5))</f>
        <v>3</v>
      </c>
      <c r="J841" s="15" t="n">
        <f aca="false">IF(G841&gt;=Parámetros!$B$8,5,IF(G841&gt;=Parámetros!$B$7,4,IF(G841&gt;=Parámetros!$B$6,3,IF(G841&gt;=Parámetros!$B$5,2,1))))</f>
        <v>3</v>
      </c>
      <c r="K841" s="7" t="n">
        <f aca="false">1+MIN(4,INT(PERCENTRANK($H$2:$H$2401,H841,6)*5))</f>
        <v>4</v>
      </c>
      <c r="L841" s="7" t="str">
        <f aca="false">I841&amp;J841&amp;K841</f>
        <v>334</v>
      </c>
      <c r="M841" s="15" t="str">
        <f aca="false">INDEX('Mapa RF'!$B$4:$F$8,6-I841,J841)</f>
        <v>Necesitan atención</v>
      </c>
    </row>
    <row r="842" customFormat="false" ht="15" hidden="false" customHeight="false" outlineLevel="0" collapsed="false">
      <c r="A842" s="10" t="s">
        <v>2690</v>
      </c>
      <c r="B842" s="10" t="s">
        <v>8968</v>
      </c>
      <c r="C842" s="11" t="n">
        <v>45809</v>
      </c>
      <c r="D842" s="13" t="b">
        <f aca="false">TRUE()</f>
        <v>1</v>
      </c>
      <c r="E842" s="14" t="n">
        <f aca="false">_xlfn.MAXIFS(Pedidos!$C$2:$C$7000,Pedidos!$B$2:$B$7000,A842)</f>
        <v>46004</v>
      </c>
      <c r="F842" s="15" t="n">
        <f aca="false">Parámetros!$B$4-E842</f>
        <v>292</v>
      </c>
      <c r="G842" s="7" t="n">
        <f aca="false">COUNTIF(Pedidos!$B$2:$B$7000,A842)</f>
        <v>2</v>
      </c>
      <c r="H842" s="16" t="n">
        <f aca="false">SUMIFS(Pedidos!$D$2:$D$7000,Pedidos!$B$2:$B$7000,A842)</f>
        <v>53.37</v>
      </c>
      <c r="I842" s="7" t="n">
        <f aca="false">5-MIN(4,INT(PERCENTRANK($F$2:$F$2401,F842,6)*5))</f>
        <v>3</v>
      </c>
      <c r="J842" s="15" t="n">
        <f aca="false">IF(G842&gt;=Parámetros!$B$8,5,IF(G842&gt;=Parámetros!$B$7,4,IF(G842&gt;=Parámetros!$B$6,3,IF(G842&gt;=Parámetros!$B$5,2,1))))</f>
        <v>2</v>
      </c>
      <c r="K842" s="7" t="n">
        <f aca="false">1+MIN(4,INT(PERCENTRANK($H$2:$H$2401,H842,6)*5))</f>
        <v>3</v>
      </c>
      <c r="L842" s="7" t="str">
        <f aca="false">I842&amp;J842&amp;K842</f>
        <v>323</v>
      </c>
      <c r="M842" s="15" t="str">
        <f aca="false">INDEX('Mapa RF'!$B$4:$F$8,6-I842,J842)</f>
        <v>A punto de dormirse</v>
      </c>
    </row>
    <row r="843" customFormat="false" ht="15" hidden="false" customHeight="false" outlineLevel="0" collapsed="false">
      <c r="A843" s="10" t="s">
        <v>3668</v>
      </c>
      <c r="B843" s="10" t="s">
        <v>8976</v>
      </c>
      <c r="C843" s="11" t="n">
        <v>45880</v>
      </c>
      <c r="D843" s="13" t="b">
        <f aca="false">FALSE()</f>
        <v>0</v>
      </c>
      <c r="E843" s="14" t="n">
        <f aca="false">_xlfn.MAXIFS(Pedidos!$C$2:$C$7000,Pedidos!$B$2:$B$7000,A843)</f>
        <v>45880</v>
      </c>
      <c r="F843" s="15" t="n">
        <f aca="false">Parámetros!$B$4-E843</f>
        <v>416</v>
      </c>
      <c r="G843" s="7" t="n">
        <f aca="false">COUNTIF(Pedidos!$B$2:$B$7000,A843)</f>
        <v>1</v>
      </c>
      <c r="H843" s="16" t="n">
        <f aca="false">SUMIFS(Pedidos!$D$2:$D$7000,Pedidos!$B$2:$B$7000,A843)</f>
        <v>21.66</v>
      </c>
      <c r="I843" s="7" t="n">
        <f aca="false">5-MIN(4,INT(PERCENTRANK($F$2:$F$2401,F843,6)*5))</f>
        <v>2</v>
      </c>
      <c r="J843" s="15" t="n">
        <f aca="false">IF(G843&gt;=Parámetros!$B$8,5,IF(G843&gt;=Parámetros!$B$7,4,IF(G843&gt;=Parámetros!$B$6,3,IF(G843&gt;=Parámetros!$B$5,2,1))))</f>
        <v>1</v>
      </c>
      <c r="K843" s="7" t="n">
        <f aca="false">1+MIN(4,INT(PERCENTRANK($H$2:$H$2401,H843,6)*5))</f>
        <v>1</v>
      </c>
      <c r="L843" s="7" t="str">
        <f aca="false">I843&amp;J843&amp;K843</f>
        <v>211</v>
      </c>
      <c r="M843" s="15" t="str">
        <f aca="false">INDEX('Mapa RF'!$B$4:$F$8,6-I843,J843)</f>
        <v>Hibernando</v>
      </c>
    </row>
    <row r="844" customFormat="false" ht="15" hidden="false" customHeight="false" outlineLevel="0" collapsed="false">
      <c r="A844" s="10" t="s">
        <v>1552</v>
      </c>
      <c r="B844" s="10" t="s">
        <v>8978</v>
      </c>
      <c r="C844" s="11" t="n">
        <v>45722</v>
      </c>
      <c r="D844" s="13" t="b">
        <f aca="false">TRUE()</f>
        <v>1</v>
      </c>
      <c r="E844" s="14" t="n">
        <f aca="false">_xlfn.MAXIFS(Pedidos!$C$2:$C$7000,Pedidos!$B$2:$B$7000,A844)</f>
        <v>45722</v>
      </c>
      <c r="F844" s="15" t="n">
        <f aca="false">Parámetros!$B$4-E844</f>
        <v>574</v>
      </c>
      <c r="G844" s="7" t="n">
        <f aca="false">COUNTIF(Pedidos!$B$2:$B$7000,A844)</f>
        <v>1</v>
      </c>
      <c r="H844" s="16" t="n">
        <f aca="false">SUMIFS(Pedidos!$D$2:$D$7000,Pedidos!$B$2:$B$7000,A844)</f>
        <v>42.43</v>
      </c>
      <c r="I844" s="7" t="n">
        <f aca="false">5-MIN(4,INT(PERCENTRANK($F$2:$F$2401,F844,6)*5))</f>
        <v>1</v>
      </c>
      <c r="J844" s="15" t="n">
        <f aca="false">IF(G844&gt;=Parámetros!$B$8,5,IF(G844&gt;=Parámetros!$B$7,4,IF(G844&gt;=Parámetros!$B$6,3,IF(G844&gt;=Parámetros!$B$5,2,1))))</f>
        <v>1</v>
      </c>
      <c r="K844" s="7" t="n">
        <f aca="false">1+MIN(4,INT(PERCENTRANK($H$2:$H$2401,H844,6)*5))</f>
        <v>3</v>
      </c>
      <c r="L844" s="7" t="str">
        <f aca="false">I844&amp;J844&amp;K844</f>
        <v>113</v>
      </c>
      <c r="M844" s="15" t="str">
        <f aca="false">INDEX('Mapa RF'!$B$4:$F$8,6-I844,J844)</f>
        <v>Hibernando</v>
      </c>
    </row>
    <row r="845" customFormat="false" ht="15" hidden="false" customHeight="false" outlineLevel="0" collapsed="false">
      <c r="A845" s="10" t="s">
        <v>320</v>
      </c>
      <c r="B845" s="10" t="s">
        <v>8969</v>
      </c>
      <c r="C845" s="11" t="n">
        <v>45603</v>
      </c>
      <c r="D845" s="13" t="b">
        <f aca="false">TRUE()</f>
        <v>1</v>
      </c>
      <c r="E845" s="14" t="n">
        <f aca="false">_xlfn.MAXIFS(Pedidos!$C$2:$C$7000,Pedidos!$B$2:$B$7000,A845)</f>
        <v>45603</v>
      </c>
      <c r="F845" s="15" t="n">
        <f aca="false">Parámetros!$B$4-E845</f>
        <v>693</v>
      </c>
      <c r="G845" s="7" t="n">
        <f aca="false">COUNTIF(Pedidos!$B$2:$B$7000,A845)</f>
        <v>1</v>
      </c>
      <c r="H845" s="16" t="n">
        <f aca="false">SUMIFS(Pedidos!$D$2:$D$7000,Pedidos!$B$2:$B$7000,A845)</f>
        <v>20.82</v>
      </c>
      <c r="I845" s="7" t="n">
        <f aca="false">5-MIN(4,INT(PERCENTRANK($F$2:$F$2401,F845,6)*5))</f>
        <v>1</v>
      </c>
      <c r="J845" s="15" t="n">
        <f aca="false">IF(G845&gt;=Parámetros!$B$8,5,IF(G845&gt;=Parámetros!$B$7,4,IF(G845&gt;=Parámetros!$B$6,3,IF(G845&gt;=Parámetros!$B$5,2,1))))</f>
        <v>1</v>
      </c>
      <c r="K845" s="7" t="n">
        <f aca="false">1+MIN(4,INT(PERCENTRANK($H$2:$H$2401,H845,6)*5))</f>
        <v>1</v>
      </c>
      <c r="L845" s="7" t="str">
        <f aca="false">I845&amp;J845&amp;K845</f>
        <v>111</v>
      </c>
      <c r="M845" s="15" t="str">
        <f aca="false">INDEX('Mapa RF'!$B$4:$F$8,6-I845,J845)</f>
        <v>Hibernando</v>
      </c>
    </row>
    <row r="846" customFormat="false" ht="15" hidden="false" customHeight="false" outlineLevel="0" collapsed="false">
      <c r="A846" s="10" t="s">
        <v>675</v>
      </c>
      <c r="B846" s="10" t="s">
        <v>8971</v>
      </c>
      <c r="C846" s="11" t="n">
        <v>45644</v>
      </c>
      <c r="D846" s="13" t="b">
        <f aca="false">FALSE()</f>
        <v>0</v>
      </c>
      <c r="E846" s="14" t="n">
        <f aca="false">_xlfn.MAXIFS(Pedidos!$C$2:$C$7000,Pedidos!$B$2:$B$7000,A846)</f>
        <v>45806</v>
      </c>
      <c r="F846" s="15" t="n">
        <f aca="false">Parámetros!$B$4-E846</f>
        <v>490</v>
      </c>
      <c r="G846" s="7" t="n">
        <f aca="false">COUNTIF(Pedidos!$B$2:$B$7000,A846)</f>
        <v>2</v>
      </c>
      <c r="H846" s="16" t="n">
        <f aca="false">SUMIFS(Pedidos!$D$2:$D$7000,Pedidos!$B$2:$B$7000,A846)</f>
        <v>87.78</v>
      </c>
      <c r="I846" s="7" t="n">
        <f aca="false">5-MIN(4,INT(PERCENTRANK($F$2:$F$2401,F846,6)*5))</f>
        <v>2</v>
      </c>
      <c r="J846" s="15" t="n">
        <f aca="false">IF(G846&gt;=Parámetros!$B$8,5,IF(G846&gt;=Parámetros!$B$7,4,IF(G846&gt;=Parámetros!$B$6,3,IF(G846&gt;=Parámetros!$B$5,2,1))))</f>
        <v>2</v>
      </c>
      <c r="K846" s="7" t="n">
        <f aca="false">1+MIN(4,INT(PERCENTRANK($H$2:$H$2401,H846,6)*5))</f>
        <v>4</v>
      </c>
      <c r="L846" s="7" t="str">
        <f aca="false">I846&amp;J846&amp;K846</f>
        <v>224</v>
      </c>
      <c r="M846" s="15" t="str">
        <f aca="false">INDEX('Mapa RF'!$B$4:$F$8,6-I846,J846)</f>
        <v>Hibernando</v>
      </c>
    </row>
    <row r="847" customFormat="false" ht="15" hidden="false" customHeight="false" outlineLevel="0" collapsed="false">
      <c r="A847" s="10" t="s">
        <v>752</v>
      </c>
      <c r="B847" s="10" t="s">
        <v>8980</v>
      </c>
      <c r="C847" s="11" t="n">
        <v>45651</v>
      </c>
      <c r="D847" s="13" t="b">
        <f aca="false">TRUE()</f>
        <v>1</v>
      </c>
      <c r="E847" s="14" t="n">
        <f aca="false">_xlfn.MAXIFS(Pedidos!$C$2:$C$7000,Pedidos!$B$2:$B$7000,A847)</f>
        <v>45834</v>
      </c>
      <c r="F847" s="15" t="n">
        <f aca="false">Parámetros!$B$4-E847</f>
        <v>462</v>
      </c>
      <c r="G847" s="7" t="n">
        <f aca="false">COUNTIF(Pedidos!$B$2:$B$7000,A847)</f>
        <v>4</v>
      </c>
      <c r="H847" s="16" t="n">
        <f aca="false">SUMIFS(Pedidos!$D$2:$D$7000,Pedidos!$B$2:$B$7000,A847)</f>
        <v>127.91</v>
      </c>
      <c r="I847" s="7" t="n">
        <f aca="false">5-MIN(4,INT(PERCENTRANK($F$2:$F$2401,F847,6)*5))</f>
        <v>2</v>
      </c>
      <c r="J847" s="15" t="n">
        <f aca="false">IF(G847&gt;=Parámetros!$B$8,5,IF(G847&gt;=Parámetros!$B$7,4,IF(G847&gt;=Parámetros!$B$6,3,IF(G847&gt;=Parámetros!$B$5,2,1))))</f>
        <v>4</v>
      </c>
      <c r="K847" s="7" t="n">
        <f aca="false">1+MIN(4,INT(PERCENTRANK($H$2:$H$2401,H847,6)*5))</f>
        <v>4</v>
      </c>
      <c r="L847" s="7" t="str">
        <f aca="false">I847&amp;J847&amp;K847</f>
        <v>244</v>
      </c>
      <c r="M847" s="15" t="str">
        <f aca="false">INDEX('Mapa RF'!$B$4:$F$8,6-I847,J847)</f>
        <v>En riesgo</v>
      </c>
    </row>
    <row r="848" customFormat="false" ht="15" hidden="false" customHeight="false" outlineLevel="0" collapsed="false">
      <c r="A848" s="10" t="s">
        <v>5542</v>
      </c>
      <c r="B848" s="10" t="s">
        <v>8975</v>
      </c>
      <c r="C848" s="11" t="n">
        <v>46022</v>
      </c>
      <c r="D848" s="13" t="b">
        <f aca="false">TRUE()</f>
        <v>1</v>
      </c>
      <c r="E848" s="14" t="n">
        <f aca="false">_xlfn.MAXIFS(Pedidos!$C$2:$C$7000,Pedidos!$B$2:$B$7000,A848)</f>
        <v>46022</v>
      </c>
      <c r="F848" s="15" t="n">
        <f aca="false">Parámetros!$B$4-E848</f>
        <v>274</v>
      </c>
      <c r="G848" s="7" t="n">
        <f aca="false">COUNTIF(Pedidos!$B$2:$B$7000,A848)</f>
        <v>1</v>
      </c>
      <c r="H848" s="16" t="n">
        <f aca="false">SUMIFS(Pedidos!$D$2:$D$7000,Pedidos!$B$2:$B$7000,A848)</f>
        <v>17.13</v>
      </c>
      <c r="I848" s="7" t="n">
        <f aca="false">5-MIN(4,INT(PERCENTRANK($F$2:$F$2401,F848,6)*5))</f>
        <v>3</v>
      </c>
      <c r="J848" s="15" t="n">
        <f aca="false">IF(G848&gt;=Parámetros!$B$8,5,IF(G848&gt;=Parámetros!$B$7,4,IF(G848&gt;=Parámetros!$B$6,3,IF(G848&gt;=Parámetros!$B$5,2,1))))</f>
        <v>1</v>
      </c>
      <c r="K848" s="7" t="n">
        <f aca="false">1+MIN(4,INT(PERCENTRANK($H$2:$H$2401,H848,6)*5))</f>
        <v>1</v>
      </c>
      <c r="L848" s="7" t="str">
        <f aca="false">I848&amp;J848&amp;K848</f>
        <v>311</v>
      </c>
      <c r="M848" s="15" t="str">
        <f aca="false">INDEX('Mapa RF'!$B$4:$F$8,6-I848,J848)</f>
        <v>A punto de dormirse</v>
      </c>
    </row>
    <row r="849" customFormat="false" ht="15" hidden="false" customHeight="false" outlineLevel="0" collapsed="false">
      <c r="A849" s="10" t="s">
        <v>5221</v>
      </c>
      <c r="B849" s="10" t="s">
        <v>8979</v>
      </c>
      <c r="C849" s="11" t="n">
        <v>45996</v>
      </c>
      <c r="D849" s="13" t="b">
        <f aca="false">TRUE()</f>
        <v>1</v>
      </c>
      <c r="E849" s="14" t="n">
        <f aca="false">_xlfn.MAXIFS(Pedidos!$C$2:$C$7000,Pedidos!$B$2:$B$7000,A849)</f>
        <v>45996</v>
      </c>
      <c r="F849" s="15" t="n">
        <f aca="false">Parámetros!$B$4-E849</f>
        <v>300</v>
      </c>
      <c r="G849" s="7" t="n">
        <f aca="false">COUNTIF(Pedidos!$B$2:$B$7000,A849)</f>
        <v>1</v>
      </c>
      <c r="H849" s="16" t="n">
        <f aca="false">SUMIFS(Pedidos!$D$2:$D$7000,Pedidos!$B$2:$B$7000,A849)</f>
        <v>31.86</v>
      </c>
      <c r="I849" s="7" t="n">
        <f aca="false">5-MIN(4,INT(PERCENTRANK($F$2:$F$2401,F849,6)*5))</f>
        <v>3</v>
      </c>
      <c r="J849" s="15" t="n">
        <f aca="false">IF(G849&gt;=Parámetros!$B$8,5,IF(G849&gt;=Parámetros!$B$7,4,IF(G849&gt;=Parámetros!$B$6,3,IF(G849&gt;=Parámetros!$B$5,2,1))))</f>
        <v>1</v>
      </c>
      <c r="K849" s="7" t="n">
        <f aca="false">1+MIN(4,INT(PERCENTRANK($H$2:$H$2401,H849,6)*5))</f>
        <v>2</v>
      </c>
      <c r="L849" s="7" t="str">
        <f aca="false">I849&amp;J849&amp;K849</f>
        <v>312</v>
      </c>
      <c r="M849" s="15" t="str">
        <f aca="false">INDEX('Mapa RF'!$B$4:$F$8,6-I849,J849)</f>
        <v>A punto de dormirse</v>
      </c>
    </row>
    <row r="850" customFormat="false" ht="15" hidden="false" customHeight="false" outlineLevel="0" collapsed="false">
      <c r="A850" s="10" t="s">
        <v>6088</v>
      </c>
      <c r="B850" s="10" t="s">
        <v>8978</v>
      </c>
      <c r="C850" s="11" t="n">
        <v>46063</v>
      </c>
      <c r="D850" s="13" t="b">
        <f aca="false">TRUE()</f>
        <v>1</v>
      </c>
      <c r="E850" s="14" t="n">
        <f aca="false">_xlfn.MAXIFS(Pedidos!$C$2:$C$7000,Pedidos!$B$2:$B$7000,A850)</f>
        <v>46265</v>
      </c>
      <c r="F850" s="15" t="n">
        <f aca="false">Parámetros!$B$4-E850</f>
        <v>31</v>
      </c>
      <c r="G850" s="7" t="n">
        <f aca="false">COUNTIF(Pedidos!$B$2:$B$7000,A850)</f>
        <v>5</v>
      </c>
      <c r="H850" s="16" t="n">
        <f aca="false">SUMIFS(Pedidos!$D$2:$D$7000,Pedidos!$B$2:$B$7000,A850)</f>
        <v>140.71</v>
      </c>
      <c r="I850" s="7" t="n">
        <f aca="false">5-MIN(4,INT(PERCENTRANK($F$2:$F$2401,F850,6)*5))</f>
        <v>5</v>
      </c>
      <c r="J850" s="15" t="n">
        <f aca="false">IF(G850&gt;=Parámetros!$B$8,5,IF(G850&gt;=Parámetros!$B$7,4,IF(G850&gt;=Parámetros!$B$6,3,IF(G850&gt;=Parámetros!$B$5,2,1))))</f>
        <v>4</v>
      </c>
      <c r="K850" s="7" t="n">
        <f aca="false">1+MIN(4,INT(PERCENTRANK($H$2:$H$2401,H850,6)*5))</f>
        <v>5</v>
      </c>
      <c r="L850" s="7" t="str">
        <f aca="false">I850&amp;J850&amp;K850</f>
        <v>545</v>
      </c>
      <c r="M850" s="15" t="str">
        <f aca="false">INDEX('Mapa RF'!$B$4:$F$8,6-I850,J850)</f>
        <v>Campeones</v>
      </c>
    </row>
    <row r="851" customFormat="false" ht="15" hidden="false" customHeight="false" outlineLevel="0" collapsed="false">
      <c r="A851" s="10" t="s">
        <v>3707</v>
      </c>
      <c r="B851" s="10" t="s">
        <v>8976</v>
      </c>
      <c r="C851" s="11" t="n">
        <v>45883</v>
      </c>
      <c r="D851" s="13" t="b">
        <f aca="false">TRUE()</f>
        <v>1</v>
      </c>
      <c r="E851" s="14" t="n">
        <f aca="false">_xlfn.MAXIFS(Pedidos!$C$2:$C$7000,Pedidos!$B$2:$B$7000,A851)</f>
        <v>45883</v>
      </c>
      <c r="F851" s="15" t="n">
        <f aca="false">Parámetros!$B$4-E851</f>
        <v>413</v>
      </c>
      <c r="G851" s="7" t="n">
        <f aca="false">COUNTIF(Pedidos!$B$2:$B$7000,A851)</f>
        <v>1</v>
      </c>
      <c r="H851" s="16" t="n">
        <f aca="false">SUMIFS(Pedidos!$D$2:$D$7000,Pedidos!$B$2:$B$7000,A851)</f>
        <v>25.85</v>
      </c>
      <c r="I851" s="7" t="n">
        <f aca="false">5-MIN(4,INT(PERCENTRANK($F$2:$F$2401,F851,6)*5))</f>
        <v>2</v>
      </c>
      <c r="J851" s="15" t="n">
        <f aca="false">IF(G851&gt;=Parámetros!$B$8,5,IF(G851&gt;=Parámetros!$B$7,4,IF(G851&gt;=Parámetros!$B$6,3,IF(G851&gt;=Parámetros!$B$5,2,1))))</f>
        <v>1</v>
      </c>
      <c r="K851" s="7" t="n">
        <f aca="false">1+MIN(4,INT(PERCENTRANK($H$2:$H$2401,H851,6)*5))</f>
        <v>2</v>
      </c>
      <c r="L851" s="7" t="str">
        <f aca="false">I851&amp;J851&amp;K851</f>
        <v>212</v>
      </c>
      <c r="M851" s="15" t="str">
        <f aca="false">INDEX('Mapa RF'!$B$4:$F$8,6-I851,J851)</f>
        <v>Hibernando</v>
      </c>
    </row>
    <row r="852" customFormat="false" ht="15" hidden="false" customHeight="false" outlineLevel="0" collapsed="false">
      <c r="A852" s="10" t="s">
        <v>7299</v>
      </c>
      <c r="B852" s="10" t="s">
        <v>8973</v>
      </c>
      <c r="C852" s="11" t="n">
        <v>46161</v>
      </c>
      <c r="D852" s="13" t="b">
        <f aca="false">TRUE()</f>
        <v>1</v>
      </c>
      <c r="E852" s="14" t="n">
        <f aca="false">_xlfn.MAXIFS(Pedidos!$C$2:$C$7000,Pedidos!$B$2:$B$7000,A852)</f>
        <v>46161</v>
      </c>
      <c r="F852" s="15" t="n">
        <f aca="false">Parámetros!$B$4-E852</f>
        <v>135</v>
      </c>
      <c r="G852" s="7" t="n">
        <f aca="false">COUNTIF(Pedidos!$B$2:$B$7000,A852)</f>
        <v>1</v>
      </c>
      <c r="H852" s="16" t="n">
        <f aca="false">SUMIFS(Pedidos!$D$2:$D$7000,Pedidos!$B$2:$B$7000,A852)</f>
        <v>35.17</v>
      </c>
      <c r="I852" s="7" t="n">
        <f aca="false">5-MIN(4,INT(PERCENTRANK($F$2:$F$2401,F852,6)*5))</f>
        <v>4</v>
      </c>
      <c r="J852" s="15" t="n">
        <f aca="false">IF(G852&gt;=Parámetros!$B$8,5,IF(G852&gt;=Parámetros!$B$7,4,IF(G852&gt;=Parámetros!$B$6,3,IF(G852&gt;=Parámetros!$B$5,2,1))))</f>
        <v>1</v>
      </c>
      <c r="K852" s="7" t="n">
        <f aca="false">1+MIN(4,INT(PERCENTRANK($H$2:$H$2401,H852,6)*5))</f>
        <v>2</v>
      </c>
      <c r="L852" s="7" t="str">
        <f aca="false">I852&amp;J852&amp;K852</f>
        <v>412</v>
      </c>
      <c r="M852" s="15" t="str">
        <f aca="false">INDEX('Mapa RF'!$B$4:$F$8,6-I852,J852)</f>
        <v>Prometedores</v>
      </c>
    </row>
    <row r="853" customFormat="false" ht="15" hidden="false" customHeight="false" outlineLevel="0" collapsed="false">
      <c r="A853" s="10" t="s">
        <v>7256</v>
      </c>
      <c r="B853" s="10" t="s">
        <v>8968</v>
      </c>
      <c r="C853" s="11" t="n">
        <v>46156</v>
      </c>
      <c r="D853" s="13" t="b">
        <f aca="false">TRUE()</f>
        <v>1</v>
      </c>
      <c r="E853" s="14" t="n">
        <f aca="false">_xlfn.MAXIFS(Pedidos!$C$2:$C$7000,Pedidos!$B$2:$B$7000,A853)</f>
        <v>46275</v>
      </c>
      <c r="F853" s="15" t="n">
        <f aca="false">Parámetros!$B$4-E853</f>
        <v>21</v>
      </c>
      <c r="G853" s="7" t="n">
        <f aca="false">COUNTIF(Pedidos!$B$2:$B$7000,A853)</f>
        <v>6</v>
      </c>
      <c r="H853" s="16" t="n">
        <f aca="false">SUMIFS(Pedidos!$D$2:$D$7000,Pedidos!$B$2:$B$7000,A853)</f>
        <v>276.2</v>
      </c>
      <c r="I853" s="7" t="n">
        <f aca="false">5-MIN(4,INT(PERCENTRANK($F$2:$F$2401,F853,6)*5))</f>
        <v>5</v>
      </c>
      <c r="J853" s="15" t="n">
        <f aca="false">IF(G853&gt;=Parámetros!$B$8,5,IF(G853&gt;=Parámetros!$B$7,4,IF(G853&gt;=Parámetros!$B$6,3,IF(G853&gt;=Parámetros!$B$5,2,1))))</f>
        <v>5</v>
      </c>
      <c r="K853" s="7" t="n">
        <f aca="false">1+MIN(4,INT(PERCENTRANK($H$2:$H$2401,H853,6)*5))</f>
        <v>5</v>
      </c>
      <c r="L853" s="7" t="str">
        <f aca="false">I853&amp;J853&amp;K853</f>
        <v>555</v>
      </c>
      <c r="M853" s="15" t="str">
        <f aca="false">INDEX('Mapa RF'!$B$4:$F$8,6-I853,J853)</f>
        <v>Campeones</v>
      </c>
    </row>
    <row r="854" customFormat="false" ht="15" hidden="false" customHeight="false" outlineLevel="0" collapsed="false">
      <c r="A854" s="10" t="s">
        <v>4010</v>
      </c>
      <c r="B854" s="10" t="s">
        <v>8975</v>
      </c>
      <c r="C854" s="11" t="n">
        <v>45905</v>
      </c>
      <c r="D854" s="13" t="b">
        <f aca="false">FALSE()</f>
        <v>0</v>
      </c>
      <c r="E854" s="14" t="n">
        <f aca="false">_xlfn.MAXIFS(Pedidos!$C$2:$C$7000,Pedidos!$B$2:$B$7000,A854)</f>
        <v>45905</v>
      </c>
      <c r="F854" s="15" t="n">
        <f aca="false">Parámetros!$B$4-E854</f>
        <v>391</v>
      </c>
      <c r="G854" s="7" t="n">
        <f aca="false">COUNTIF(Pedidos!$B$2:$B$7000,A854)</f>
        <v>1</v>
      </c>
      <c r="H854" s="16" t="n">
        <f aca="false">SUMIFS(Pedidos!$D$2:$D$7000,Pedidos!$B$2:$B$7000,A854)</f>
        <v>61.52</v>
      </c>
      <c r="I854" s="7" t="n">
        <f aca="false">5-MIN(4,INT(PERCENTRANK($F$2:$F$2401,F854,6)*5))</f>
        <v>2</v>
      </c>
      <c r="J854" s="15" t="n">
        <f aca="false">IF(G854&gt;=Parámetros!$B$8,5,IF(G854&gt;=Parámetros!$B$7,4,IF(G854&gt;=Parámetros!$B$6,3,IF(G854&gt;=Parámetros!$B$5,2,1))))</f>
        <v>1</v>
      </c>
      <c r="K854" s="7" t="n">
        <f aca="false">1+MIN(4,INT(PERCENTRANK($H$2:$H$2401,H854,6)*5))</f>
        <v>4</v>
      </c>
      <c r="L854" s="7" t="str">
        <f aca="false">I854&amp;J854&amp;K854</f>
        <v>214</v>
      </c>
      <c r="M854" s="15" t="str">
        <f aca="false">INDEX('Mapa RF'!$B$4:$F$8,6-I854,J854)</f>
        <v>Hibernando</v>
      </c>
    </row>
    <row r="855" customFormat="false" ht="15" hidden="false" customHeight="false" outlineLevel="0" collapsed="false">
      <c r="A855" s="10" t="s">
        <v>5612</v>
      </c>
      <c r="B855" s="10" t="s">
        <v>8975</v>
      </c>
      <c r="C855" s="11" t="n">
        <v>46027</v>
      </c>
      <c r="D855" s="13" t="b">
        <f aca="false">TRUE()</f>
        <v>1</v>
      </c>
      <c r="E855" s="14" t="n">
        <f aca="false">_xlfn.MAXIFS(Pedidos!$C$2:$C$7000,Pedidos!$B$2:$B$7000,A855)</f>
        <v>46027</v>
      </c>
      <c r="F855" s="15" t="n">
        <f aca="false">Parámetros!$B$4-E855</f>
        <v>269</v>
      </c>
      <c r="G855" s="7" t="n">
        <f aca="false">COUNTIF(Pedidos!$B$2:$B$7000,A855)</f>
        <v>1</v>
      </c>
      <c r="H855" s="16" t="n">
        <f aca="false">SUMIFS(Pedidos!$D$2:$D$7000,Pedidos!$B$2:$B$7000,A855)</f>
        <v>42.67</v>
      </c>
      <c r="I855" s="7" t="n">
        <f aca="false">5-MIN(4,INT(PERCENTRANK($F$2:$F$2401,F855,6)*5))</f>
        <v>3</v>
      </c>
      <c r="J855" s="15" t="n">
        <f aca="false">IF(G855&gt;=Parámetros!$B$8,5,IF(G855&gt;=Parámetros!$B$7,4,IF(G855&gt;=Parámetros!$B$6,3,IF(G855&gt;=Parámetros!$B$5,2,1))))</f>
        <v>1</v>
      </c>
      <c r="K855" s="7" t="n">
        <f aca="false">1+MIN(4,INT(PERCENTRANK($H$2:$H$2401,H855,6)*5))</f>
        <v>3</v>
      </c>
      <c r="L855" s="7" t="str">
        <f aca="false">I855&amp;J855&amp;K855</f>
        <v>313</v>
      </c>
      <c r="M855" s="15" t="str">
        <f aca="false">INDEX('Mapa RF'!$B$4:$F$8,6-I855,J855)</f>
        <v>A punto de dormirse</v>
      </c>
    </row>
    <row r="856" customFormat="false" ht="15" hidden="false" customHeight="false" outlineLevel="0" collapsed="false">
      <c r="A856" s="10" t="s">
        <v>6567</v>
      </c>
      <c r="B856" s="10" t="s">
        <v>8975</v>
      </c>
      <c r="C856" s="11" t="n">
        <v>46100</v>
      </c>
      <c r="D856" s="13" t="b">
        <f aca="false">FALSE()</f>
        <v>0</v>
      </c>
      <c r="E856" s="14" t="n">
        <f aca="false">_xlfn.MAXIFS(Pedidos!$C$2:$C$7000,Pedidos!$B$2:$B$7000,A856)</f>
        <v>46100</v>
      </c>
      <c r="F856" s="15" t="n">
        <f aca="false">Parámetros!$B$4-E856</f>
        <v>196</v>
      </c>
      <c r="G856" s="7" t="n">
        <f aca="false">COUNTIF(Pedidos!$B$2:$B$7000,A856)</f>
        <v>1</v>
      </c>
      <c r="H856" s="16" t="n">
        <f aca="false">SUMIFS(Pedidos!$D$2:$D$7000,Pedidos!$B$2:$B$7000,A856)</f>
        <v>18.78</v>
      </c>
      <c r="I856" s="7" t="n">
        <f aca="false">5-MIN(4,INT(PERCENTRANK($F$2:$F$2401,F856,6)*5))</f>
        <v>4</v>
      </c>
      <c r="J856" s="15" t="n">
        <f aca="false">IF(G856&gt;=Parámetros!$B$8,5,IF(G856&gt;=Parámetros!$B$7,4,IF(G856&gt;=Parámetros!$B$6,3,IF(G856&gt;=Parámetros!$B$5,2,1))))</f>
        <v>1</v>
      </c>
      <c r="K856" s="7" t="n">
        <f aca="false">1+MIN(4,INT(PERCENTRANK($H$2:$H$2401,H856,6)*5))</f>
        <v>1</v>
      </c>
      <c r="L856" s="7" t="str">
        <f aca="false">I856&amp;J856&amp;K856</f>
        <v>411</v>
      </c>
      <c r="M856" s="15" t="str">
        <f aca="false">INDEX('Mapa RF'!$B$4:$F$8,6-I856,J856)</f>
        <v>Prometedores</v>
      </c>
    </row>
    <row r="857" customFormat="false" ht="15" hidden="false" customHeight="false" outlineLevel="0" collapsed="false">
      <c r="A857" s="10" t="s">
        <v>2188</v>
      </c>
      <c r="B857" s="10" t="s">
        <v>8968</v>
      </c>
      <c r="C857" s="11" t="n">
        <v>45770</v>
      </c>
      <c r="D857" s="13" t="b">
        <f aca="false">TRUE()</f>
        <v>1</v>
      </c>
      <c r="E857" s="14" t="n">
        <f aca="false">_xlfn.MAXIFS(Pedidos!$C$2:$C$7000,Pedidos!$B$2:$B$7000,A857)</f>
        <v>46087</v>
      </c>
      <c r="F857" s="15" t="n">
        <f aca="false">Parámetros!$B$4-E857</f>
        <v>209</v>
      </c>
      <c r="G857" s="7" t="n">
        <f aca="false">COUNTIF(Pedidos!$B$2:$B$7000,A857)</f>
        <v>3</v>
      </c>
      <c r="H857" s="16" t="n">
        <f aca="false">SUMIFS(Pedidos!$D$2:$D$7000,Pedidos!$B$2:$B$7000,A857)</f>
        <v>98.29</v>
      </c>
      <c r="I857" s="7" t="n">
        <f aca="false">5-MIN(4,INT(PERCENTRANK($F$2:$F$2401,F857,6)*5))</f>
        <v>3</v>
      </c>
      <c r="J857" s="15" t="n">
        <f aca="false">IF(G857&gt;=Parámetros!$B$8,5,IF(G857&gt;=Parámetros!$B$7,4,IF(G857&gt;=Parámetros!$B$6,3,IF(G857&gt;=Parámetros!$B$5,2,1))))</f>
        <v>3</v>
      </c>
      <c r="K857" s="7" t="n">
        <f aca="false">1+MIN(4,INT(PERCENTRANK($H$2:$H$2401,H857,6)*5))</f>
        <v>4</v>
      </c>
      <c r="L857" s="7" t="str">
        <f aca="false">I857&amp;J857&amp;K857</f>
        <v>334</v>
      </c>
      <c r="M857" s="15" t="str">
        <f aca="false">INDEX('Mapa RF'!$B$4:$F$8,6-I857,J857)</f>
        <v>Necesitan atención</v>
      </c>
    </row>
    <row r="858" customFormat="false" ht="15" hidden="false" customHeight="false" outlineLevel="0" collapsed="false">
      <c r="A858" s="10" t="s">
        <v>4165</v>
      </c>
      <c r="B858" s="10" t="s">
        <v>8980</v>
      </c>
      <c r="C858" s="11" t="n">
        <v>45918</v>
      </c>
      <c r="D858" s="13" t="b">
        <f aca="false">TRUE()</f>
        <v>1</v>
      </c>
      <c r="E858" s="14" t="n">
        <f aca="false">_xlfn.MAXIFS(Pedidos!$C$2:$C$7000,Pedidos!$B$2:$B$7000,A858)</f>
        <v>46243</v>
      </c>
      <c r="F858" s="15" t="n">
        <f aca="false">Parámetros!$B$4-E858</f>
        <v>53</v>
      </c>
      <c r="G858" s="7" t="n">
        <f aca="false">COUNTIF(Pedidos!$B$2:$B$7000,A858)</f>
        <v>6</v>
      </c>
      <c r="H858" s="16" t="n">
        <f aca="false">SUMIFS(Pedidos!$D$2:$D$7000,Pedidos!$B$2:$B$7000,A858)</f>
        <v>250.74</v>
      </c>
      <c r="I858" s="7" t="n">
        <f aca="false">5-MIN(4,INT(PERCENTRANK($F$2:$F$2401,F858,6)*5))</f>
        <v>5</v>
      </c>
      <c r="J858" s="15" t="n">
        <f aca="false">IF(G858&gt;=Parámetros!$B$8,5,IF(G858&gt;=Parámetros!$B$7,4,IF(G858&gt;=Parámetros!$B$6,3,IF(G858&gt;=Parámetros!$B$5,2,1))))</f>
        <v>5</v>
      </c>
      <c r="K858" s="7" t="n">
        <f aca="false">1+MIN(4,INT(PERCENTRANK($H$2:$H$2401,H858,6)*5))</f>
        <v>5</v>
      </c>
      <c r="L858" s="7" t="str">
        <f aca="false">I858&amp;J858&amp;K858</f>
        <v>555</v>
      </c>
      <c r="M858" s="15" t="str">
        <f aca="false">INDEX('Mapa RF'!$B$4:$F$8,6-I858,J858)</f>
        <v>Campeones</v>
      </c>
    </row>
    <row r="859" customFormat="false" ht="15" hidden="false" customHeight="false" outlineLevel="0" collapsed="false">
      <c r="A859" s="10" t="s">
        <v>6116</v>
      </c>
      <c r="B859" s="10" t="s">
        <v>8982</v>
      </c>
      <c r="C859" s="11" t="n">
        <v>46065</v>
      </c>
      <c r="D859" s="13" t="b">
        <f aca="false">TRUE()</f>
        <v>1</v>
      </c>
      <c r="E859" s="14" t="n">
        <f aca="false">_xlfn.MAXIFS(Pedidos!$C$2:$C$7000,Pedidos!$B$2:$B$7000,A859)</f>
        <v>46160</v>
      </c>
      <c r="F859" s="15" t="n">
        <f aca="false">Parámetros!$B$4-E859</f>
        <v>136</v>
      </c>
      <c r="G859" s="7" t="n">
        <f aca="false">COUNTIF(Pedidos!$B$2:$B$7000,A859)</f>
        <v>2</v>
      </c>
      <c r="H859" s="16" t="n">
        <f aca="false">SUMIFS(Pedidos!$D$2:$D$7000,Pedidos!$B$2:$B$7000,A859)</f>
        <v>68.4</v>
      </c>
      <c r="I859" s="7" t="n">
        <f aca="false">5-MIN(4,INT(PERCENTRANK($F$2:$F$2401,F859,6)*5))</f>
        <v>4</v>
      </c>
      <c r="J859" s="15" t="n">
        <f aca="false">IF(G859&gt;=Parámetros!$B$8,5,IF(G859&gt;=Parámetros!$B$7,4,IF(G859&gt;=Parámetros!$B$6,3,IF(G859&gt;=Parámetros!$B$5,2,1))))</f>
        <v>2</v>
      </c>
      <c r="K859" s="7" t="n">
        <f aca="false">1+MIN(4,INT(PERCENTRANK($H$2:$H$2401,H859,6)*5))</f>
        <v>4</v>
      </c>
      <c r="L859" s="7" t="str">
        <f aca="false">I859&amp;J859&amp;K859</f>
        <v>424</v>
      </c>
      <c r="M859" s="15" t="str">
        <f aca="false">INDEX('Mapa RF'!$B$4:$F$8,6-I859,J859)</f>
        <v>Potencialmente leales</v>
      </c>
    </row>
    <row r="860" customFormat="false" ht="15" hidden="false" customHeight="false" outlineLevel="0" collapsed="false">
      <c r="A860" s="10" t="s">
        <v>7174</v>
      </c>
      <c r="B860" s="10" t="s">
        <v>8979</v>
      </c>
      <c r="C860" s="11" t="n">
        <v>46150</v>
      </c>
      <c r="D860" s="13" t="b">
        <f aca="false">TRUE()</f>
        <v>1</v>
      </c>
      <c r="E860" s="14" t="n">
        <f aca="false">_xlfn.MAXIFS(Pedidos!$C$2:$C$7000,Pedidos!$B$2:$B$7000,A860)</f>
        <v>46150</v>
      </c>
      <c r="F860" s="15" t="n">
        <f aca="false">Parámetros!$B$4-E860</f>
        <v>146</v>
      </c>
      <c r="G860" s="7" t="n">
        <f aca="false">COUNTIF(Pedidos!$B$2:$B$7000,A860)</f>
        <v>1</v>
      </c>
      <c r="H860" s="16" t="n">
        <f aca="false">SUMIFS(Pedidos!$D$2:$D$7000,Pedidos!$B$2:$B$7000,A860)</f>
        <v>38.28</v>
      </c>
      <c r="I860" s="7" t="n">
        <f aca="false">5-MIN(4,INT(PERCENTRANK($F$2:$F$2401,F860,6)*5))</f>
        <v>4</v>
      </c>
      <c r="J860" s="15" t="n">
        <f aca="false">IF(G860&gt;=Parámetros!$B$8,5,IF(G860&gt;=Parámetros!$B$7,4,IF(G860&gt;=Parámetros!$B$6,3,IF(G860&gt;=Parámetros!$B$5,2,1))))</f>
        <v>1</v>
      </c>
      <c r="K860" s="7" t="n">
        <f aca="false">1+MIN(4,INT(PERCENTRANK($H$2:$H$2401,H860,6)*5))</f>
        <v>3</v>
      </c>
      <c r="L860" s="7" t="str">
        <f aca="false">I860&amp;J860&amp;K860</f>
        <v>413</v>
      </c>
      <c r="M860" s="15" t="str">
        <f aca="false">INDEX('Mapa RF'!$B$4:$F$8,6-I860,J860)</f>
        <v>Prometedores</v>
      </c>
    </row>
    <row r="861" customFormat="false" ht="15" hidden="false" customHeight="false" outlineLevel="0" collapsed="false">
      <c r="A861" s="10" t="s">
        <v>5483</v>
      </c>
      <c r="B861" s="10" t="s">
        <v>8975</v>
      </c>
      <c r="C861" s="11" t="n">
        <v>46016</v>
      </c>
      <c r="D861" s="13" t="b">
        <f aca="false">TRUE()</f>
        <v>1</v>
      </c>
      <c r="E861" s="14" t="n">
        <f aca="false">_xlfn.MAXIFS(Pedidos!$C$2:$C$7000,Pedidos!$B$2:$B$7000,A861)</f>
        <v>46016</v>
      </c>
      <c r="F861" s="15" t="n">
        <f aca="false">Parámetros!$B$4-E861</f>
        <v>280</v>
      </c>
      <c r="G861" s="7" t="n">
        <f aca="false">COUNTIF(Pedidos!$B$2:$B$7000,A861)</f>
        <v>1</v>
      </c>
      <c r="H861" s="16" t="n">
        <f aca="false">SUMIFS(Pedidos!$D$2:$D$7000,Pedidos!$B$2:$B$7000,A861)</f>
        <v>25.67</v>
      </c>
      <c r="I861" s="7" t="n">
        <f aca="false">5-MIN(4,INT(PERCENTRANK($F$2:$F$2401,F861,6)*5))</f>
        <v>3</v>
      </c>
      <c r="J861" s="15" t="n">
        <f aca="false">IF(G861&gt;=Parámetros!$B$8,5,IF(G861&gt;=Parámetros!$B$7,4,IF(G861&gt;=Parámetros!$B$6,3,IF(G861&gt;=Parámetros!$B$5,2,1))))</f>
        <v>1</v>
      </c>
      <c r="K861" s="7" t="n">
        <f aca="false">1+MIN(4,INT(PERCENTRANK($H$2:$H$2401,H861,6)*5))</f>
        <v>1</v>
      </c>
      <c r="L861" s="7" t="str">
        <f aca="false">I861&amp;J861&amp;K861</f>
        <v>311</v>
      </c>
      <c r="M861" s="15" t="str">
        <f aca="false">INDEX('Mapa RF'!$B$4:$F$8,6-I861,J861)</f>
        <v>A punto de dormirse</v>
      </c>
    </row>
    <row r="862" customFormat="false" ht="15" hidden="false" customHeight="false" outlineLevel="0" collapsed="false">
      <c r="A862" s="10" t="s">
        <v>6456</v>
      </c>
      <c r="B862" s="10" t="s">
        <v>8972</v>
      </c>
      <c r="C862" s="11" t="n">
        <v>46090</v>
      </c>
      <c r="D862" s="13" t="b">
        <f aca="false">TRUE()</f>
        <v>1</v>
      </c>
      <c r="E862" s="14" t="n">
        <f aca="false">_xlfn.MAXIFS(Pedidos!$C$2:$C$7000,Pedidos!$B$2:$B$7000,A862)</f>
        <v>46228</v>
      </c>
      <c r="F862" s="15" t="n">
        <f aca="false">Parámetros!$B$4-E862</f>
        <v>68</v>
      </c>
      <c r="G862" s="7" t="n">
        <f aca="false">COUNTIF(Pedidos!$B$2:$B$7000,A862)</f>
        <v>2</v>
      </c>
      <c r="H862" s="16" t="n">
        <f aca="false">SUMIFS(Pedidos!$D$2:$D$7000,Pedidos!$B$2:$B$7000,A862)</f>
        <v>69.97</v>
      </c>
      <c r="I862" s="7" t="n">
        <f aca="false">5-MIN(4,INT(PERCENTRANK($F$2:$F$2401,F862,6)*5))</f>
        <v>4</v>
      </c>
      <c r="J862" s="15" t="n">
        <f aca="false">IF(G862&gt;=Parámetros!$B$8,5,IF(G862&gt;=Parámetros!$B$7,4,IF(G862&gt;=Parámetros!$B$6,3,IF(G862&gt;=Parámetros!$B$5,2,1))))</f>
        <v>2</v>
      </c>
      <c r="K862" s="7" t="n">
        <f aca="false">1+MIN(4,INT(PERCENTRANK($H$2:$H$2401,H862,6)*5))</f>
        <v>4</v>
      </c>
      <c r="L862" s="7" t="str">
        <f aca="false">I862&amp;J862&amp;K862</f>
        <v>424</v>
      </c>
      <c r="M862" s="15" t="str">
        <f aca="false">INDEX('Mapa RF'!$B$4:$F$8,6-I862,J862)</f>
        <v>Potencialmente leales</v>
      </c>
    </row>
    <row r="863" customFormat="false" ht="15" hidden="false" customHeight="false" outlineLevel="0" collapsed="false">
      <c r="A863" s="10" t="s">
        <v>6607</v>
      </c>
      <c r="B863" s="10" t="s">
        <v>8976</v>
      </c>
      <c r="C863" s="11" t="n">
        <v>46103</v>
      </c>
      <c r="D863" s="13" t="b">
        <f aca="false">TRUE()</f>
        <v>1</v>
      </c>
      <c r="E863" s="14" t="n">
        <f aca="false">_xlfn.MAXIFS(Pedidos!$C$2:$C$7000,Pedidos!$B$2:$B$7000,A863)</f>
        <v>46288</v>
      </c>
      <c r="F863" s="15" t="n">
        <f aca="false">Parámetros!$B$4-E863</f>
        <v>8</v>
      </c>
      <c r="G863" s="7" t="n">
        <f aca="false">COUNTIF(Pedidos!$B$2:$B$7000,A863)</f>
        <v>3</v>
      </c>
      <c r="H863" s="16" t="n">
        <f aca="false">SUMIFS(Pedidos!$D$2:$D$7000,Pedidos!$B$2:$B$7000,A863)</f>
        <v>126.29</v>
      </c>
      <c r="I863" s="7" t="n">
        <f aca="false">5-MIN(4,INT(PERCENTRANK($F$2:$F$2401,F863,6)*5))</f>
        <v>5</v>
      </c>
      <c r="J863" s="15" t="n">
        <f aca="false">IF(G863&gt;=Parámetros!$B$8,5,IF(G863&gt;=Parámetros!$B$7,4,IF(G863&gt;=Parámetros!$B$6,3,IF(G863&gt;=Parámetros!$B$5,2,1))))</f>
        <v>3</v>
      </c>
      <c r="K863" s="7" t="n">
        <f aca="false">1+MIN(4,INT(PERCENTRANK($H$2:$H$2401,H863,6)*5))</f>
        <v>4</v>
      </c>
      <c r="L863" s="7" t="str">
        <f aca="false">I863&amp;J863&amp;K863</f>
        <v>534</v>
      </c>
      <c r="M863" s="15" t="str">
        <f aca="false">INDEX('Mapa RF'!$B$4:$F$8,6-I863,J863)</f>
        <v>Potencialmente leales</v>
      </c>
    </row>
    <row r="864" customFormat="false" ht="15" hidden="false" customHeight="false" outlineLevel="0" collapsed="false">
      <c r="A864" s="10" t="s">
        <v>3170</v>
      </c>
      <c r="B864" s="10" t="s">
        <v>8980</v>
      </c>
      <c r="C864" s="11" t="n">
        <v>45844</v>
      </c>
      <c r="D864" s="13" t="b">
        <f aca="false">TRUE()</f>
        <v>1</v>
      </c>
      <c r="E864" s="14" t="n">
        <f aca="false">_xlfn.MAXIFS(Pedidos!$C$2:$C$7000,Pedidos!$B$2:$B$7000,A864)</f>
        <v>45844</v>
      </c>
      <c r="F864" s="15" t="n">
        <f aca="false">Parámetros!$B$4-E864</f>
        <v>452</v>
      </c>
      <c r="G864" s="7" t="n">
        <f aca="false">COUNTIF(Pedidos!$B$2:$B$7000,A864)</f>
        <v>1</v>
      </c>
      <c r="H864" s="16" t="n">
        <f aca="false">SUMIFS(Pedidos!$D$2:$D$7000,Pedidos!$B$2:$B$7000,A864)</f>
        <v>30.27</v>
      </c>
      <c r="I864" s="7" t="n">
        <f aca="false">5-MIN(4,INT(PERCENTRANK($F$2:$F$2401,F864,6)*5))</f>
        <v>2</v>
      </c>
      <c r="J864" s="15" t="n">
        <f aca="false">IF(G864&gt;=Parámetros!$B$8,5,IF(G864&gt;=Parámetros!$B$7,4,IF(G864&gt;=Parámetros!$B$6,3,IF(G864&gt;=Parámetros!$B$5,2,1))))</f>
        <v>1</v>
      </c>
      <c r="K864" s="7" t="n">
        <f aca="false">1+MIN(4,INT(PERCENTRANK($H$2:$H$2401,H864,6)*5))</f>
        <v>2</v>
      </c>
      <c r="L864" s="7" t="str">
        <f aca="false">I864&amp;J864&amp;K864</f>
        <v>212</v>
      </c>
      <c r="M864" s="15" t="str">
        <f aca="false">INDEX('Mapa RF'!$B$4:$F$8,6-I864,J864)</f>
        <v>Hibernando</v>
      </c>
    </row>
    <row r="865" customFormat="false" ht="15" hidden="false" customHeight="false" outlineLevel="0" collapsed="false">
      <c r="A865" s="10" t="s">
        <v>897</v>
      </c>
      <c r="B865" s="10" t="s">
        <v>8972</v>
      </c>
      <c r="C865" s="11" t="n">
        <v>45665</v>
      </c>
      <c r="D865" s="13" t="b">
        <f aca="false">FALSE()</f>
        <v>0</v>
      </c>
      <c r="E865" s="14" t="n">
        <f aca="false">_xlfn.MAXIFS(Pedidos!$C$2:$C$7000,Pedidos!$B$2:$B$7000,A865)</f>
        <v>45790</v>
      </c>
      <c r="F865" s="15" t="n">
        <f aca="false">Parámetros!$B$4-E865</f>
        <v>506</v>
      </c>
      <c r="G865" s="7" t="n">
        <f aca="false">COUNTIF(Pedidos!$B$2:$B$7000,A865)</f>
        <v>2</v>
      </c>
      <c r="H865" s="16" t="n">
        <f aca="false">SUMIFS(Pedidos!$D$2:$D$7000,Pedidos!$B$2:$B$7000,A865)</f>
        <v>56.57</v>
      </c>
      <c r="I865" s="7" t="n">
        <f aca="false">5-MIN(4,INT(PERCENTRANK($F$2:$F$2401,F865,6)*5))</f>
        <v>2</v>
      </c>
      <c r="J865" s="15" t="n">
        <f aca="false">IF(G865&gt;=Parámetros!$B$8,5,IF(G865&gt;=Parámetros!$B$7,4,IF(G865&gt;=Parámetros!$B$6,3,IF(G865&gt;=Parámetros!$B$5,2,1))))</f>
        <v>2</v>
      </c>
      <c r="K865" s="7" t="n">
        <f aca="false">1+MIN(4,INT(PERCENTRANK($H$2:$H$2401,H865,6)*5))</f>
        <v>3</v>
      </c>
      <c r="L865" s="7" t="str">
        <f aca="false">I865&amp;J865&amp;K865</f>
        <v>223</v>
      </c>
      <c r="M865" s="15" t="str">
        <f aca="false">INDEX('Mapa RF'!$B$4:$F$8,6-I865,J865)</f>
        <v>Hibernando</v>
      </c>
    </row>
    <row r="866" customFormat="false" ht="15" hidden="false" customHeight="false" outlineLevel="0" collapsed="false">
      <c r="A866" s="10" t="s">
        <v>5081</v>
      </c>
      <c r="B866" s="10" t="s">
        <v>8974</v>
      </c>
      <c r="C866" s="11" t="n">
        <v>45986</v>
      </c>
      <c r="D866" s="13" t="b">
        <f aca="false">TRUE()</f>
        <v>1</v>
      </c>
      <c r="E866" s="14" t="n">
        <f aca="false">_xlfn.MAXIFS(Pedidos!$C$2:$C$7000,Pedidos!$B$2:$B$7000,A866)</f>
        <v>46211</v>
      </c>
      <c r="F866" s="15" t="n">
        <f aca="false">Parámetros!$B$4-E866</f>
        <v>85</v>
      </c>
      <c r="G866" s="7" t="n">
        <f aca="false">COUNTIF(Pedidos!$B$2:$B$7000,A866)</f>
        <v>2</v>
      </c>
      <c r="H866" s="16" t="n">
        <f aca="false">SUMIFS(Pedidos!$D$2:$D$7000,Pedidos!$B$2:$B$7000,A866)</f>
        <v>68.14</v>
      </c>
      <c r="I866" s="7" t="n">
        <f aca="false">5-MIN(4,INT(PERCENTRANK($F$2:$F$2401,F866,6)*5))</f>
        <v>4</v>
      </c>
      <c r="J866" s="15" t="n">
        <f aca="false">IF(G866&gt;=Parámetros!$B$8,5,IF(G866&gt;=Parámetros!$B$7,4,IF(G866&gt;=Parámetros!$B$6,3,IF(G866&gt;=Parámetros!$B$5,2,1))))</f>
        <v>2</v>
      </c>
      <c r="K866" s="7" t="n">
        <f aca="false">1+MIN(4,INT(PERCENTRANK($H$2:$H$2401,H866,6)*5))</f>
        <v>4</v>
      </c>
      <c r="L866" s="7" t="str">
        <f aca="false">I866&amp;J866&amp;K866</f>
        <v>424</v>
      </c>
      <c r="M866" s="15" t="str">
        <f aca="false">INDEX('Mapa RF'!$B$4:$F$8,6-I866,J866)</f>
        <v>Potencialmente leales</v>
      </c>
    </row>
    <row r="867" customFormat="false" ht="15" hidden="false" customHeight="false" outlineLevel="0" collapsed="false">
      <c r="A867" s="10" t="s">
        <v>2057</v>
      </c>
      <c r="B867" s="10" t="s">
        <v>8972</v>
      </c>
      <c r="C867" s="11" t="n">
        <v>45761</v>
      </c>
      <c r="D867" s="13" t="b">
        <f aca="false">TRUE()</f>
        <v>1</v>
      </c>
      <c r="E867" s="14" t="n">
        <f aca="false">_xlfn.MAXIFS(Pedidos!$C$2:$C$7000,Pedidos!$B$2:$B$7000,A867)</f>
        <v>45761</v>
      </c>
      <c r="F867" s="15" t="n">
        <f aca="false">Parámetros!$B$4-E867</f>
        <v>535</v>
      </c>
      <c r="G867" s="7" t="n">
        <f aca="false">COUNTIF(Pedidos!$B$2:$B$7000,A867)</f>
        <v>1</v>
      </c>
      <c r="H867" s="16" t="n">
        <f aca="false">SUMIFS(Pedidos!$D$2:$D$7000,Pedidos!$B$2:$B$7000,A867)</f>
        <v>27.91</v>
      </c>
      <c r="I867" s="7" t="n">
        <f aca="false">5-MIN(4,INT(PERCENTRANK($F$2:$F$2401,F867,6)*5))</f>
        <v>1</v>
      </c>
      <c r="J867" s="15" t="n">
        <f aca="false">IF(G867&gt;=Parámetros!$B$8,5,IF(G867&gt;=Parámetros!$B$7,4,IF(G867&gt;=Parámetros!$B$6,3,IF(G867&gt;=Parámetros!$B$5,2,1))))</f>
        <v>1</v>
      </c>
      <c r="K867" s="7" t="n">
        <f aca="false">1+MIN(4,INT(PERCENTRANK($H$2:$H$2401,H867,6)*5))</f>
        <v>2</v>
      </c>
      <c r="L867" s="7" t="str">
        <f aca="false">I867&amp;J867&amp;K867</f>
        <v>112</v>
      </c>
      <c r="M867" s="15" t="str">
        <f aca="false">INDEX('Mapa RF'!$B$4:$F$8,6-I867,J867)</f>
        <v>Hibernando</v>
      </c>
    </row>
    <row r="868" customFormat="false" ht="15" hidden="false" customHeight="false" outlineLevel="0" collapsed="false">
      <c r="A868" s="10" t="s">
        <v>886</v>
      </c>
      <c r="B868" s="10" t="s">
        <v>8982</v>
      </c>
      <c r="C868" s="11" t="n">
        <v>45664</v>
      </c>
      <c r="D868" s="13" t="b">
        <f aca="false">TRUE()</f>
        <v>1</v>
      </c>
      <c r="E868" s="14" t="n">
        <f aca="false">_xlfn.MAXIFS(Pedidos!$C$2:$C$7000,Pedidos!$B$2:$B$7000,A868)</f>
        <v>45814</v>
      </c>
      <c r="F868" s="15" t="n">
        <f aca="false">Parámetros!$B$4-E868</f>
        <v>482</v>
      </c>
      <c r="G868" s="7" t="n">
        <f aca="false">COUNTIF(Pedidos!$B$2:$B$7000,A868)</f>
        <v>2</v>
      </c>
      <c r="H868" s="16" t="n">
        <f aca="false">SUMIFS(Pedidos!$D$2:$D$7000,Pedidos!$B$2:$B$7000,A868)</f>
        <v>105.7</v>
      </c>
      <c r="I868" s="7" t="n">
        <f aca="false">5-MIN(4,INT(PERCENTRANK($F$2:$F$2401,F868,6)*5))</f>
        <v>2</v>
      </c>
      <c r="J868" s="15" t="n">
        <f aca="false">IF(G868&gt;=Parámetros!$B$8,5,IF(G868&gt;=Parámetros!$B$7,4,IF(G868&gt;=Parámetros!$B$6,3,IF(G868&gt;=Parámetros!$B$5,2,1))))</f>
        <v>2</v>
      </c>
      <c r="K868" s="7" t="n">
        <f aca="false">1+MIN(4,INT(PERCENTRANK($H$2:$H$2401,H868,6)*5))</f>
        <v>4</v>
      </c>
      <c r="L868" s="7" t="str">
        <f aca="false">I868&amp;J868&amp;K868</f>
        <v>224</v>
      </c>
      <c r="M868" s="15" t="str">
        <f aca="false">INDEX('Mapa RF'!$B$4:$F$8,6-I868,J868)</f>
        <v>Hibernando</v>
      </c>
    </row>
    <row r="869" customFormat="false" ht="15" hidden="false" customHeight="false" outlineLevel="0" collapsed="false">
      <c r="A869" s="10" t="s">
        <v>8494</v>
      </c>
      <c r="B869" s="10" t="s">
        <v>8972</v>
      </c>
      <c r="C869" s="11" t="n">
        <v>46257</v>
      </c>
      <c r="D869" s="13" t="b">
        <f aca="false">TRUE()</f>
        <v>1</v>
      </c>
      <c r="E869" s="14" t="n">
        <f aca="false">_xlfn.MAXIFS(Pedidos!$C$2:$C$7000,Pedidos!$B$2:$B$7000,A869)</f>
        <v>46257</v>
      </c>
      <c r="F869" s="15" t="n">
        <f aca="false">Parámetros!$B$4-E869</f>
        <v>39</v>
      </c>
      <c r="G869" s="7" t="n">
        <f aca="false">COUNTIF(Pedidos!$B$2:$B$7000,A869)</f>
        <v>1</v>
      </c>
      <c r="H869" s="16" t="n">
        <f aca="false">SUMIFS(Pedidos!$D$2:$D$7000,Pedidos!$B$2:$B$7000,A869)</f>
        <v>38.91</v>
      </c>
      <c r="I869" s="7" t="n">
        <f aca="false">5-MIN(4,INT(PERCENTRANK($F$2:$F$2401,F869,6)*5))</f>
        <v>5</v>
      </c>
      <c r="J869" s="15" t="n">
        <f aca="false">IF(G869&gt;=Parámetros!$B$8,5,IF(G869&gt;=Parámetros!$B$7,4,IF(G869&gt;=Parámetros!$B$6,3,IF(G869&gt;=Parámetros!$B$5,2,1))))</f>
        <v>1</v>
      </c>
      <c r="K869" s="7" t="n">
        <f aca="false">1+MIN(4,INT(PERCENTRANK($H$2:$H$2401,H869,6)*5))</f>
        <v>3</v>
      </c>
      <c r="L869" s="7" t="str">
        <f aca="false">I869&amp;J869&amp;K869</f>
        <v>513</v>
      </c>
      <c r="M869" s="15" t="str">
        <f aca="false">INDEX('Mapa RF'!$B$4:$F$8,6-I869,J869)</f>
        <v>Nuevos</v>
      </c>
    </row>
    <row r="870" customFormat="false" ht="15" hidden="false" customHeight="false" outlineLevel="0" collapsed="false">
      <c r="A870" s="10" t="s">
        <v>4024</v>
      </c>
      <c r="B870" s="10" t="s">
        <v>8970</v>
      </c>
      <c r="C870" s="11" t="n">
        <v>45906</v>
      </c>
      <c r="D870" s="13" t="b">
        <f aca="false">TRUE()</f>
        <v>1</v>
      </c>
      <c r="E870" s="14" t="n">
        <f aca="false">_xlfn.MAXIFS(Pedidos!$C$2:$C$7000,Pedidos!$B$2:$B$7000,A870)</f>
        <v>45906</v>
      </c>
      <c r="F870" s="15" t="n">
        <f aca="false">Parámetros!$B$4-E870</f>
        <v>390</v>
      </c>
      <c r="G870" s="7" t="n">
        <f aca="false">COUNTIF(Pedidos!$B$2:$B$7000,A870)</f>
        <v>1</v>
      </c>
      <c r="H870" s="16" t="n">
        <f aca="false">SUMIFS(Pedidos!$D$2:$D$7000,Pedidos!$B$2:$B$7000,A870)</f>
        <v>42.59</v>
      </c>
      <c r="I870" s="7" t="n">
        <f aca="false">5-MIN(4,INT(PERCENTRANK($F$2:$F$2401,F870,6)*5))</f>
        <v>2</v>
      </c>
      <c r="J870" s="15" t="n">
        <f aca="false">IF(G870&gt;=Parámetros!$B$8,5,IF(G870&gt;=Parámetros!$B$7,4,IF(G870&gt;=Parámetros!$B$6,3,IF(G870&gt;=Parámetros!$B$5,2,1))))</f>
        <v>1</v>
      </c>
      <c r="K870" s="7" t="n">
        <f aca="false">1+MIN(4,INT(PERCENTRANK($H$2:$H$2401,H870,6)*5))</f>
        <v>3</v>
      </c>
      <c r="L870" s="7" t="str">
        <f aca="false">I870&amp;J870&amp;K870</f>
        <v>213</v>
      </c>
      <c r="M870" s="15" t="str">
        <f aca="false">INDEX('Mapa RF'!$B$4:$F$8,6-I870,J870)</f>
        <v>Hibernando</v>
      </c>
    </row>
    <row r="871" customFormat="false" ht="15" hidden="false" customHeight="false" outlineLevel="0" collapsed="false">
      <c r="A871" s="10" t="s">
        <v>6443</v>
      </c>
      <c r="B871" s="10" t="s">
        <v>8979</v>
      </c>
      <c r="C871" s="11" t="n">
        <v>46089</v>
      </c>
      <c r="D871" s="13" t="b">
        <f aca="false">FALSE()</f>
        <v>0</v>
      </c>
      <c r="E871" s="14" t="n">
        <f aca="false">_xlfn.MAXIFS(Pedidos!$C$2:$C$7000,Pedidos!$B$2:$B$7000,A871)</f>
        <v>46089</v>
      </c>
      <c r="F871" s="15" t="n">
        <f aca="false">Parámetros!$B$4-E871</f>
        <v>207</v>
      </c>
      <c r="G871" s="7" t="n">
        <f aca="false">COUNTIF(Pedidos!$B$2:$B$7000,A871)</f>
        <v>1</v>
      </c>
      <c r="H871" s="16" t="n">
        <f aca="false">SUMIFS(Pedidos!$D$2:$D$7000,Pedidos!$B$2:$B$7000,A871)</f>
        <v>29.56</v>
      </c>
      <c r="I871" s="7" t="n">
        <f aca="false">5-MIN(4,INT(PERCENTRANK($F$2:$F$2401,F871,6)*5))</f>
        <v>3</v>
      </c>
      <c r="J871" s="15" t="n">
        <f aca="false">IF(G871&gt;=Parámetros!$B$8,5,IF(G871&gt;=Parámetros!$B$7,4,IF(G871&gt;=Parámetros!$B$6,3,IF(G871&gt;=Parámetros!$B$5,2,1))))</f>
        <v>1</v>
      </c>
      <c r="K871" s="7" t="n">
        <f aca="false">1+MIN(4,INT(PERCENTRANK($H$2:$H$2401,H871,6)*5))</f>
        <v>2</v>
      </c>
      <c r="L871" s="7" t="str">
        <f aca="false">I871&amp;J871&amp;K871</f>
        <v>312</v>
      </c>
      <c r="M871" s="15" t="str">
        <f aca="false">INDEX('Mapa RF'!$B$4:$F$8,6-I871,J871)</f>
        <v>A punto de dormirse</v>
      </c>
    </row>
    <row r="872" customFormat="false" ht="15" hidden="false" customHeight="false" outlineLevel="0" collapsed="false">
      <c r="A872" s="10" t="s">
        <v>8430</v>
      </c>
      <c r="B872" s="10" t="s">
        <v>8978</v>
      </c>
      <c r="C872" s="11" t="n">
        <v>46250</v>
      </c>
      <c r="D872" s="13" t="b">
        <f aca="false">TRUE()</f>
        <v>1</v>
      </c>
      <c r="E872" s="14" t="n">
        <f aca="false">_xlfn.MAXIFS(Pedidos!$C$2:$C$7000,Pedidos!$B$2:$B$7000,A872)</f>
        <v>46250</v>
      </c>
      <c r="F872" s="15" t="n">
        <f aca="false">Parámetros!$B$4-E872</f>
        <v>46</v>
      </c>
      <c r="G872" s="7" t="n">
        <f aca="false">COUNTIF(Pedidos!$B$2:$B$7000,A872)</f>
        <v>1</v>
      </c>
      <c r="H872" s="16" t="n">
        <f aca="false">SUMIFS(Pedidos!$D$2:$D$7000,Pedidos!$B$2:$B$7000,A872)</f>
        <v>54.33</v>
      </c>
      <c r="I872" s="7" t="n">
        <f aca="false">5-MIN(4,INT(PERCENTRANK($F$2:$F$2401,F872,6)*5))</f>
        <v>5</v>
      </c>
      <c r="J872" s="15" t="n">
        <f aca="false">IF(G872&gt;=Parámetros!$B$8,5,IF(G872&gt;=Parámetros!$B$7,4,IF(G872&gt;=Parámetros!$B$6,3,IF(G872&gt;=Parámetros!$B$5,2,1))))</f>
        <v>1</v>
      </c>
      <c r="K872" s="7" t="n">
        <f aca="false">1+MIN(4,INT(PERCENTRANK($H$2:$H$2401,H872,6)*5))</f>
        <v>3</v>
      </c>
      <c r="L872" s="7" t="str">
        <f aca="false">I872&amp;J872&amp;K872</f>
        <v>513</v>
      </c>
      <c r="M872" s="15" t="str">
        <f aca="false">INDEX('Mapa RF'!$B$4:$F$8,6-I872,J872)</f>
        <v>Nuevos</v>
      </c>
    </row>
    <row r="873" customFormat="false" ht="15" hidden="false" customHeight="false" outlineLevel="0" collapsed="false">
      <c r="A873" s="10" t="s">
        <v>4644</v>
      </c>
      <c r="B873" s="10" t="s">
        <v>8977</v>
      </c>
      <c r="C873" s="11" t="n">
        <v>45953</v>
      </c>
      <c r="D873" s="13" t="b">
        <f aca="false">TRUE()</f>
        <v>1</v>
      </c>
      <c r="E873" s="14" t="n">
        <f aca="false">_xlfn.MAXIFS(Pedidos!$C$2:$C$7000,Pedidos!$B$2:$B$7000,A873)</f>
        <v>46270</v>
      </c>
      <c r="F873" s="15" t="n">
        <f aca="false">Parámetros!$B$4-E873</f>
        <v>26</v>
      </c>
      <c r="G873" s="7" t="n">
        <f aca="false">COUNTIF(Pedidos!$B$2:$B$7000,A873)</f>
        <v>3</v>
      </c>
      <c r="H873" s="16" t="n">
        <f aca="false">SUMIFS(Pedidos!$D$2:$D$7000,Pedidos!$B$2:$B$7000,A873)</f>
        <v>151.67</v>
      </c>
      <c r="I873" s="7" t="n">
        <f aca="false">5-MIN(4,INT(PERCENTRANK($F$2:$F$2401,F873,6)*5))</f>
        <v>5</v>
      </c>
      <c r="J873" s="15" t="n">
        <f aca="false">IF(G873&gt;=Parámetros!$B$8,5,IF(G873&gt;=Parámetros!$B$7,4,IF(G873&gt;=Parámetros!$B$6,3,IF(G873&gt;=Parámetros!$B$5,2,1))))</f>
        <v>3</v>
      </c>
      <c r="K873" s="7" t="n">
        <f aca="false">1+MIN(4,INT(PERCENTRANK($H$2:$H$2401,H873,6)*5))</f>
        <v>5</v>
      </c>
      <c r="L873" s="7" t="str">
        <f aca="false">I873&amp;J873&amp;K873</f>
        <v>535</v>
      </c>
      <c r="M873" s="15" t="str">
        <f aca="false">INDEX('Mapa RF'!$B$4:$F$8,6-I873,J873)</f>
        <v>Potencialmente leales</v>
      </c>
    </row>
    <row r="874" customFormat="false" ht="15" hidden="false" customHeight="false" outlineLevel="0" collapsed="false">
      <c r="A874" s="10" t="s">
        <v>123</v>
      </c>
      <c r="B874" s="10" t="s">
        <v>8968</v>
      </c>
      <c r="C874" s="11" t="n">
        <v>45578</v>
      </c>
      <c r="D874" s="13" t="b">
        <f aca="false">TRUE()</f>
        <v>1</v>
      </c>
      <c r="E874" s="14" t="n">
        <f aca="false">_xlfn.MAXIFS(Pedidos!$C$2:$C$7000,Pedidos!$B$2:$B$7000,A874)</f>
        <v>45657</v>
      </c>
      <c r="F874" s="15" t="n">
        <f aca="false">Parámetros!$B$4-E874</f>
        <v>639</v>
      </c>
      <c r="G874" s="7" t="n">
        <f aca="false">COUNTIF(Pedidos!$B$2:$B$7000,A874)</f>
        <v>2</v>
      </c>
      <c r="H874" s="16" t="n">
        <f aca="false">SUMIFS(Pedidos!$D$2:$D$7000,Pedidos!$B$2:$B$7000,A874)</f>
        <v>79.75</v>
      </c>
      <c r="I874" s="7" t="n">
        <f aca="false">5-MIN(4,INT(PERCENTRANK($F$2:$F$2401,F874,6)*5))</f>
        <v>1</v>
      </c>
      <c r="J874" s="15" t="n">
        <f aca="false">IF(G874&gt;=Parámetros!$B$8,5,IF(G874&gt;=Parámetros!$B$7,4,IF(G874&gt;=Parámetros!$B$6,3,IF(G874&gt;=Parámetros!$B$5,2,1))))</f>
        <v>2</v>
      </c>
      <c r="K874" s="7" t="n">
        <f aca="false">1+MIN(4,INT(PERCENTRANK($H$2:$H$2401,H874,6)*5))</f>
        <v>4</v>
      </c>
      <c r="L874" s="7" t="str">
        <f aca="false">I874&amp;J874&amp;K874</f>
        <v>124</v>
      </c>
      <c r="M874" s="15" t="str">
        <f aca="false">INDEX('Mapa RF'!$B$4:$F$8,6-I874,J874)</f>
        <v>Hibernando</v>
      </c>
    </row>
    <row r="875" customFormat="false" ht="15" hidden="false" customHeight="false" outlineLevel="0" collapsed="false">
      <c r="A875" s="10" t="s">
        <v>280</v>
      </c>
      <c r="B875" s="10" t="s">
        <v>8968</v>
      </c>
      <c r="C875" s="11" t="n">
        <v>45599</v>
      </c>
      <c r="D875" s="13" t="b">
        <f aca="false">FALSE()</f>
        <v>0</v>
      </c>
      <c r="E875" s="14" t="n">
        <f aca="false">_xlfn.MAXIFS(Pedidos!$C$2:$C$7000,Pedidos!$B$2:$B$7000,A875)</f>
        <v>45599</v>
      </c>
      <c r="F875" s="15" t="n">
        <f aca="false">Parámetros!$B$4-E875</f>
        <v>697</v>
      </c>
      <c r="G875" s="7" t="n">
        <f aca="false">COUNTIF(Pedidos!$B$2:$B$7000,A875)</f>
        <v>1</v>
      </c>
      <c r="H875" s="16" t="n">
        <f aca="false">SUMIFS(Pedidos!$D$2:$D$7000,Pedidos!$B$2:$B$7000,A875)</f>
        <v>33.66</v>
      </c>
      <c r="I875" s="7" t="n">
        <f aca="false">5-MIN(4,INT(PERCENTRANK($F$2:$F$2401,F875,6)*5))</f>
        <v>1</v>
      </c>
      <c r="J875" s="15" t="n">
        <f aca="false">IF(G875&gt;=Parámetros!$B$8,5,IF(G875&gt;=Parámetros!$B$7,4,IF(G875&gt;=Parámetros!$B$6,3,IF(G875&gt;=Parámetros!$B$5,2,1))))</f>
        <v>1</v>
      </c>
      <c r="K875" s="7" t="n">
        <f aca="false">1+MIN(4,INT(PERCENTRANK($H$2:$H$2401,H875,6)*5))</f>
        <v>2</v>
      </c>
      <c r="L875" s="7" t="str">
        <f aca="false">I875&amp;J875&amp;K875</f>
        <v>112</v>
      </c>
      <c r="M875" s="15" t="str">
        <f aca="false">INDEX('Mapa RF'!$B$4:$F$8,6-I875,J875)</f>
        <v>Hibernando</v>
      </c>
    </row>
    <row r="876" customFormat="false" ht="15" hidden="false" customHeight="false" outlineLevel="0" collapsed="false">
      <c r="A876" s="10" t="s">
        <v>1856</v>
      </c>
      <c r="B876" s="10" t="s">
        <v>8977</v>
      </c>
      <c r="C876" s="11" t="n">
        <v>45745</v>
      </c>
      <c r="D876" s="13" t="b">
        <f aca="false">TRUE()</f>
        <v>1</v>
      </c>
      <c r="E876" s="14" t="n">
        <f aca="false">_xlfn.MAXIFS(Pedidos!$C$2:$C$7000,Pedidos!$B$2:$B$7000,A876)</f>
        <v>45917</v>
      </c>
      <c r="F876" s="15" t="n">
        <f aca="false">Parámetros!$B$4-E876</f>
        <v>379</v>
      </c>
      <c r="G876" s="7" t="n">
        <f aca="false">COUNTIF(Pedidos!$B$2:$B$7000,A876)</f>
        <v>2</v>
      </c>
      <c r="H876" s="16" t="n">
        <f aca="false">SUMIFS(Pedidos!$D$2:$D$7000,Pedidos!$B$2:$B$7000,A876)</f>
        <v>62.79</v>
      </c>
      <c r="I876" s="7" t="n">
        <f aca="false">5-MIN(4,INT(PERCENTRANK($F$2:$F$2401,F876,6)*5))</f>
        <v>2</v>
      </c>
      <c r="J876" s="15" t="n">
        <f aca="false">IF(G876&gt;=Parámetros!$B$8,5,IF(G876&gt;=Parámetros!$B$7,4,IF(G876&gt;=Parámetros!$B$6,3,IF(G876&gt;=Parámetros!$B$5,2,1))))</f>
        <v>2</v>
      </c>
      <c r="K876" s="7" t="n">
        <f aca="false">1+MIN(4,INT(PERCENTRANK($H$2:$H$2401,H876,6)*5))</f>
        <v>4</v>
      </c>
      <c r="L876" s="7" t="str">
        <f aca="false">I876&amp;J876&amp;K876</f>
        <v>224</v>
      </c>
      <c r="M876" s="15" t="str">
        <f aca="false">INDEX('Mapa RF'!$B$4:$F$8,6-I876,J876)</f>
        <v>Hibernando</v>
      </c>
    </row>
    <row r="877" customFormat="false" ht="15" hidden="false" customHeight="false" outlineLevel="0" collapsed="false">
      <c r="A877" s="10" t="s">
        <v>2668</v>
      </c>
      <c r="B877" s="10" t="s">
        <v>8972</v>
      </c>
      <c r="C877" s="11" t="n">
        <v>45807</v>
      </c>
      <c r="D877" s="13" t="b">
        <f aca="false">FALSE()</f>
        <v>0</v>
      </c>
      <c r="E877" s="14" t="n">
        <f aca="false">_xlfn.MAXIFS(Pedidos!$C$2:$C$7000,Pedidos!$B$2:$B$7000,A877)</f>
        <v>45807</v>
      </c>
      <c r="F877" s="15" t="n">
        <f aca="false">Parámetros!$B$4-E877</f>
        <v>489</v>
      </c>
      <c r="G877" s="7" t="n">
        <f aca="false">COUNTIF(Pedidos!$B$2:$B$7000,A877)</f>
        <v>1</v>
      </c>
      <c r="H877" s="16" t="n">
        <f aca="false">SUMIFS(Pedidos!$D$2:$D$7000,Pedidos!$B$2:$B$7000,A877)</f>
        <v>15.32</v>
      </c>
      <c r="I877" s="7" t="n">
        <f aca="false">5-MIN(4,INT(PERCENTRANK($F$2:$F$2401,F877,6)*5))</f>
        <v>2</v>
      </c>
      <c r="J877" s="15" t="n">
        <f aca="false">IF(G877&gt;=Parámetros!$B$8,5,IF(G877&gt;=Parámetros!$B$7,4,IF(G877&gt;=Parámetros!$B$6,3,IF(G877&gt;=Parámetros!$B$5,2,1))))</f>
        <v>1</v>
      </c>
      <c r="K877" s="7" t="n">
        <f aca="false">1+MIN(4,INT(PERCENTRANK($H$2:$H$2401,H877,6)*5))</f>
        <v>1</v>
      </c>
      <c r="L877" s="7" t="str">
        <f aca="false">I877&amp;J877&amp;K877</f>
        <v>211</v>
      </c>
      <c r="M877" s="15" t="str">
        <f aca="false">INDEX('Mapa RF'!$B$4:$F$8,6-I877,J877)</f>
        <v>Hibernando</v>
      </c>
    </row>
    <row r="878" customFormat="false" ht="15" hidden="false" customHeight="false" outlineLevel="0" collapsed="false">
      <c r="A878" s="10" t="s">
        <v>3846</v>
      </c>
      <c r="B878" s="10" t="s">
        <v>8977</v>
      </c>
      <c r="C878" s="11" t="n">
        <v>45893</v>
      </c>
      <c r="D878" s="13" t="b">
        <f aca="false">TRUE()</f>
        <v>1</v>
      </c>
      <c r="E878" s="14" t="n">
        <f aca="false">_xlfn.MAXIFS(Pedidos!$C$2:$C$7000,Pedidos!$B$2:$B$7000,A878)</f>
        <v>45893</v>
      </c>
      <c r="F878" s="15" t="n">
        <f aca="false">Parámetros!$B$4-E878</f>
        <v>403</v>
      </c>
      <c r="G878" s="7" t="n">
        <f aca="false">COUNTIF(Pedidos!$B$2:$B$7000,A878)</f>
        <v>1</v>
      </c>
      <c r="H878" s="16" t="n">
        <f aca="false">SUMIFS(Pedidos!$D$2:$D$7000,Pedidos!$B$2:$B$7000,A878)</f>
        <v>35.76</v>
      </c>
      <c r="I878" s="7" t="n">
        <f aca="false">5-MIN(4,INT(PERCENTRANK($F$2:$F$2401,F878,6)*5))</f>
        <v>2</v>
      </c>
      <c r="J878" s="15" t="n">
        <f aca="false">IF(G878&gt;=Parámetros!$B$8,5,IF(G878&gt;=Parámetros!$B$7,4,IF(G878&gt;=Parámetros!$B$6,3,IF(G878&gt;=Parámetros!$B$5,2,1))))</f>
        <v>1</v>
      </c>
      <c r="K878" s="7" t="n">
        <f aca="false">1+MIN(4,INT(PERCENTRANK($H$2:$H$2401,H878,6)*5))</f>
        <v>3</v>
      </c>
      <c r="L878" s="7" t="str">
        <f aca="false">I878&amp;J878&amp;K878</f>
        <v>213</v>
      </c>
      <c r="M878" s="15" t="str">
        <f aca="false">INDEX('Mapa RF'!$B$4:$F$8,6-I878,J878)</f>
        <v>Hibernando</v>
      </c>
    </row>
    <row r="879" customFormat="false" ht="15" hidden="false" customHeight="false" outlineLevel="0" collapsed="false">
      <c r="A879" s="10" t="s">
        <v>4896</v>
      </c>
      <c r="B879" s="10" t="s">
        <v>8976</v>
      </c>
      <c r="C879" s="11" t="n">
        <v>45972</v>
      </c>
      <c r="D879" s="13" t="b">
        <f aca="false">FALSE()</f>
        <v>0</v>
      </c>
      <c r="E879" s="14" t="n">
        <f aca="false">_xlfn.MAXIFS(Pedidos!$C$2:$C$7000,Pedidos!$B$2:$B$7000,A879)</f>
        <v>46012</v>
      </c>
      <c r="F879" s="15" t="n">
        <f aca="false">Parámetros!$B$4-E879</f>
        <v>284</v>
      </c>
      <c r="G879" s="7" t="n">
        <f aca="false">COUNTIF(Pedidos!$B$2:$B$7000,A879)</f>
        <v>2</v>
      </c>
      <c r="H879" s="16" t="n">
        <f aca="false">SUMIFS(Pedidos!$D$2:$D$7000,Pedidos!$B$2:$B$7000,A879)</f>
        <v>75.88</v>
      </c>
      <c r="I879" s="7" t="n">
        <f aca="false">5-MIN(4,INT(PERCENTRANK($F$2:$F$2401,F879,6)*5))</f>
        <v>3</v>
      </c>
      <c r="J879" s="15" t="n">
        <f aca="false">IF(G879&gt;=Parámetros!$B$8,5,IF(G879&gt;=Parámetros!$B$7,4,IF(G879&gt;=Parámetros!$B$6,3,IF(G879&gt;=Parámetros!$B$5,2,1))))</f>
        <v>2</v>
      </c>
      <c r="K879" s="7" t="n">
        <f aca="false">1+MIN(4,INT(PERCENTRANK($H$2:$H$2401,H879,6)*5))</f>
        <v>4</v>
      </c>
      <c r="L879" s="7" t="str">
        <f aca="false">I879&amp;J879&amp;K879</f>
        <v>324</v>
      </c>
      <c r="M879" s="15" t="str">
        <f aca="false">INDEX('Mapa RF'!$B$4:$F$8,6-I879,J879)</f>
        <v>A punto de dormirse</v>
      </c>
    </row>
    <row r="880" customFormat="false" ht="15" hidden="false" customHeight="false" outlineLevel="0" collapsed="false">
      <c r="A880" s="10" t="s">
        <v>4868</v>
      </c>
      <c r="B880" s="10" t="s">
        <v>8968</v>
      </c>
      <c r="C880" s="11" t="n">
        <v>45970</v>
      </c>
      <c r="D880" s="13" t="b">
        <f aca="false">TRUE()</f>
        <v>1</v>
      </c>
      <c r="E880" s="14" t="n">
        <f aca="false">_xlfn.MAXIFS(Pedidos!$C$2:$C$7000,Pedidos!$B$2:$B$7000,A880)</f>
        <v>45970</v>
      </c>
      <c r="F880" s="15" t="n">
        <f aca="false">Parámetros!$B$4-E880</f>
        <v>326</v>
      </c>
      <c r="G880" s="7" t="n">
        <f aca="false">COUNTIF(Pedidos!$B$2:$B$7000,A880)</f>
        <v>1</v>
      </c>
      <c r="H880" s="16" t="n">
        <f aca="false">SUMIFS(Pedidos!$D$2:$D$7000,Pedidos!$B$2:$B$7000,A880)</f>
        <v>34.83</v>
      </c>
      <c r="I880" s="7" t="n">
        <f aca="false">5-MIN(4,INT(PERCENTRANK($F$2:$F$2401,F880,6)*5))</f>
        <v>3</v>
      </c>
      <c r="J880" s="15" t="n">
        <f aca="false">IF(G880&gt;=Parámetros!$B$8,5,IF(G880&gt;=Parámetros!$B$7,4,IF(G880&gt;=Parámetros!$B$6,3,IF(G880&gt;=Parámetros!$B$5,2,1))))</f>
        <v>1</v>
      </c>
      <c r="K880" s="7" t="n">
        <f aca="false">1+MIN(4,INT(PERCENTRANK($H$2:$H$2401,H880,6)*5))</f>
        <v>2</v>
      </c>
      <c r="L880" s="7" t="str">
        <f aca="false">I880&amp;J880&amp;K880</f>
        <v>312</v>
      </c>
      <c r="M880" s="15" t="str">
        <f aca="false">INDEX('Mapa RF'!$B$4:$F$8,6-I880,J880)</f>
        <v>A punto de dormirse</v>
      </c>
    </row>
    <row r="881" customFormat="false" ht="15" hidden="false" customHeight="false" outlineLevel="0" collapsed="false">
      <c r="A881" s="10" t="s">
        <v>7345</v>
      </c>
      <c r="B881" s="10" t="s">
        <v>8968</v>
      </c>
      <c r="C881" s="11" t="n">
        <v>46164</v>
      </c>
      <c r="D881" s="13" t="b">
        <f aca="false">TRUE()</f>
        <v>1</v>
      </c>
      <c r="E881" s="14" t="n">
        <f aca="false">_xlfn.MAXIFS(Pedidos!$C$2:$C$7000,Pedidos!$B$2:$B$7000,A881)</f>
        <v>46164</v>
      </c>
      <c r="F881" s="15" t="n">
        <f aca="false">Parámetros!$B$4-E881</f>
        <v>132</v>
      </c>
      <c r="G881" s="7" t="n">
        <f aca="false">COUNTIF(Pedidos!$B$2:$B$7000,A881)</f>
        <v>1</v>
      </c>
      <c r="H881" s="16" t="n">
        <f aca="false">SUMIFS(Pedidos!$D$2:$D$7000,Pedidos!$B$2:$B$7000,A881)</f>
        <v>14.92</v>
      </c>
      <c r="I881" s="7" t="n">
        <f aca="false">5-MIN(4,INT(PERCENTRANK($F$2:$F$2401,F881,6)*5))</f>
        <v>4</v>
      </c>
      <c r="J881" s="15" t="n">
        <f aca="false">IF(G881&gt;=Parámetros!$B$8,5,IF(G881&gt;=Parámetros!$B$7,4,IF(G881&gt;=Parámetros!$B$6,3,IF(G881&gt;=Parámetros!$B$5,2,1))))</f>
        <v>1</v>
      </c>
      <c r="K881" s="7" t="n">
        <f aca="false">1+MIN(4,INT(PERCENTRANK($H$2:$H$2401,H881,6)*5))</f>
        <v>1</v>
      </c>
      <c r="L881" s="7" t="str">
        <f aca="false">I881&amp;J881&amp;K881</f>
        <v>411</v>
      </c>
      <c r="M881" s="15" t="str">
        <f aca="false">INDEX('Mapa RF'!$B$4:$F$8,6-I881,J881)</f>
        <v>Prometedores</v>
      </c>
    </row>
    <row r="882" customFormat="false" ht="15" hidden="false" customHeight="false" outlineLevel="0" collapsed="false">
      <c r="A882" s="10" t="s">
        <v>8120</v>
      </c>
      <c r="B882" s="10" t="s">
        <v>8968</v>
      </c>
      <c r="C882" s="11" t="n">
        <v>46226</v>
      </c>
      <c r="D882" s="13" t="b">
        <f aca="false">TRUE()</f>
        <v>1</v>
      </c>
      <c r="E882" s="14" t="n">
        <f aca="false">_xlfn.MAXIFS(Pedidos!$C$2:$C$7000,Pedidos!$B$2:$B$7000,A882)</f>
        <v>46226</v>
      </c>
      <c r="F882" s="15" t="n">
        <f aca="false">Parámetros!$B$4-E882</f>
        <v>70</v>
      </c>
      <c r="G882" s="7" t="n">
        <f aca="false">COUNTIF(Pedidos!$B$2:$B$7000,A882)</f>
        <v>1</v>
      </c>
      <c r="H882" s="16" t="n">
        <f aca="false">SUMIFS(Pedidos!$D$2:$D$7000,Pedidos!$B$2:$B$7000,A882)</f>
        <v>27.35</v>
      </c>
      <c r="I882" s="7" t="n">
        <f aca="false">5-MIN(4,INT(PERCENTRANK($F$2:$F$2401,F882,6)*5))</f>
        <v>4</v>
      </c>
      <c r="J882" s="15" t="n">
        <f aca="false">IF(G882&gt;=Parámetros!$B$8,5,IF(G882&gt;=Parámetros!$B$7,4,IF(G882&gt;=Parámetros!$B$6,3,IF(G882&gt;=Parámetros!$B$5,2,1))))</f>
        <v>1</v>
      </c>
      <c r="K882" s="7" t="n">
        <f aca="false">1+MIN(4,INT(PERCENTRANK($H$2:$H$2401,H882,6)*5))</f>
        <v>2</v>
      </c>
      <c r="L882" s="7" t="str">
        <f aca="false">I882&amp;J882&amp;K882</f>
        <v>412</v>
      </c>
      <c r="M882" s="15" t="str">
        <f aca="false">INDEX('Mapa RF'!$B$4:$F$8,6-I882,J882)</f>
        <v>Prometedores</v>
      </c>
    </row>
    <row r="883" customFormat="false" ht="15" hidden="false" customHeight="false" outlineLevel="0" collapsed="false">
      <c r="A883" s="10" t="s">
        <v>145</v>
      </c>
      <c r="B883" s="10" t="s">
        <v>8970</v>
      </c>
      <c r="C883" s="11" t="n">
        <v>45581</v>
      </c>
      <c r="D883" s="13" t="b">
        <f aca="false">TRUE()</f>
        <v>1</v>
      </c>
      <c r="E883" s="14" t="n">
        <f aca="false">_xlfn.MAXIFS(Pedidos!$C$2:$C$7000,Pedidos!$B$2:$B$7000,A883)</f>
        <v>45901</v>
      </c>
      <c r="F883" s="15" t="n">
        <f aca="false">Parámetros!$B$4-E883</f>
        <v>395</v>
      </c>
      <c r="G883" s="7" t="n">
        <f aca="false">COUNTIF(Pedidos!$B$2:$B$7000,A883)</f>
        <v>3</v>
      </c>
      <c r="H883" s="16" t="n">
        <f aca="false">SUMIFS(Pedidos!$D$2:$D$7000,Pedidos!$B$2:$B$7000,A883)</f>
        <v>99.33</v>
      </c>
      <c r="I883" s="7" t="n">
        <f aca="false">5-MIN(4,INT(PERCENTRANK($F$2:$F$2401,F883,6)*5))</f>
        <v>2</v>
      </c>
      <c r="J883" s="15" t="n">
        <f aca="false">IF(G883&gt;=Parámetros!$B$8,5,IF(G883&gt;=Parámetros!$B$7,4,IF(G883&gt;=Parámetros!$B$6,3,IF(G883&gt;=Parámetros!$B$5,2,1))))</f>
        <v>3</v>
      </c>
      <c r="K883" s="7" t="n">
        <f aca="false">1+MIN(4,INT(PERCENTRANK($H$2:$H$2401,H883,6)*5))</f>
        <v>4</v>
      </c>
      <c r="L883" s="7" t="str">
        <f aca="false">I883&amp;J883&amp;K883</f>
        <v>234</v>
      </c>
      <c r="M883" s="15" t="str">
        <f aca="false">INDEX('Mapa RF'!$B$4:$F$8,6-I883,J883)</f>
        <v>En riesgo</v>
      </c>
    </row>
    <row r="884" customFormat="false" ht="15" hidden="false" customHeight="false" outlineLevel="0" collapsed="false">
      <c r="A884" s="10" t="s">
        <v>1535</v>
      </c>
      <c r="B884" s="10" t="s">
        <v>8972</v>
      </c>
      <c r="C884" s="11" t="n">
        <v>45721</v>
      </c>
      <c r="D884" s="13" t="b">
        <f aca="false">TRUE()</f>
        <v>1</v>
      </c>
      <c r="E884" s="14" t="n">
        <f aca="false">_xlfn.MAXIFS(Pedidos!$C$2:$C$7000,Pedidos!$B$2:$B$7000,A884)</f>
        <v>46243</v>
      </c>
      <c r="F884" s="15" t="n">
        <f aca="false">Parámetros!$B$4-E884</f>
        <v>53</v>
      </c>
      <c r="G884" s="7" t="n">
        <f aca="false">COUNTIF(Pedidos!$B$2:$B$7000,A884)</f>
        <v>10</v>
      </c>
      <c r="H884" s="16" t="n">
        <f aca="false">SUMIFS(Pedidos!$D$2:$D$7000,Pedidos!$B$2:$B$7000,A884)</f>
        <v>384.03</v>
      </c>
      <c r="I884" s="7" t="n">
        <f aca="false">5-MIN(4,INT(PERCENTRANK($F$2:$F$2401,F884,6)*5))</f>
        <v>5</v>
      </c>
      <c r="J884" s="15" t="n">
        <f aca="false">IF(G884&gt;=Parámetros!$B$8,5,IF(G884&gt;=Parámetros!$B$7,4,IF(G884&gt;=Parámetros!$B$6,3,IF(G884&gt;=Parámetros!$B$5,2,1))))</f>
        <v>5</v>
      </c>
      <c r="K884" s="7" t="n">
        <f aca="false">1+MIN(4,INT(PERCENTRANK($H$2:$H$2401,H884,6)*5))</f>
        <v>5</v>
      </c>
      <c r="L884" s="7" t="str">
        <f aca="false">I884&amp;J884&amp;K884</f>
        <v>555</v>
      </c>
      <c r="M884" s="15" t="str">
        <f aca="false">INDEX('Mapa RF'!$B$4:$F$8,6-I884,J884)</f>
        <v>Campeones</v>
      </c>
    </row>
    <row r="885" customFormat="false" ht="15" hidden="false" customHeight="false" outlineLevel="0" collapsed="false">
      <c r="A885" s="10" t="s">
        <v>8929</v>
      </c>
      <c r="B885" s="10" t="s">
        <v>8972</v>
      </c>
      <c r="C885" s="11" t="n">
        <v>46293</v>
      </c>
      <c r="D885" s="13" t="b">
        <f aca="false">TRUE()</f>
        <v>1</v>
      </c>
      <c r="E885" s="14" t="n">
        <f aca="false">_xlfn.MAXIFS(Pedidos!$C$2:$C$7000,Pedidos!$B$2:$B$7000,A885)</f>
        <v>46293</v>
      </c>
      <c r="F885" s="15" t="n">
        <f aca="false">Parámetros!$B$4-E885</f>
        <v>3</v>
      </c>
      <c r="G885" s="7" t="n">
        <f aca="false">COUNTIF(Pedidos!$B$2:$B$7000,A885)</f>
        <v>1</v>
      </c>
      <c r="H885" s="16" t="n">
        <f aca="false">SUMIFS(Pedidos!$D$2:$D$7000,Pedidos!$B$2:$B$7000,A885)</f>
        <v>16.57</v>
      </c>
      <c r="I885" s="7" t="n">
        <f aca="false">5-MIN(4,INT(PERCENTRANK($F$2:$F$2401,F885,6)*5))</f>
        <v>5</v>
      </c>
      <c r="J885" s="15" t="n">
        <f aca="false">IF(G885&gt;=Parámetros!$B$8,5,IF(G885&gt;=Parámetros!$B$7,4,IF(G885&gt;=Parámetros!$B$6,3,IF(G885&gt;=Parámetros!$B$5,2,1))))</f>
        <v>1</v>
      </c>
      <c r="K885" s="7" t="n">
        <f aca="false">1+MIN(4,INT(PERCENTRANK($H$2:$H$2401,H885,6)*5))</f>
        <v>1</v>
      </c>
      <c r="L885" s="7" t="str">
        <f aca="false">I885&amp;J885&amp;K885</f>
        <v>511</v>
      </c>
      <c r="M885" s="15" t="str">
        <f aca="false">INDEX('Mapa RF'!$B$4:$F$8,6-I885,J885)</f>
        <v>Nuevos</v>
      </c>
    </row>
    <row r="886" customFormat="false" ht="15" hidden="false" customHeight="false" outlineLevel="0" collapsed="false">
      <c r="A886" s="10" t="s">
        <v>1045</v>
      </c>
      <c r="B886" s="10" t="s">
        <v>8973</v>
      </c>
      <c r="C886" s="11" t="n">
        <v>45680</v>
      </c>
      <c r="D886" s="13" t="b">
        <f aca="false">FALSE()</f>
        <v>0</v>
      </c>
      <c r="E886" s="14" t="n">
        <f aca="false">_xlfn.MAXIFS(Pedidos!$C$2:$C$7000,Pedidos!$B$2:$B$7000,A886)</f>
        <v>45680</v>
      </c>
      <c r="F886" s="15" t="n">
        <f aca="false">Parámetros!$B$4-E886</f>
        <v>616</v>
      </c>
      <c r="G886" s="7" t="n">
        <f aca="false">COUNTIF(Pedidos!$B$2:$B$7000,A886)</f>
        <v>1</v>
      </c>
      <c r="H886" s="16" t="n">
        <f aca="false">SUMIFS(Pedidos!$D$2:$D$7000,Pedidos!$B$2:$B$7000,A886)</f>
        <v>21.91</v>
      </c>
      <c r="I886" s="7" t="n">
        <f aca="false">5-MIN(4,INT(PERCENTRANK($F$2:$F$2401,F886,6)*5))</f>
        <v>1</v>
      </c>
      <c r="J886" s="15" t="n">
        <f aca="false">IF(G886&gt;=Parámetros!$B$8,5,IF(G886&gt;=Parámetros!$B$7,4,IF(G886&gt;=Parámetros!$B$6,3,IF(G886&gt;=Parámetros!$B$5,2,1))))</f>
        <v>1</v>
      </c>
      <c r="K886" s="7" t="n">
        <f aca="false">1+MIN(4,INT(PERCENTRANK($H$2:$H$2401,H886,6)*5))</f>
        <v>1</v>
      </c>
      <c r="L886" s="7" t="str">
        <f aca="false">I886&amp;J886&amp;K886</f>
        <v>111</v>
      </c>
      <c r="M886" s="15" t="str">
        <f aca="false">INDEX('Mapa RF'!$B$4:$F$8,6-I886,J886)</f>
        <v>Hibernando</v>
      </c>
    </row>
    <row r="887" customFormat="false" ht="15" hidden="false" customHeight="false" outlineLevel="0" collapsed="false">
      <c r="A887" s="10" t="s">
        <v>8364</v>
      </c>
      <c r="B887" s="10" t="s">
        <v>8968</v>
      </c>
      <c r="C887" s="11" t="n">
        <v>46246</v>
      </c>
      <c r="D887" s="13" t="b">
        <f aca="false">TRUE()</f>
        <v>1</v>
      </c>
      <c r="E887" s="14" t="n">
        <f aca="false">_xlfn.MAXIFS(Pedidos!$C$2:$C$7000,Pedidos!$B$2:$B$7000,A887)</f>
        <v>46246</v>
      </c>
      <c r="F887" s="15" t="n">
        <f aca="false">Parámetros!$B$4-E887</f>
        <v>50</v>
      </c>
      <c r="G887" s="7" t="n">
        <f aca="false">COUNTIF(Pedidos!$B$2:$B$7000,A887)</f>
        <v>1</v>
      </c>
      <c r="H887" s="16" t="n">
        <f aca="false">SUMIFS(Pedidos!$D$2:$D$7000,Pedidos!$B$2:$B$7000,A887)</f>
        <v>43.25</v>
      </c>
      <c r="I887" s="7" t="n">
        <f aca="false">5-MIN(4,INT(PERCENTRANK($F$2:$F$2401,F887,6)*5))</f>
        <v>5</v>
      </c>
      <c r="J887" s="15" t="n">
        <f aca="false">IF(G887&gt;=Parámetros!$B$8,5,IF(G887&gt;=Parámetros!$B$7,4,IF(G887&gt;=Parámetros!$B$6,3,IF(G887&gt;=Parámetros!$B$5,2,1))))</f>
        <v>1</v>
      </c>
      <c r="K887" s="7" t="n">
        <f aca="false">1+MIN(4,INT(PERCENTRANK($H$2:$H$2401,H887,6)*5))</f>
        <v>3</v>
      </c>
      <c r="L887" s="7" t="str">
        <f aca="false">I887&amp;J887&amp;K887</f>
        <v>513</v>
      </c>
      <c r="M887" s="15" t="str">
        <f aca="false">INDEX('Mapa RF'!$B$4:$F$8,6-I887,J887)</f>
        <v>Nuevos</v>
      </c>
    </row>
    <row r="888" customFormat="false" ht="15" hidden="false" customHeight="false" outlineLevel="0" collapsed="false">
      <c r="A888" s="10" t="s">
        <v>5965</v>
      </c>
      <c r="B888" s="10" t="s">
        <v>8980</v>
      </c>
      <c r="C888" s="11" t="n">
        <v>46055</v>
      </c>
      <c r="D888" s="13" t="b">
        <f aca="false">TRUE()</f>
        <v>1</v>
      </c>
      <c r="E888" s="14" t="n">
        <f aca="false">_xlfn.MAXIFS(Pedidos!$C$2:$C$7000,Pedidos!$B$2:$B$7000,A888)</f>
        <v>46055</v>
      </c>
      <c r="F888" s="15" t="n">
        <f aca="false">Parámetros!$B$4-E888</f>
        <v>241</v>
      </c>
      <c r="G888" s="7" t="n">
        <f aca="false">COUNTIF(Pedidos!$B$2:$B$7000,A888)</f>
        <v>1</v>
      </c>
      <c r="H888" s="16" t="n">
        <f aca="false">SUMIFS(Pedidos!$D$2:$D$7000,Pedidos!$B$2:$B$7000,A888)</f>
        <v>35.72</v>
      </c>
      <c r="I888" s="7" t="n">
        <f aca="false">5-MIN(4,INT(PERCENTRANK($F$2:$F$2401,F888,6)*5))</f>
        <v>3</v>
      </c>
      <c r="J888" s="15" t="n">
        <f aca="false">IF(G888&gt;=Parámetros!$B$8,5,IF(G888&gt;=Parámetros!$B$7,4,IF(G888&gt;=Parámetros!$B$6,3,IF(G888&gt;=Parámetros!$B$5,2,1))))</f>
        <v>1</v>
      </c>
      <c r="K888" s="7" t="n">
        <f aca="false">1+MIN(4,INT(PERCENTRANK($H$2:$H$2401,H888,6)*5))</f>
        <v>3</v>
      </c>
      <c r="L888" s="7" t="str">
        <f aca="false">I888&amp;J888&amp;K888</f>
        <v>313</v>
      </c>
      <c r="M888" s="15" t="str">
        <f aca="false">INDEX('Mapa RF'!$B$4:$F$8,6-I888,J888)</f>
        <v>A punto de dormirse</v>
      </c>
    </row>
    <row r="889" customFormat="false" ht="15" hidden="false" customHeight="false" outlineLevel="0" collapsed="false">
      <c r="A889" s="10" t="s">
        <v>5025</v>
      </c>
      <c r="B889" s="10" t="s">
        <v>8972</v>
      </c>
      <c r="C889" s="11" t="n">
        <v>45982</v>
      </c>
      <c r="D889" s="13" t="b">
        <f aca="false">TRUE()</f>
        <v>1</v>
      </c>
      <c r="E889" s="14" t="n">
        <f aca="false">_xlfn.MAXIFS(Pedidos!$C$2:$C$7000,Pedidos!$B$2:$B$7000,A889)</f>
        <v>45982</v>
      </c>
      <c r="F889" s="15" t="n">
        <f aca="false">Parámetros!$B$4-E889</f>
        <v>314</v>
      </c>
      <c r="G889" s="7" t="n">
        <f aca="false">COUNTIF(Pedidos!$B$2:$B$7000,A889)</f>
        <v>1</v>
      </c>
      <c r="H889" s="16" t="n">
        <f aca="false">SUMIFS(Pedidos!$D$2:$D$7000,Pedidos!$B$2:$B$7000,A889)</f>
        <v>30.55</v>
      </c>
      <c r="I889" s="7" t="n">
        <f aca="false">5-MIN(4,INT(PERCENTRANK($F$2:$F$2401,F889,6)*5))</f>
        <v>3</v>
      </c>
      <c r="J889" s="15" t="n">
        <f aca="false">IF(G889&gt;=Parámetros!$B$8,5,IF(G889&gt;=Parámetros!$B$7,4,IF(G889&gt;=Parámetros!$B$6,3,IF(G889&gt;=Parámetros!$B$5,2,1))))</f>
        <v>1</v>
      </c>
      <c r="K889" s="7" t="n">
        <f aca="false">1+MIN(4,INT(PERCENTRANK($H$2:$H$2401,H889,6)*5))</f>
        <v>2</v>
      </c>
      <c r="L889" s="7" t="str">
        <f aca="false">I889&amp;J889&amp;K889</f>
        <v>312</v>
      </c>
      <c r="M889" s="15" t="str">
        <f aca="false">INDEX('Mapa RF'!$B$4:$F$8,6-I889,J889)</f>
        <v>A punto de dormirse</v>
      </c>
    </row>
    <row r="890" customFormat="false" ht="15" hidden="false" customHeight="false" outlineLevel="0" collapsed="false">
      <c r="A890" s="10" t="s">
        <v>4734</v>
      </c>
      <c r="B890" s="10" t="s">
        <v>8972</v>
      </c>
      <c r="C890" s="11" t="n">
        <v>45960</v>
      </c>
      <c r="D890" s="13" t="b">
        <f aca="false">TRUE()</f>
        <v>1</v>
      </c>
      <c r="E890" s="14" t="n">
        <f aca="false">_xlfn.MAXIFS(Pedidos!$C$2:$C$7000,Pedidos!$B$2:$B$7000,A890)</f>
        <v>46268</v>
      </c>
      <c r="F890" s="15" t="n">
        <f aca="false">Parámetros!$B$4-E890</f>
        <v>28</v>
      </c>
      <c r="G890" s="7" t="n">
        <f aca="false">COUNTIF(Pedidos!$B$2:$B$7000,A890)</f>
        <v>3</v>
      </c>
      <c r="H890" s="16" t="n">
        <f aca="false">SUMIFS(Pedidos!$D$2:$D$7000,Pedidos!$B$2:$B$7000,A890)</f>
        <v>140.95</v>
      </c>
      <c r="I890" s="7" t="n">
        <f aca="false">5-MIN(4,INT(PERCENTRANK($F$2:$F$2401,F890,6)*5))</f>
        <v>5</v>
      </c>
      <c r="J890" s="15" t="n">
        <f aca="false">IF(G890&gt;=Parámetros!$B$8,5,IF(G890&gt;=Parámetros!$B$7,4,IF(G890&gt;=Parámetros!$B$6,3,IF(G890&gt;=Parámetros!$B$5,2,1))))</f>
        <v>3</v>
      </c>
      <c r="K890" s="7" t="n">
        <f aca="false">1+MIN(4,INT(PERCENTRANK($H$2:$H$2401,H890,6)*5))</f>
        <v>5</v>
      </c>
      <c r="L890" s="7" t="str">
        <f aca="false">I890&amp;J890&amp;K890</f>
        <v>535</v>
      </c>
      <c r="M890" s="15" t="str">
        <f aca="false">INDEX('Mapa RF'!$B$4:$F$8,6-I890,J890)</f>
        <v>Potencialmente leales</v>
      </c>
    </row>
    <row r="891" customFormat="false" ht="15" hidden="false" customHeight="false" outlineLevel="0" collapsed="false">
      <c r="A891" s="10" t="s">
        <v>3375</v>
      </c>
      <c r="B891" s="10" t="s">
        <v>8978</v>
      </c>
      <c r="C891" s="11" t="n">
        <v>45860</v>
      </c>
      <c r="D891" s="13" t="b">
        <f aca="false">TRUE()</f>
        <v>1</v>
      </c>
      <c r="E891" s="14" t="n">
        <f aca="false">_xlfn.MAXIFS(Pedidos!$C$2:$C$7000,Pedidos!$B$2:$B$7000,A891)</f>
        <v>45860</v>
      </c>
      <c r="F891" s="15" t="n">
        <f aca="false">Parámetros!$B$4-E891</f>
        <v>436</v>
      </c>
      <c r="G891" s="7" t="n">
        <f aca="false">COUNTIF(Pedidos!$B$2:$B$7000,A891)</f>
        <v>1</v>
      </c>
      <c r="H891" s="16" t="n">
        <f aca="false">SUMIFS(Pedidos!$D$2:$D$7000,Pedidos!$B$2:$B$7000,A891)</f>
        <v>42.53</v>
      </c>
      <c r="I891" s="7" t="n">
        <f aca="false">5-MIN(4,INT(PERCENTRANK($F$2:$F$2401,F891,6)*5))</f>
        <v>2</v>
      </c>
      <c r="J891" s="15" t="n">
        <f aca="false">IF(G891&gt;=Parámetros!$B$8,5,IF(G891&gt;=Parámetros!$B$7,4,IF(G891&gt;=Parámetros!$B$6,3,IF(G891&gt;=Parámetros!$B$5,2,1))))</f>
        <v>1</v>
      </c>
      <c r="K891" s="7" t="n">
        <f aca="false">1+MIN(4,INT(PERCENTRANK($H$2:$H$2401,H891,6)*5))</f>
        <v>3</v>
      </c>
      <c r="L891" s="7" t="str">
        <f aca="false">I891&amp;J891&amp;K891</f>
        <v>213</v>
      </c>
      <c r="M891" s="15" t="str">
        <f aca="false">INDEX('Mapa RF'!$B$4:$F$8,6-I891,J891)</f>
        <v>Hibernando</v>
      </c>
    </row>
    <row r="892" customFormat="false" ht="15" hidden="false" customHeight="false" outlineLevel="0" collapsed="false">
      <c r="A892" s="10" t="s">
        <v>2092</v>
      </c>
      <c r="B892" s="10" t="s">
        <v>8973</v>
      </c>
      <c r="C892" s="11" t="n">
        <v>45763</v>
      </c>
      <c r="D892" s="13" t="b">
        <f aca="false">TRUE()</f>
        <v>1</v>
      </c>
      <c r="E892" s="14" t="n">
        <f aca="false">_xlfn.MAXIFS(Pedidos!$C$2:$C$7000,Pedidos!$B$2:$B$7000,A892)</f>
        <v>45763</v>
      </c>
      <c r="F892" s="15" t="n">
        <f aca="false">Parámetros!$B$4-E892</f>
        <v>533</v>
      </c>
      <c r="G892" s="7" t="n">
        <f aca="false">COUNTIF(Pedidos!$B$2:$B$7000,A892)</f>
        <v>1</v>
      </c>
      <c r="H892" s="16" t="n">
        <f aca="false">SUMIFS(Pedidos!$D$2:$D$7000,Pedidos!$B$2:$B$7000,A892)</f>
        <v>34.42</v>
      </c>
      <c r="I892" s="7" t="n">
        <f aca="false">5-MIN(4,INT(PERCENTRANK($F$2:$F$2401,F892,6)*5))</f>
        <v>1</v>
      </c>
      <c r="J892" s="15" t="n">
        <f aca="false">IF(G892&gt;=Parámetros!$B$8,5,IF(G892&gt;=Parámetros!$B$7,4,IF(G892&gt;=Parámetros!$B$6,3,IF(G892&gt;=Parámetros!$B$5,2,1))))</f>
        <v>1</v>
      </c>
      <c r="K892" s="7" t="n">
        <f aca="false">1+MIN(4,INT(PERCENTRANK($H$2:$H$2401,H892,6)*5))</f>
        <v>2</v>
      </c>
      <c r="L892" s="7" t="str">
        <f aca="false">I892&amp;J892&amp;K892</f>
        <v>112</v>
      </c>
      <c r="M892" s="15" t="str">
        <f aca="false">INDEX('Mapa RF'!$B$4:$F$8,6-I892,J892)</f>
        <v>Hibernando</v>
      </c>
    </row>
    <row r="893" customFormat="false" ht="15" hidden="false" customHeight="false" outlineLevel="0" collapsed="false">
      <c r="A893" s="10" t="s">
        <v>3601</v>
      </c>
      <c r="B893" s="10" t="s">
        <v>8974</v>
      </c>
      <c r="C893" s="11" t="n">
        <v>45875</v>
      </c>
      <c r="D893" s="13" t="b">
        <f aca="false">TRUE()</f>
        <v>1</v>
      </c>
      <c r="E893" s="14" t="n">
        <f aca="false">_xlfn.MAXIFS(Pedidos!$C$2:$C$7000,Pedidos!$B$2:$B$7000,A893)</f>
        <v>45985</v>
      </c>
      <c r="F893" s="15" t="n">
        <f aca="false">Parámetros!$B$4-E893</f>
        <v>311</v>
      </c>
      <c r="G893" s="7" t="n">
        <f aca="false">COUNTIF(Pedidos!$B$2:$B$7000,A893)</f>
        <v>2</v>
      </c>
      <c r="H893" s="16" t="n">
        <f aca="false">SUMIFS(Pedidos!$D$2:$D$7000,Pedidos!$B$2:$B$7000,A893)</f>
        <v>50.24</v>
      </c>
      <c r="I893" s="7" t="n">
        <f aca="false">5-MIN(4,INT(PERCENTRANK($F$2:$F$2401,F893,6)*5))</f>
        <v>3</v>
      </c>
      <c r="J893" s="15" t="n">
        <f aca="false">IF(G893&gt;=Parámetros!$B$8,5,IF(G893&gt;=Parámetros!$B$7,4,IF(G893&gt;=Parámetros!$B$6,3,IF(G893&gt;=Parámetros!$B$5,2,1))))</f>
        <v>2</v>
      </c>
      <c r="K893" s="7" t="n">
        <f aca="false">1+MIN(4,INT(PERCENTRANK($H$2:$H$2401,H893,6)*5))</f>
        <v>3</v>
      </c>
      <c r="L893" s="7" t="str">
        <f aca="false">I893&amp;J893&amp;K893</f>
        <v>323</v>
      </c>
      <c r="M893" s="15" t="str">
        <f aca="false">INDEX('Mapa RF'!$B$4:$F$8,6-I893,J893)</f>
        <v>A punto de dormirse</v>
      </c>
    </row>
    <row r="894" customFormat="false" ht="15" hidden="false" customHeight="false" outlineLevel="0" collapsed="false">
      <c r="A894" s="10" t="s">
        <v>125</v>
      </c>
      <c r="B894" s="10" t="s">
        <v>8972</v>
      </c>
      <c r="C894" s="11" t="n">
        <v>45578</v>
      </c>
      <c r="D894" s="13" t="b">
        <f aca="false">TRUE()</f>
        <v>1</v>
      </c>
      <c r="E894" s="14" t="n">
        <f aca="false">_xlfn.MAXIFS(Pedidos!$C$2:$C$7000,Pedidos!$B$2:$B$7000,A894)</f>
        <v>45578</v>
      </c>
      <c r="F894" s="15" t="n">
        <f aca="false">Parámetros!$B$4-E894</f>
        <v>718</v>
      </c>
      <c r="G894" s="7" t="n">
        <f aca="false">COUNTIF(Pedidos!$B$2:$B$7000,A894)</f>
        <v>1</v>
      </c>
      <c r="H894" s="16" t="n">
        <f aca="false">SUMIFS(Pedidos!$D$2:$D$7000,Pedidos!$B$2:$B$7000,A894)</f>
        <v>27.03</v>
      </c>
      <c r="I894" s="7" t="n">
        <f aca="false">5-MIN(4,INT(PERCENTRANK($F$2:$F$2401,F894,6)*5))</f>
        <v>1</v>
      </c>
      <c r="J894" s="15" t="n">
        <f aca="false">IF(G894&gt;=Parámetros!$B$8,5,IF(G894&gt;=Parámetros!$B$7,4,IF(G894&gt;=Parámetros!$B$6,3,IF(G894&gt;=Parámetros!$B$5,2,1))))</f>
        <v>1</v>
      </c>
      <c r="K894" s="7" t="n">
        <f aca="false">1+MIN(4,INT(PERCENTRANK($H$2:$H$2401,H894,6)*5))</f>
        <v>2</v>
      </c>
      <c r="L894" s="7" t="str">
        <f aca="false">I894&amp;J894&amp;K894</f>
        <v>112</v>
      </c>
      <c r="M894" s="15" t="str">
        <f aca="false">INDEX('Mapa RF'!$B$4:$F$8,6-I894,J894)</f>
        <v>Hibernando</v>
      </c>
    </row>
    <row r="895" customFormat="false" ht="15" hidden="false" customHeight="false" outlineLevel="0" collapsed="false">
      <c r="A895" s="10" t="s">
        <v>1327</v>
      </c>
      <c r="B895" s="10" t="s">
        <v>8973</v>
      </c>
      <c r="C895" s="11" t="n">
        <v>45704</v>
      </c>
      <c r="D895" s="13" t="b">
        <f aca="false">TRUE()</f>
        <v>1</v>
      </c>
      <c r="E895" s="14" t="n">
        <f aca="false">_xlfn.MAXIFS(Pedidos!$C$2:$C$7000,Pedidos!$B$2:$B$7000,A895)</f>
        <v>45919</v>
      </c>
      <c r="F895" s="15" t="n">
        <f aca="false">Parámetros!$B$4-E895</f>
        <v>377</v>
      </c>
      <c r="G895" s="7" t="n">
        <f aca="false">COUNTIF(Pedidos!$B$2:$B$7000,A895)</f>
        <v>4</v>
      </c>
      <c r="H895" s="16" t="n">
        <f aca="false">SUMIFS(Pedidos!$D$2:$D$7000,Pedidos!$B$2:$B$7000,A895)</f>
        <v>231.94</v>
      </c>
      <c r="I895" s="7" t="n">
        <f aca="false">5-MIN(4,INT(PERCENTRANK($F$2:$F$2401,F895,6)*5))</f>
        <v>2</v>
      </c>
      <c r="J895" s="15" t="n">
        <f aca="false">IF(G895&gt;=Parámetros!$B$8,5,IF(G895&gt;=Parámetros!$B$7,4,IF(G895&gt;=Parámetros!$B$6,3,IF(G895&gt;=Parámetros!$B$5,2,1))))</f>
        <v>4</v>
      </c>
      <c r="K895" s="7" t="n">
        <f aca="false">1+MIN(4,INT(PERCENTRANK($H$2:$H$2401,H895,6)*5))</f>
        <v>5</v>
      </c>
      <c r="L895" s="7" t="str">
        <f aca="false">I895&amp;J895&amp;K895</f>
        <v>245</v>
      </c>
      <c r="M895" s="15" t="str">
        <f aca="false">INDEX('Mapa RF'!$B$4:$F$8,6-I895,J895)</f>
        <v>En riesgo</v>
      </c>
    </row>
    <row r="896" customFormat="false" ht="15" hidden="false" customHeight="false" outlineLevel="0" collapsed="false">
      <c r="A896" s="10" t="s">
        <v>3463</v>
      </c>
      <c r="B896" s="10" t="s">
        <v>8972</v>
      </c>
      <c r="C896" s="11" t="n">
        <v>45866</v>
      </c>
      <c r="D896" s="13" t="b">
        <f aca="false">TRUE()</f>
        <v>1</v>
      </c>
      <c r="E896" s="14" t="n">
        <f aca="false">_xlfn.MAXIFS(Pedidos!$C$2:$C$7000,Pedidos!$B$2:$B$7000,A896)</f>
        <v>46273</v>
      </c>
      <c r="F896" s="15" t="n">
        <f aca="false">Parámetros!$B$4-E896</f>
        <v>23</v>
      </c>
      <c r="G896" s="7" t="n">
        <f aca="false">COUNTIF(Pedidos!$B$2:$B$7000,A896)</f>
        <v>3</v>
      </c>
      <c r="H896" s="16" t="n">
        <f aca="false">SUMIFS(Pedidos!$D$2:$D$7000,Pedidos!$B$2:$B$7000,A896)</f>
        <v>86.42</v>
      </c>
      <c r="I896" s="7" t="n">
        <f aca="false">5-MIN(4,INT(PERCENTRANK($F$2:$F$2401,F896,6)*5))</f>
        <v>5</v>
      </c>
      <c r="J896" s="15" t="n">
        <f aca="false">IF(G896&gt;=Parámetros!$B$8,5,IF(G896&gt;=Parámetros!$B$7,4,IF(G896&gt;=Parámetros!$B$6,3,IF(G896&gt;=Parámetros!$B$5,2,1))))</f>
        <v>3</v>
      </c>
      <c r="K896" s="7" t="n">
        <f aca="false">1+MIN(4,INT(PERCENTRANK($H$2:$H$2401,H896,6)*5))</f>
        <v>4</v>
      </c>
      <c r="L896" s="7" t="str">
        <f aca="false">I896&amp;J896&amp;K896</f>
        <v>534</v>
      </c>
      <c r="M896" s="15" t="str">
        <f aca="false">INDEX('Mapa RF'!$B$4:$F$8,6-I896,J896)</f>
        <v>Potencialmente leales</v>
      </c>
    </row>
    <row r="897" customFormat="false" ht="15" hidden="false" customHeight="false" outlineLevel="0" collapsed="false">
      <c r="A897" s="10" t="s">
        <v>4824</v>
      </c>
      <c r="B897" s="10" t="s">
        <v>8976</v>
      </c>
      <c r="C897" s="11" t="n">
        <v>45967</v>
      </c>
      <c r="D897" s="13" t="b">
        <f aca="false">TRUE()</f>
        <v>1</v>
      </c>
      <c r="E897" s="14" t="n">
        <f aca="false">_xlfn.MAXIFS(Pedidos!$C$2:$C$7000,Pedidos!$B$2:$B$7000,A897)</f>
        <v>46130</v>
      </c>
      <c r="F897" s="15" t="n">
        <f aca="false">Parámetros!$B$4-E897</f>
        <v>166</v>
      </c>
      <c r="G897" s="7" t="n">
        <f aca="false">COUNTIF(Pedidos!$B$2:$B$7000,A897)</f>
        <v>2</v>
      </c>
      <c r="H897" s="16" t="n">
        <f aca="false">SUMIFS(Pedidos!$D$2:$D$7000,Pedidos!$B$2:$B$7000,A897)</f>
        <v>66.22</v>
      </c>
      <c r="I897" s="7" t="n">
        <f aca="false">5-MIN(4,INT(PERCENTRANK($F$2:$F$2401,F897,6)*5))</f>
        <v>4</v>
      </c>
      <c r="J897" s="15" t="n">
        <f aca="false">IF(G897&gt;=Parámetros!$B$8,5,IF(G897&gt;=Parámetros!$B$7,4,IF(G897&gt;=Parámetros!$B$6,3,IF(G897&gt;=Parámetros!$B$5,2,1))))</f>
        <v>2</v>
      </c>
      <c r="K897" s="7" t="n">
        <f aca="false">1+MIN(4,INT(PERCENTRANK($H$2:$H$2401,H897,6)*5))</f>
        <v>4</v>
      </c>
      <c r="L897" s="7" t="str">
        <f aca="false">I897&amp;J897&amp;K897</f>
        <v>424</v>
      </c>
      <c r="M897" s="15" t="str">
        <f aca="false">INDEX('Mapa RF'!$B$4:$F$8,6-I897,J897)</f>
        <v>Potencialmente leales</v>
      </c>
    </row>
    <row r="898" customFormat="false" ht="15" hidden="false" customHeight="false" outlineLevel="0" collapsed="false">
      <c r="A898" s="10" t="s">
        <v>3474</v>
      </c>
      <c r="B898" s="10" t="s">
        <v>8972</v>
      </c>
      <c r="C898" s="11" t="n">
        <v>45867</v>
      </c>
      <c r="D898" s="13" t="b">
        <f aca="false">FALSE()</f>
        <v>0</v>
      </c>
      <c r="E898" s="14" t="n">
        <f aca="false">_xlfn.MAXIFS(Pedidos!$C$2:$C$7000,Pedidos!$B$2:$B$7000,A898)</f>
        <v>46086</v>
      </c>
      <c r="F898" s="15" t="n">
        <f aca="false">Parámetros!$B$4-E898</f>
        <v>210</v>
      </c>
      <c r="G898" s="7" t="n">
        <f aca="false">COUNTIF(Pedidos!$B$2:$B$7000,A898)</f>
        <v>8</v>
      </c>
      <c r="H898" s="16" t="n">
        <f aca="false">SUMIFS(Pedidos!$D$2:$D$7000,Pedidos!$B$2:$B$7000,A898)</f>
        <v>412.76</v>
      </c>
      <c r="I898" s="7" t="n">
        <f aca="false">5-MIN(4,INT(PERCENTRANK($F$2:$F$2401,F898,6)*5))</f>
        <v>3</v>
      </c>
      <c r="J898" s="15" t="n">
        <f aca="false">IF(G898&gt;=Parámetros!$B$8,5,IF(G898&gt;=Parámetros!$B$7,4,IF(G898&gt;=Parámetros!$B$6,3,IF(G898&gt;=Parámetros!$B$5,2,1))))</f>
        <v>5</v>
      </c>
      <c r="K898" s="7" t="n">
        <f aca="false">1+MIN(4,INT(PERCENTRANK($H$2:$H$2401,H898,6)*5))</f>
        <v>5</v>
      </c>
      <c r="L898" s="7" t="str">
        <f aca="false">I898&amp;J898&amp;K898</f>
        <v>355</v>
      </c>
      <c r="M898" s="15" t="str">
        <f aca="false">INDEX('Mapa RF'!$B$4:$F$8,6-I898,J898)</f>
        <v>Leales</v>
      </c>
    </row>
    <row r="899" customFormat="false" ht="15" hidden="false" customHeight="false" outlineLevel="0" collapsed="false">
      <c r="A899" s="10" t="s">
        <v>401</v>
      </c>
      <c r="B899" s="10" t="s">
        <v>8973</v>
      </c>
      <c r="C899" s="11" t="n">
        <v>45614</v>
      </c>
      <c r="D899" s="13" t="b">
        <f aca="false">TRUE()</f>
        <v>1</v>
      </c>
      <c r="E899" s="14" t="n">
        <f aca="false">_xlfn.MAXIFS(Pedidos!$C$2:$C$7000,Pedidos!$B$2:$B$7000,A899)</f>
        <v>45939</v>
      </c>
      <c r="F899" s="15" t="n">
        <f aca="false">Parámetros!$B$4-E899</f>
        <v>357</v>
      </c>
      <c r="G899" s="7" t="n">
        <f aca="false">COUNTIF(Pedidos!$B$2:$B$7000,A899)</f>
        <v>3</v>
      </c>
      <c r="H899" s="16" t="n">
        <f aca="false">SUMIFS(Pedidos!$D$2:$D$7000,Pedidos!$B$2:$B$7000,A899)</f>
        <v>104.07</v>
      </c>
      <c r="I899" s="7" t="n">
        <f aca="false">5-MIN(4,INT(PERCENTRANK($F$2:$F$2401,F899,6)*5))</f>
        <v>2</v>
      </c>
      <c r="J899" s="15" t="n">
        <f aca="false">IF(G899&gt;=Parámetros!$B$8,5,IF(G899&gt;=Parámetros!$B$7,4,IF(G899&gt;=Parámetros!$B$6,3,IF(G899&gt;=Parámetros!$B$5,2,1))))</f>
        <v>3</v>
      </c>
      <c r="K899" s="7" t="n">
        <f aca="false">1+MIN(4,INT(PERCENTRANK($H$2:$H$2401,H899,6)*5))</f>
        <v>4</v>
      </c>
      <c r="L899" s="7" t="str">
        <f aca="false">I899&amp;J899&amp;K899</f>
        <v>234</v>
      </c>
      <c r="M899" s="15" t="str">
        <f aca="false">INDEX('Mapa RF'!$B$4:$F$8,6-I899,J899)</f>
        <v>En riesgo</v>
      </c>
    </row>
    <row r="900" customFormat="false" ht="15" hidden="false" customHeight="false" outlineLevel="0" collapsed="false">
      <c r="A900" s="10" t="s">
        <v>5769</v>
      </c>
      <c r="B900" s="10" t="s">
        <v>8970</v>
      </c>
      <c r="C900" s="11" t="n">
        <v>46038</v>
      </c>
      <c r="D900" s="13" t="b">
        <f aca="false">TRUE()</f>
        <v>1</v>
      </c>
      <c r="E900" s="14" t="n">
        <f aca="false">_xlfn.MAXIFS(Pedidos!$C$2:$C$7000,Pedidos!$B$2:$B$7000,A900)</f>
        <v>46081</v>
      </c>
      <c r="F900" s="15" t="n">
        <f aca="false">Parámetros!$B$4-E900</f>
        <v>215</v>
      </c>
      <c r="G900" s="7" t="n">
        <f aca="false">COUNTIF(Pedidos!$B$2:$B$7000,A900)</f>
        <v>2</v>
      </c>
      <c r="H900" s="16" t="n">
        <f aca="false">SUMIFS(Pedidos!$D$2:$D$7000,Pedidos!$B$2:$B$7000,A900)</f>
        <v>65.68</v>
      </c>
      <c r="I900" s="7" t="n">
        <f aca="false">5-MIN(4,INT(PERCENTRANK($F$2:$F$2401,F900,6)*5))</f>
        <v>3</v>
      </c>
      <c r="J900" s="15" t="n">
        <f aca="false">IF(G900&gt;=Parámetros!$B$8,5,IF(G900&gt;=Parámetros!$B$7,4,IF(G900&gt;=Parámetros!$B$6,3,IF(G900&gt;=Parámetros!$B$5,2,1))))</f>
        <v>2</v>
      </c>
      <c r="K900" s="7" t="n">
        <f aca="false">1+MIN(4,INT(PERCENTRANK($H$2:$H$2401,H900,6)*5))</f>
        <v>4</v>
      </c>
      <c r="L900" s="7" t="str">
        <f aca="false">I900&amp;J900&amp;K900</f>
        <v>324</v>
      </c>
      <c r="M900" s="15" t="str">
        <f aca="false">INDEX('Mapa RF'!$B$4:$F$8,6-I900,J900)</f>
        <v>A punto de dormirse</v>
      </c>
    </row>
    <row r="901" customFormat="false" ht="15" hidden="false" customHeight="false" outlineLevel="0" collapsed="false">
      <c r="A901" s="10" t="s">
        <v>7507</v>
      </c>
      <c r="B901" s="10" t="s">
        <v>8975</v>
      </c>
      <c r="C901" s="11" t="n">
        <v>46178</v>
      </c>
      <c r="D901" s="13" t="b">
        <f aca="false">TRUE()</f>
        <v>1</v>
      </c>
      <c r="E901" s="14" t="n">
        <f aca="false">_xlfn.MAXIFS(Pedidos!$C$2:$C$7000,Pedidos!$B$2:$B$7000,A901)</f>
        <v>46178</v>
      </c>
      <c r="F901" s="15" t="n">
        <f aca="false">Parámetros!$B$4-E901</f>
        <v>118</v>
      </c>
      <c r="G901" s="7" t="n">
        <f aca="false">COUNTIF(Pedidos!$B$2:$B$7000,A901)</f>
        <v>1</v>
      </c>
      <c r="H901" s="16" t="n">
        <f aca="false">SUMIFS(Pedidos!$D$2:$D$7000,Pedidos!$B$2:$B$7000,A901)</f>
        <v>85.06</v>
      </c>
      <c r="I901" s="7" t="n">
        <f aca="false">5-MIN(4,INT(PERCENTRANK($F$2:$F$2401,F901,6)*5))</f>
        <v>4</v>
      </c>
      <c r="J901" s="15" t="n">
        <f aca="false">IF(G901&gt;=Parámetros!$B$8,5,IF(G901&gt;=Parámetros!$B$7,4,IF(G901&gt;=Parámetros!$B$6,3,IF(G901&gt;=Parámetros!$B$5,2,1))))</f>
        <v>1</v>
      </c>
      <c r="K901" s="7" t="n">
        <f aca="false">1+MIN(4,INT(PERCENTRANK($H$2:$H$2401,H901,6)*5))</f>
        <v>4</v>
      </c>
      <c r="L901" s="7" t="str">
        <f aca="false">I901&amp;J901&amp;K901</f>
        <v>414</v>
      </c>
      <c r="M901" s="15" t="str">
        <f aca="false">INDEX('Mapa RF'!$B$4:$F$8,6-I901,J901)</f>
        <v>Prometedores</v>
      </c>
    </row>
    <row r="902" customFormat="false" ht="15" hidden="false" customHeight="false" outlineLevel="0" collapsed="false">
      <c r="A902" s="10" t="s">
        <v>980</v>
      </c>
      <c r="B902" s="10" t="s">
        <v>8982</v>
      </c>
      <c r="C902" s="11" t="n">
        <v>45673</v>
      </c>
      <c r="D902" s="13" t="b">
        <f aca="false">TRUE()</f>
        <v>1</v>
      </c>
      <c r="E902" s="14" t="n">
        <f aca="false">_xlfn.MAXIFS(Pedidos!$C$2:$C$7000,Pedidos!$B$2:$B$7000,A902)</f>
        <v>45772</v>
      </c>
      <c r="F902" s="15" t="n">
        <f aca="false">Parámetros!$B$4-E902</f>
        <v>524</v>
      </c>
      <c r="G902" s="7" t="n">
        <f aca="false">COUNTIF(Pedidos!$B$2:$B$7000,A902)</f>
        <v>2</v>
      </c>
      <c r="H902" s="16" t="n">
        <f aca="false">SUMIFS(Pedidos!$D$2:$D$7000,Pedidos!$B$2:$B$7000,A902)</f>
        <v>53.03</v>
      </c>
      <c r="I902" s="7" t="n">
        <f aca="false">5-MIN(4,INT(PERCENTRANK($F$2:$F$2401,F902,6)*5))</f>
        <v>1</v>
      </c>
      <c r="J902" s="15" t="n">
        <f aca="false">IF(G902&gt;=Parámetros!$B$8,5,IF(G902&gt;=Parámetros!$B$7,4,IF(G902&gt;=Parámetros!$B$6,3,IF(G902&gt;=Parámetros!$B$5,2,1))))</f>
        <v>2</v>
      </c>
      <c r="K902" s="7" t="n">
        <f aca="false">1+MIN(4,INT(PERCENTRANK($H$2:$H$2401,H902,6)*5))</f>
        <v>3</v>
      </c>
      <c r="L902" s="7" t="str">
        <f aca="false">I902&amp;J902&amp;K902</f>
        <v>123</v>
      </c>
      <c r="M902" s="15" t="str">
        <f aca="false">INDEX('Mapa RF'!$B$4:$F$8,6-I902,J902)</f>
        <v>Hibernando</v>
      </c>
    </row>
    <row r="903" customFormat="false" ht="15" hidden="false" customHeight="false" outlineLevel="0" collapsed="false">
      <c r="A903" s="10" t="s">
        <v>1833</v>
      </c>
      <c r="B903" s="10" t="s">
        <v>8972</v>
      </c>
      <c r="C903" s="11" t="n">
        <v>45743</v>
      </c>
      <c r="D903" s="13" t="b">
        <f aca="false">TRUE()</f>
        <v>1</v>
      </c>
      <c r="E903" s="14" t="n">
        <f aca="false">_xlfn.MAXIFS(Pedidos!$C$2:$C$7000,Pedidos!$B$2:$B$7000,A903)</f>
        <v>46280</v>
      </c>
      <c r="F903" s="15" t="n">
        <f aca="false">Parámetros!$B$4-E903</f>
        <v>16</v>
      </c>
      <c r="G903" s="7" t="n">
        <f aca="false">COUNTIF(Pedidos!$B$2:$B$7000,A903)</f>
        <v>24</v>
      </c>
      <c r="H903" s="16" t="n">
        <f aca="false">SUMIFS(Pedidos!$D$2:$D$7000,Pedidos!$B$2:$B$7000,A903)</f>
        <v>929.02</v>
      </c>
      <c r="I903" s="7" t="n">
        <f aca="false">5-MIN(4,INT(PERCENTRANK($F$2:$F$2401,F903,6)*5))</f>
        <v>5</v>
      </c>
      <c r="J903" s="15" t="n">
        <f aca="false">IF(G903&gt;=Parámetros!$B$8,5,IF(G903&gt;=Parámetros!$B$7,4,IF(G903&gt;=Parámetros!$B$6,3,IF(G903&gt;=Parámetros!$B$5,2,1))))</f>
        <v>5</v>
      </c>
      <c r="K903" s="7" t="n">
        <f aca="false">1+MIN(4,INT(PERCENTRANK($H$2:$H$2401,H903,6)*5))</f>
        <v>5</v>
      </c>
      <c r="L903" s="7" t="str">
        <f aca="false">I903&amp;J903&amp;K903</f>
        <v>555</v>
      </c>
      <c r="M903" s="15" t="str">
        <f aca="false">INDEX('Mapa RF'!$B$4:$F$8,6-I903,J903)</f>
        <v>Campeones</v>
      </c>
    </row>
    <row r="904" customFormat="false" ht="15" hidden="false" customHeight="false" outlineLevel="0" collapsed="false">
      <c r="A904" s="10" t="s">
        <v>7216</v>
      </c>
      <c r="B904" s="10" t="s">
        <v>8982</v>
      </c>
      <c r="C904" s="11" t="n">
        <v>46153</v>
      </c>
      <c r="D904" s="13" t="b">
        <f aca="false">TRUE()</f>
        <v>1</v>
      </c>
      <c r="E904" s="14" t="n">
        <f aca="false">_xlfn.MAXIFS(Pedidos!$C$2:$C$7000,Pedidos!$B$2:$B$7000,A904)</f>
        <v>46153</v>
      </c>
      <c r="F904" s="15" t="n">
        <f aca="false">Parámetros!$B$4-E904</f>
        <v>143</v>
      </c>
      <c r="G904" s="7" t="n">
        <f aca="false">COUNTIF(Pedidos!$B$2:$B$7000,A904)</f>
        <v>1</v>
      </c>
      <c r="H904" s="16" t="n">
        <f aca="false">SUMIFS(Pedidos!$D$2:$D$7000,Pedidos!$B$2:$B$7000,A904)</f>
        <v>53.59</v>
      </c>
      <c r="I904" s="7" t="n">
        <f aca="false">5-MIN(4,INT(PERCENTRANK($F$2:$F$2401,F904,6)*5))</f>
        <v>4</v>
      </c>
      <c r="J904" s="15" t="n">
        <f aca="false">IF(G904&gt;=Parámetros!$B$8,5,IF(G904&gt;=Parámetros!$B$7,4,IF(G904&gt;=Parámetros!$B$6,3,IF(G904&gt;=Parámetros!$B$5,2,1))))</f>
        <v>1</v>
      </c>
      <c r="K904" s="7" t="n">
        <f aca="false">1+MIN(4,INT(PERCENTRANK($H$2:$H$2401,H904,6)*5))</f>
        <v>3</v>
      </c>
      <c r="L904" s="7" t="str">
        <f aca="false">I904&amp;J904&amp;K904</f>
        <v>413</v>
      </c>
      <c r="M904" s="15" t="str">
        <f aca="false">INDEX('Mapa RF'!$B$4:$F$8,6-I904,J904)</f>
        <v>Prometedores</v>
      </c>
    </row>
    <row r="905" customFormat="false" ht="15" hidden="false" customHeight="false" outlineLevel="0" collapsed="false">
      <c r="A905" s="10" t="s">
        <v>1835</v>
      </c>
      <c r="B905" s="10" t="s">
        <v>8972</v>
      </c>
      <c r="C905" s="11" t="n">
        <v>45743</v>
      </c>
      <c r="D905" s="13" t="b">
        <f aca="false">TRUE()</f>
        <v>1</v>
      </c>
      <c r="E905" s="14" t="n">
        <f aca="false">_xlfn.MAXIFS(Pedidos!$C$2:$C$7000,Pedidos!$B$2:$B$7000,A905)</f>
        <v>45743</v>
      </c>
      <c r="F905" s="15" t="n">
        <f aca="false">Parámetros!$B$4-E905</f>
        <v>553</v>
      </c>
      <c r="G905" s="7" t="n">
        <f aca="false">COUNTIF(Pedidos!$B$2:$B$7000,A905)</f>
        <v>1</v>
      </c>
      <c r="H905" s="16" t="n">
        <f aca="false">SUMIFS(Pedidos!$D$2:$D$7000,Pedidos!$B$2:$B$7000,A905)</f>
        <v>27.02</v>
      </c>
      <c r="I905" s="7" t="n">
        <f aca="false">5-MIN(4,INT(PERCENTRANK($F$2:$F$2401,F905,6)*5))</f>
        <v>1</v>
      </c>
      <c r="J905" s="15" t="n">
        <f aca="false">IF(G905&gt;=Parámetros!$B$8,5,IF(G905&gt;=Parámetros!$B$7,4,IF(G905&gt;=Parámetros!$B$6,3,IF(G905&gt;=Parámetros!$B$5,2,1))))</f>
        <v>1</v>
      </c>
      <c r="K905" s="7" t="n">
        <f aca="false">1+MIN(4,INT(PERCENTRANK($H$2:$H$2401,H905,6)*5))</f>
        <v>2</v>
      </c>
      <c r="L905" s="7" t="str">
        <f aca="false">I905&amp;J905&amp;K905</f>
        <v>112</v>
      </c>
      <c r="M905" s="15" t="str">
        <f aca="false">INDEX('Mapa RF'!$B$4:$F$8,6-I905,J905)</f>
        <v>Hibernando</v>
      </c>
    </row>
    <row r="906" customFormat="false" ht="15" hidden="false" customHeight="false" outlineLevel="0" collapsed="false">
      <c r="A906" s="10" t="s">
        <v>596</v>
      </c>
      <c r="B906" s="10" t="s">
        <v>8976</v>
      </c>
      <c r="C906" s="11" t="n">
        <v>45636</v>
      </c>
      <c r="D906" s="13" t="b">
        <f aca="false">TRUE()</f>
        <v>1</v>
      </c>
      <c r="E906" s="14" t="n">
        <f aca="false">_xlfn.MAXIFS(Pedidos!$C$2:$C$7000,Pedidos!$B$2:$B$7000,A906)</f>
        <v>45636</v>
      </c>
      <c r="F906" s="15" t="n">
        <f aca="false">Parámetros!$B$4-E906</f>
        <v>660</v>
      </c>
      <c r="G906" s="7" t="n">
        <f aca="false">COUNTIF(Pedidos!$B$2:$B$7000,A906)</f>
        <v>1</v>
      </c>
      <c r="H906" s="16" t="n">
        <f aca="false">SUMIFS(Pedidos!$D$2:$D$7000,Pedidos!$B$2:$B$7000,A906)</f>
        <v>20.44</v>
      </c>
      <c r="I906" s="7" t="n">
        <f aca="false">5-MIN(4,INT(PERCENTRANK($F$2:$F$2401,F906,6)*5))</f>
        <v>1</v>
      </c>
      <c r="J906" s="15" t="n">
        <f aca="false">IF(G906&gt;=Parámetros!$B$8,5,IF(G906&gt;=Parámetros!$B$7,4,IF(G906&gt;=Parámetros!$B$6,3,IF(G906&gt;=Parámetros!$B$5,2,1))))</f>
        <v>1</v>
      </c>
      <c r="K906" s="7" t="n">
        <f aca="false">1+MIN(4,INT(PERCENTRANK($H$2:$H$2401,H906,6)*5))</f>
        <v>1</v>
      </c>
      <c r="L906" s="7" t="str">
        <f aca="false">I906&amp;J906&amp;K906</f>
        <v>111</v>
      </c>
      <c r="M906" s="15" t="str">
        <f aca="false">INDEX('Mapa RF'!$B$4:$F$8,6-I906,J906)</f>
        <v>Hibernando</v>
      </c>
    </row>
    <row r="907" customFormat="false" ht="15" hidden="false" customHeight="false" outlineLevel="0" collapsed="false">
      <c r="A907" s="10" t="s">
        <v>2930</v>
      </c>
      <c r="B907" s="10" t="s">
        <v>8975</v>
      </c>
      <c r="C907" s="11" t="n">
        <v>45826</v>
      </c>
      <c r="D907" s="13" t="b">
        <f aca="false">TRUE()</f>
        <v>1</v>
      </c>
      <c r="E907" s="14" t="n">
        <f aca="false">_xlfn.MAXIFS(Pedidos!$C$2:$C$7000,Pedidos!$B$2:$B$7000,A907)</f>
        <v>46273</v>
      </c>
      <c r="F907" s="15" t="n">
        <f aca="false">Parámetros!$B$4-E907</f>
        <v>23</v>
      </c>
      <c r="G907" s="7" t="n">
        <f aca="false">COUNTIF(Pedidos!$B$2:$B$7000,A907)</f>
        <v>17</v>
      </c>
      <c r="H907" s="16" t="n">
        <f aca="false">SUMIFS(Pedidos!$D$2:$D$7000,Pedidos!$B$2:$B$7000,A907)</f>
        <v>766.26</v>
      </c>
      <c r="I907" s="7" t="n">
        <f aca="false">5-MIN(4,INT(PERCENTRANK($F$2:$F$2401,F907,6)*5))</f>
        <v>5</v>
      </c>
      <c r="J907" s="15" t="n">
        <f aca="false">IF(G907&gt;=Parámetros!$B$8,5,IF(G907&gt;=Parámetros!$B$7,4,IF(G907&gt;=Parámetros!$B$6,3,IF(G907&gt;=Parámetros!$B$5,2,1))))</f>
        <v>5</v>
      </c>
      <c r="K907" s="7" t="n">
        <f aca="false">1+MIN(4,INT(PERCENTRANK($H$2:$H$2401,H907,6)*5))</f>
        <v>5</v>
      </c>
      <c r="L907" s="7" t="str">
        <f aca="false">I907&amp;J907&amp;K907</f>
        <v>555</v>
      </c>
      <c r="M907" s="15" t="str">
        <f aca="false">INDEX('Mapa RF'!$B$4:$F$8,6-I907,J907)</f>
        <v>Campeones</v>
      </c>
    </row>
    <row r="908" customFormat="false" ht="15" hidden="false" customHeight="false" outlineLevel="0" collapsed="false">
      <c r="A908" s="10" t="s">
        <v>83</v>
      </c>
      <c r="B908" s="10" t="s">
        <v>8979</v>
      </c>
      <c r="C908" s="11" t="n">
        <v>45572</v>
      </c>
      <c r="D908" s="13" t="b">
        <f aca="false">TRUE()</f>
        <v>1</v>
      </c>
      <c r="E908" s="14" t="n">
        <f aca="false">_xlfn.MAXIFS(Pedidos!$C$2:$C$7000,Pedidos!$B$2:$B$7000,A908)</f>
        <v>45572</v>
      </c>
      <c r="F908" s="15" t="n">
        <f aca="false">Parámetros!$B$4-E908</f>
        <v>724</v>
      </c>
      <c r="G908" s="7" t="n">
        <f aca="false">COUNTIF(Pedidos!$B$2:$B$7000,A908)</f>
        <v>1</v>
      </c>
      <c r="H908" s="16" t="n">
        <f aca="false">SUMIFS(Pedidos!$D$2:$D$7000,Pedidos!$B$2:$B$7000,A908)</f>
        <v>47.51</v>
      </c>
      <c r="I908" s="7" t="n">
        <f aca="false">5-MIN(4,INT(PERCENTRANK($F$2:$F$2401,F908,6)*5))</f>
        <v>1</v>
      </c>
      <c r="J908" s="15" t="n">
        <f aca="false">IF(G908&gt;=Parámetros!$B$8,5,IF(G908&gt;=Parámetros!$B$7,4,IF(G908&gt;=Parámetros!$B$6,3,IF(G908&gt;=Parámetros!$B$5,2,1))))</f>
        <v>1</v>
      </c>
      <c r="K908" s="7" t="n">
        <f aca="false">1+MIN(4,INT(PERCENTRANK($H$2:$H$2401,H908,6)*5))</f>
        <v>3</v>
      </c>
      <c r="L908" s="7" t="str">
        <f aca="false">I908&amp;J908&amp;K908</f>
        <v>113</v>
      </c>
      <c r="M908" s="15" t="str">
        <f aca="false">INDEX('Mapa RF'!$B$4:$F$8,6-I908,J908)</f>
        <v>Hibernando</v>
      </c>
    </row>
    <row r="909" customFormat="false" ht="15" hidden="false" customHeight="false" outlineLevel="0" collapsed="false">
      <c r="A909" s="10" t="s">
        <v>5421</v>
      </c>
      <c r="B909" s="10" t="s">
        <v>8968</v>
      </c>
      <c r="C909" s="11" t="n">
        <v>46011</v>
      </c>
      <c r="D909" s="13" t="b">
        <f aca="false">TRUE()</f>
        <v>1</v>
      </c>
      <c r="E909" s="14" t="n">
        <f aca="false">_xlfn.MAXIFS(Pedidos!$C$2:$C$7000,Pedidos!$B$2:$B$7000,A909)</f>
        <v>46238</v>
      </c>
      <c r="F909" s="15" t="n">
        <f aca="false">Parámetros!$B$4-E909</f>
        <v>58</v>
      </c>
      <c r="G909" s="7" t="n">
        <f aca="false">COUNTIF(Pedidos!$B$2:$B$7000,A909)</f>
        <v>4</v>
      </c>
      <c r="H909" s="16" t="n">
        <f aca="false">SUMIFS(Pedidos!$D$2:$D$7000,Pedidos!$B$2:$B$7000,A909)</f>
        <v>199.43</v>
      </c>
      <c r="I909" s="7" t="n">
        <f aca="false">5-MIN(4,INT(PERCENTRANK($F$2:$F$2401,F909,6)*5))</f>
        <v>5</v>
      </c>
      <c r="J909" s="15" t="n">
        <f aca="false">IF(G909&gt;=Parámetros!$B$8,5,IF(G909&gt;=Parámetros!$B$7,4,IF(G909&gt;=Parámetros!$B$6,3,IF(G909&gt;=Parámetros!$B$5,2,1))))</f>
        <v>4</v>
      </c>
      <c r="K909" s="7" t="n">
        <f aca="false">1+MIN(4,INT(PERCENTRANK($H$2:$H$2401,H909,6)*5))</f>
        <v>5</v>
      </c>
      <c r="L909" s="7" t="str">
        <f aca="false">I909&amp;J909&amp;K909</f>
        <v>545</v>
      </c>
      <c r="M909" s="15" t="str">
        <f aca="false">INDEX('Mapa RF'!$B$4:$F$8,6-I909,J909)</f>
        <v>Campeones</v>
      </c>
    </row>
    <row r="910" customFormat="false" ht="15" hidden="false" customHeight="false" outlineLevel="0" collapsed="false">
      <c r="A910" s="10" t="s">
        <v>7008</v>
      </c>
      <c r="B910" s="10" t="s">
        <v>8980</v>
      </c>
      <c r="C910" s="11" t="n">
        <v>46136</v>
      </c>
      <c r="D910" s="13" t="b">
        <f aca="false">TRUE()</f>
        <v>1</v>
      </c>
      <c r="E910" s="14" t="n">
        <f aca="false">_xlfn.MAXIFS(Pedidos!$C$2:$C$7000,Pedidos!$B$2:$B$7000,A910)</f>
        <v>46136</v>
      </c>
      <c r="F910" s="15" t="n">
        <f aca="false">Parámetros!$B$4-E910</f>
        <v>160</v>
      </c>
      <c r="G910" s="7" t="n">
        <f aca="false">COUNTIF(Pedidos!$B$2:$B$7000,A910)</f>
        <v>1</v>
      </c>
      <c r="H910" s="16" t="n">
        <f aca="false">SUMIFS(Pedidos!$D$2:$D$7000,Pedidos!$B$2:$B$7000,A910)</f>
        <v>40.99</v>
      </c>
      <c r="I910" s="7" t="n">
        <f aca="false">5-MIN(4,INT(PERCENTRANK($F$2:$F$2401,F910,6)*5))</f>
        <v>4</v>
      </c>
      <c r="J910" s="15" t="n">
        <f aca="false">IF(G910&gt;=Parámetros!$B$8,5,IF(G910&gt;=Parámetros!$B$7,4,IF(G910&gt;=Parámetros!$B$6,3,IF(G910&gt;=Parámetros!$B$5,2,1))))</f>
        <v>1</v>
      </c>
      <c r="K910" s="7" t="n">
        <f aca="false">1+MIN(4,INT(PERCENTRANK($H$2:$H$2401,H910,6)*5))</f>
        <v>3</v>
      </c>
      <c r="L910" s="7" t="str">
        <f aca="false">I910&amp;J910&amp;K910</f>
        <v>413</v>
      </c>
      <c r="M910" s="15" t="str">
        <f aca="false">INDEX('Mapa RF'!$B$4:$F$8,6-I910,J910)</f>
        <v>Prometedores</v>
      </c>
    </row>
    <row r="911" customFormat="false" ht="15" hidden="false" customHeight="false" outlineLevel="0" collapsed="false">
      <c r="A911" s="10" t="s">
        <v>6822</v>
      </c>
      <c r="B911" s="10" t="s">
        <v>8973</v>
      </c>
      <c r="C911" s="11" t="n">
        <v>46119</v>
      </c>
      <c r="D911" s="13" t="b">
        <f aca="false">TRUE()</f>
        <v>1</v>
      </c>
      <c r="E911" s="14" t="n">
        <f aca="false">_xlfn.MAXIFS(Pedidos!$C$2:$C$7000,Pedidos!$B$2:$B$7000,A911)</f>
        <v>46276</v>
      </c>
      <c r="F911" s="15" t="n">
        <f aca="false">Parámetros!$B$4-E911</f>
        <v>20</v>
      </c>
      <c r="G911" s="7" t="n">
        <f aca="false">COUNTIF(Pedidos!$B$2:$B$7000,A911)</f>
        <v>7</v>
      </c>
      <c r="H911" s="16" t="n">
        <f aca="false">SUMIFS(Pedidos!$D$2:$D$7000,Pedidos!$B$2:$B$7000,A911)</f>
        <v>284.49</v>
      </c>
      <c r="I911" s="7" t="n">
        <f aca="false">5-MIN(4,INT(PERCENTRANK($F$2:$F$2401,F911,6)*5))</f>
        <v>5</v>
      </c>
      <c r="J911" s="15" t="n">
        <f aca="false">IF(G911&gt;=Parámetros!$B$8,5,IF(G911&gt;=Parámetros!$B$7,4,IF(G911&gt;=Parámetros!$B$6,3,IF(G911&gt;=Parámetros!$B$5,2,1))))</f>
        <v>5</v>
      </c>
      <c r="K911" s="7" t="n">
        <f aca="false">1+MIN(4,INT(PERCENTRANK($H$2:$H$2401,H911,6)*5))</f>
        <v>5</v>
      </c>
      <c r="L911" s="7" t="str">
        <f aca="false">I911&amp;J911&amp;K911</f>
        <v>555</v>
      </c>
      <c r="M911" s="15" t="str">
        <f aca="false">INDEX('Mapa RF'!$B$4:$F$8,6-I911,J911)</f>
        <v>Campeones</v>
      </c>
    </row>
    <row r="912" customFormat="false" ht="15" hidden="false" customHeight="false" outlineLevel="0" collapsed="false">
      <c r="A912" s="10" t="s">
        <v>7065</v>
      </c>
      <c r="B912" s="10" t="s">
        <v>8972</v>
      </c>
      <c r="C912" s="11" t="n">
        <v>46140</v>
      </c>
      <c r="D912" s="13" t="b">
        <f aca="false">TRUE()</f>
        <v>1</v>
      </c>
      <c r="E912" s="14" t="n">
        <f aca="false">_xlfn.MAXIFS(Pedidos!$C$2:$C$7000,Pedidos!$B$2:$B$7000,A912)</f>
        <v>46140</v>
      </c>
      <c r="F912" s="15" t="n">
        <f aca="false">Parámetros!$B$4-E912</f>
        <v>156</v>
      </c>
      <c r="G912" s="7" t="n">
        <f aca="false">COUNTIF(Pedidos!$B$2:$B$7000,A912)</f>
        <v>1</v>
      </c>
      <c r="H912" s="16" t="n">
        <f aca="false">SUMIFS(Pedidos!$D$2:$D$7000,Pedidos!$B$2:$B$7000,A912)</f>
        <v>19.9</v>
      </c>
      <c r="I912" s="7" t="n">
        <f aca="false">5-MIN(4,INT(PERCENTRANK($F$2:$F$2401,F912,6)*5))</f>
        <v>4</v>
      </c>
      <c r="J912" s="15" t="n">
        <f aca="false">IF(G912&gt;=Parámetros!$B$8,5,IF(G912&gt;=Parámetros!$B$7,4,IF(G912&gt;=Parámetros!$B$6,3,IF(G912&gt;=Parámetros!$B$5,2,1))))</f>
        <v>1</v>
      </c>
      <c r="K912" s="7" t="n">
        <f aca="false">1+MIN(4,INT(PERCENTRANK($H$2:$H$2401,H912,6)*5))</f>
        <v>1</v>
      </c>
      <c r="L912" s="7" t="str">
        <f aca="false">I912&amp;J912&amp;K912</f>
        <v>411</v>
      </c>
      <c r="M912" s="15" t="str">
        <f aca="false">INDEX('Mapa RF'!$B$4:$F$8,6-I912,J912)</f>
        <v>Prometedores</v>
      </c>
    </row>
    <row r="913" customFormat="false" ht="15" hidden="false" customHeight="false" outlineLevel="0" collapsed="false">
      <c r="A913" s="10" t="s">
        <v>1791</v>
      </c>
      <c r="B913" s="10" t="s">
        <v>8976</v>
      </c>
      <c r="C913" s="11" t="n">
        <v>45740</v>
      </c>
      <c r="D913" s="13" t="b">
        <f aca="false">TRUE()</f>
        <v>1</v>
      </c>
      <c r="E913" s="14" t="n">
        <f aca="false">_xlfn.MAXIFS(Pedidos!$C$2:$C$7000,Pedidos!$B$2:$B$7000,A913)</f>
        <v>45740</v>
      </c>
      <c r="F913" s="15" t="n">
        <f aca="false">Parámetros!$B$4-E913</f>
        <v>556</v>
      </c>
      <c r="G913" s="7" t="n">
        <f aca="false">COUNTIF(Pedidos!$B$2:$B$7000,A913)</f>
        <v>1</v>
      </c>
      <c r="H913" s="16" t="n">
        <f aca="false">SUMIFS(Pedidos!$D$2:$D$7000,Pedidos!$B$2:$B$7000,A913)</f>
        <v>26.04</v>
      </c>
      <c r="I913" s="7" t="n">
        <f aca="false">5-MIN(4,INT(PERCENTRANK($F$2:$F$2401,F913,6)*5))</f>
        <v>1</v>
      </c>
      <c r="J913" s="15" t="n">
        <f aca="false">IF(G913&gt;=Parámetros!$B$8,5,IF(G913&gt;=Parámetros!$B$7,4,IF(G913&gt;=Parámetros!$B$6,3,IF(G913&gt;=Parámetros!$B$5,2,1))))</f>
        <v>1</v>
      </c>
      <c r="K913" s="7" t="n">
        <f aca="false">1+MIN(4,INT(PERCENTRANK($H$2:$H$2401,H913,6)*5))</f>
        <v>2</v>
      </c>
      <c r="L913" s="7" t="str">
        <f aca="false">I913&amp;J913&amp;K913</f>
        <v>112</v>
      </c>
      <c r="M913" s="15" t="str">
        <f aca="false">INDEX('Mapa RF'!$B$4:$F$8,6-I913,J913)</f>
        <v>Hibernando</v>
      </c>
    </row>
    <row r="914" customFormat="false" ht="15" hidden="false" customHeight="false" outlineLevel="0" collapsed="false">
      <c r="A914" s="10" t="s">
        <v>1804</v>
      </c>
      <c r="B914" s="10" t="s">
        <v>8968</v>
      </c>
      <c r="C914" s="11" t="n">
        <v>45741</v>
      </c>
      <c r="D914" s="13" t="b">
        <f aca="false">TRUE()</f>
        <v>1</v>
      </c>
      <c r="E914" s="14" t="n">
        <f aca="false">_xlfn.MAXIFS(Pedidos!$C$2:$C$7000,Pedidos!$B$2:$B$7000,A914)</f>
        <v>45969</v>
      </c>
      <c r="F914" s="15" t="n">
        <f aca="false">Parámetros!$B$4-E914</f>
        <v>327</v>
      </c>
      <c r="G914" s="7" t="n">
        <f aca="false">COUNTIF(Pedidos!$B$2:$B$7000,A914)</f>
        <v>3</v>
      </c>
      <c r="H914" s="16" t="n">
        <f aca="false">SUMIFS(Pedidos!$D$2:$D$7000,Pedidos!$B$2:$B$7000,A914)</f>
        <v>108.98</v>
      </c>
      <c r="I914" s="7" t="n">
        <f aca="false">5-MIN(4,INT(PERCENTRANK($F$2:$F$2401,F914,6)*5))</f>
        <v>3</v>
      </c>
      <c r="J914" s="15" t="n">
        <f aca="false">IF(G914&gt;=Parámetros!$B$8,5,IF(G914&gt;=Parámetros!$B$7,4,IF(G914&gt;=Parámetros!$B$6,3,IF(G914&gt;=Parámetros!$B$5,2,1))))</f>
        <v>3</v>
      </c>
      <c r="K914" s="7" t="n">
        <f aca="false">1+MIN(4,INT(PERCENTRANK($H$2:$H$2401,H914,6)*5))</f>
        <v>4</v>
      </c>
      <c r="L914" s="7" t="str">
        <f aca="false">I914&amp;J914&amp;K914</f>
        <v>334</v>
      </c>
      <c r="M914" s="15" t="str">
        <f aca="false">INDEX('Mapa RF'!$B$4:$F$8,6-I914,J914)</f>
        <v>Necesitan atención</v>
      </c>
    </row>
    <row r="915" customFormat="false" ht="15" hidden="false" customHeight="false" outlineLevel="0" collapsed="false">
      <c r="A915" s="10" t="s">
        <v>5545</v>
      </c>
      <c r="B915" s="10" t="s">
        <v>8968</v>
      </c>
      <c r="C915" s="11" t="n">
        <v>46022</v>
      </c>
      <c r="D915" s="13" t="b">
        <f aca="false">FALSE()</f>
        <v>0</v>
      </c>
      <c r="E915" s="14" t="n">
        <f aca="false">_xlfn.MAXIFS(Pedidos!$C$2:$C$7000,Pedidos!$B$2:$B$7000,A915)</f>
        <v>46022</v>
      </c>
      <c r="F915" s="15" t="n">
        <f aca="false">Parámetros!$B$4-E915</f>
        <v>274</v>
      </c>
      <c r="G915" s="7" t="n">
        <f aca="false">COUNTIF(Pedidos!$B$2:$B$7000,A915)</f>
        <v>1</v>
      </c>
      <c r="H915" s="16" t="n">
        <f aca="false">SUMIFS(Pedidos!$D$2:$D$7000,Pedidos!$B$2:$B$7000,A915)</f>
        <v>60.68</v>
      </c>
      <c r="I915" s="7" t="n">
        <f aca="false">5-MIN(4,INT(PERCENTRANK($F$2:$F$2401,F915,6)*5))</f>
        <v>3</v>
      </c>
      <c r="J915" s="15" t="n">
        <f aca="false">IF(G915&gt;=Parámetros!$B$8,5,IF(G915&gt;=Parámetros!$B$7,4,IF(G915&gt;=Parámetros!$B$6,3,IF(G915&gt;=Parámetros!$B$5,2,1))))</f>
        <v>1</v>
      </c>
      <c r="K915" s="7" t="n">
        <f aca="false">1+MIN(4,INT(PERCENTRANK($H$2:$H$2401,H915,6)*5))</f>
        <v>4</v>
      </c>
      <c r="L915" s="7" t="str">
        <f aca="false">I915&amp;J915&amp;K915</f>
        <v>314</v>
      </c>
      <c r="M915" s="15" t="str">
        <f aca="false">INDEX('Mapa RF'!$B$4:$F$8,6-I915,J915)</f>
        <v>A punto de dormirse</v>
      </c>
    </row>
    <row r="916" customFormat="false" ht="15" hidden="false" customHeight="false" outlineLevel="0" collapsed="false">
      <c r="A916" s="10" t="s">
        <v>147</v>
      </c>
      <c r="B916" s="10" t="s">
        <v>8975</v>
      </c>
      <c r="C916" s="11" t="n">
        <v>45581</v>
      </c>
      <c r="D916" s="13" t="b">
        <f aca="false">TRUE()</f>
        <v>1</v>
      </c>
      <c r="E916" s="14" t="n">
        <f aca="false">_xlfn.MAXIFS(Pedidos!$C$2:$C$7000,Pedidos!$B$2:$B$7000,A916)</f>
        <v>45581</v>
      </c>
      <c r="F916" s="15" t="n">
        <f aca="false">Parámetros!$B$4-E916</f>
        <v>715</v>
      </c>
      <c r="G916" s="7" t="n">
        <f aca="false">COUNTIF(Pedidos!$B$2:$B$7000,A916)</f>
        <v>1</v>
      </c>
      <c r="H916" s="16" t="n">
        <f aca="false">SUMIFS(Pedidos!$D$2:$D$7000,Pedidos!$B$2:$B$7000,A916)</f>
        <v>30</v>
      </c>
      <c r="I916" s="7" t="n">
        <f aca="false">5-MIN(4,INT(PERCENTRANK($F$2:$F$2401,F916,6)*5))</f>
        <v>1</v>
      </c>
      <c r="J916" s="15" t="n">
        <f aca="false">IF(G916&gt;=Parámetros!$B$8,5,IF(G916&gt;=Parámetros!$B$7,4,IF(G916&gt;=Parámetros!$B$6,3,IF(G916&gt;=Parámetros!$B$5,2,1))))</f>
        <v>1</v>
      </c>
      <c r="K916" s="7" t="n">
        <f aca="false">1+MIN(4,INT(PERCENTRANK($H$2:$H$2401,H916,6)*5))</f>
        <v>2</v>
      </c>
      <c r="L916" s="7" t="str">
        <f aca="false">I916&amp;J916&amp;K916</f>
        <v>112</v>
      </c>
      <c r="M916" s="15" t="str">
        <f aca="false">INDEX('Mapa RF'!$B$4:$F$8,6-I916,J916)</f>
        <v>Hibernando</v>
      </c>
    </row>
    <row r="917" customFormat="false" ht="15" hidden="false" customHeight="false" outlineLevel="0" collapsed="false">
      <c r="A917" s="10" t="s">
        <v>4393</v>
      </c>
      <c r="B917" s="10" t="s">
        <v>8972</v>
      </c>
      <c r="C917" s="11" t="n">
        <v>45935</v>
      </c>
      <c r="D917" s="13" t="b">
        <f aca="false">FALSE()</f>
        <v>0</v>
      </c>
      <c r="E917" s="14" t="n">
        <f aca="false">_xlfn.MAXIFS(Pedidos!$C$2:$C$7000,Pedidos!$B$2:$B$7000,A917)</f>
        <v>45935</v>
      </c>
      <c r="F917" s="15" t="n">
        <f aca="false">Parámetros!$B$4-E917</f>
        <v>361</v>
      </c>
      <c r="G917" s="7" t="n">
        <f aca="false">COUNTIF(Pedidos!$B$2:$B$7000,A917)</f>
        <v>1</v>
      </c>
      <c r="H917" s="16" t="n">
        <f aca="false">SUMIFS(Pedidos!$D$2:$D$7000,Pedidos!$B$2:$B$7000,A917)</f>
        <v>49.58</v>
      </c>
      <c r="I917" s="7" t="n">
        <f aca="false">5-MIN(4,INT(PERCENTRANK($F$2:$F$2401,F917,6)*5))</f>
        <v>2</v>
      </c>
      <c r="J917" s="15" t="n">
        <f aca="false">IF(G917&gt;=Parámetros!$B$8,5,IF(G917&gt;=Parámetros!$B$7,4,IF(G917&gt;=Parámetros!$B$6,3,IF(G917&gt;=Parámetros!$B$5,2,1))))</f>
        <v>1</v>
      </c>
      <c r="K917" s="7" t="n">
        <f aca="false">1+MIN(4,INT(PERCENTRANK($H$2:$H$2401,H917,6)*5))</f>
        <v>3</v>
      </c>
      <c r="L917" s="7" t="str">
        <f aca="false">I917&amp;J917&amp;K917</f>
        <v>213</v>
      </c>
      <c r="M917" s="15" t="str">
        <f aca="false">INDEX('Mapa RF'!$B$4:$F$8,6-I917,J917)</f>
        <v>Hibernando</v>
      </c>
    </row>
    <row r="918" customFormat="false" ht="15" hidden="false" customHeight="false" outlineLevel="0" collapsed="false">
      <c r="A918" s="10" t="s">
        <v>322</v>
      </c>
      <c r="B918" s="10" t="s">
        <v>8975</v>
      </c>
      <c r="C918" s="11" t="n">
        <v>45603</v>
      </c>
      <c r="D918" s="13" t="b">
        <f aca="false">FALSE()</f>
        <v>0</v>
      </c>
      <c r="E918" s="14" t="n">
        <f aca="false">_xlfn.MAXIFS(Pedidos!$C$2:$C$7000,Pedidos!$B$2:$B$7000,A918)</f>
        <v>45603</v>
      </c>
      <c r="F918" s="15" t="n">
        <f aca="false">Parámetros!$B$4-E918</f>
        <v>693</v>
      </c>
      <c r="G918" s="7" t="n">
        <f aca="false">COUNTIF(Pedidos!$B$2:$B$7000,A918)</f>
        <v>1</v>
      </c>
      <c r="H918" s="16" t="n">
        <f aca="false">SUMIFS(Pedidos!$D$2:$D$7000,Pedidos!$B$2:$B$7000,A918)</f>
        <v>52.9</v>
      </c>
      <c r="I918" s="7" t="n">
        <f aca="false">5-MIN(4,INT(PERCENTRANK($F$2:$F$2401,F918,6)*5))</f>
        <v>1</v>
      </c>
      <c r="J918" s="15" t="n">
        <f aca="false">IF(G918&gt;=Parámetros!$B$8,5,IF(G918&gt;=Parámetros!$B$7,4,IF(G918&gt;=Parámetros!$B$6,3,IF(G918&gt;=Parámetros!$B$5,2,1))))</f>
        <v>1</v>
      </c>
      <c r="K918" s="7" t="n">
        <f aca="false">1+MIN(4,INT(PERCENTRANK($H$2:$H$2401,H918,6)*5))</f>
        <v>3</v>
      </c>
      <c r="L918" s="7" t="str">
        <f aca="false">I918&amp;J918&amp;K918</f>
        <v>113</v>
      </c>
      <c r="M918" s="15" t="str">
        <f aca="false">INDEX('Mapa RF'!$B$4:$F$8,6-I918,J918)</f>
        <v>Hibernando</v>
      </c>
    </row>
    <row r="919" customFormat="false" ht="15" hidden="false" customHeight="false" outlineLevel="0" collapsed="false">
      <c r="A919" s="10" t="s">
        <v>451</v>
      </c>
      <c r="B919" s="10" t="s">
        <v>8971</v>
      </c>
      <c r="C919" s="11" t="n">
        <v>45621</v>
      </c>
      <c r="D919" s="13" t="b">
        <f aca="false">TRUE()</f>
        <v>1</v>
      </c>
      <c r="E919" s="14" t="n">
        <f aca="false">_xlfn.MAXIFS(Pedidos!$C$2:$C$7000,Pedidos!$B$2:$B$7000,A919)</f>
        <v>45771</v>
      </c>
      <c r="F919" s="15" t="n">
        <f aca="false">Parámetros!$B$4-E919</f>
        <v>525</v>
      </c>
      <c r="G919" s="7" t="n">
        <f aca="false">COUNTIF(Pedidos!$B$2:$B$7000,A919)</f>
        <v>4</v>
      </c>
      <c r="H919" s="16" t="n">
        <f aca="false">SUMIFS(Pedidos!$D$2:$D$7000,Pedidos!$B$2:$B$7000,A919)</f>
        <v>176.34</v>
      </c>
      <c r="I919" s="7" t="n">
        <f aca="false">5-MIN(4,INT(PERCENTRANK($F$2:$F$2401,F919,6)*5))</f>
        <v>1</v>
      </c>
      <c r="J919" s="15" t="n">
        <f aca="false">IF(G919&gt;=Parámetros!$B$8,5,IF(G919&gt;=Parámetros!$B$7,4,IF(G919&gt;=Parámetros!$B$6,3,IF(G919&gt;=Parámetros!$B$5,2,1))))</f>
        <v>4</v>
      </c>
      <c r="K919" s="7" t="n">
        <f aca="false">1+MIN(4,INT(PERCENTRANK($H$2:$H$2401,H919,6)*5))</f>
        <v>5</v>
      </c>
      <c r="L919" s="7" t="str">
        <f aca="false">I919&amp;J919&amp;K919</f>
        <v>145</v>
      </c>
      <c r="M919" s="15" t="str">
        <f aca="false">INDEX('Mapa RF'!$B$4:$F$8,6-I919,J919)</f>
        <v>En riesgo</v>
      </c>
    </row>
    <row r="920" customFormat="false" ht="15" hidden="false" customHeight="false" outlineLevel="0" collapsed="false">
      <c r="A920" s="10" t="s">
        <v>2070</v>
      </c>
      <c r="B920" s="10" t="s">
        <v>8974</v>
      </c>
      <c r="C920" s="11" t="n">
        <v>45762</v>
      </c>
      <c r="D920" s="13" t="b">
        <f aca="false">TRUE()</f>
        <v>1</v>
      </c>
      <c r="E920" s="14" t="n">
        <f aca="false">_xlfn.MAXIFS(Pedidos!$C$2:$C$7000,Pedidos!$B$2:$B$7000,A920)</f>
        <v>45939</v>
      </c>
      <c r="F920" s="15" t="n">
        <f aca="false">Parámetros!$B$4-E920</f>
        <v>357</v>
      </c>
      <c r="G920" s="7" t="n">
        <f aca="false">COUNTIF(Pedidos!$B$2:$B$7000,A920)</f>
        <v>2</v>
      </c>
      <c r="H920" s="16" t="n">
        <f aca="false">SUMIFS(Pedidos!$D$2:$D$7000,Pedidos!$B$2:$B$7000,A920)</f>
        <v>78.9</v>
      </c>
      <c r="I920" s="7" t="n">
        <f aca="false">5-MIN(4,INT(PERCENTRANK($F$2:$F$2401,F920,6)*5))</f>
        <v>2</v>
      </c>
      <c r="J920" s="15" t="n">
        <f aca="false">IF(G920&gt;=Parámetros!$B$8,5,IF(G920&gt;=Parámetros!$B$7,4,IF(G920&gt;=Parámetros!$B$6,3,IF(G920&gt;=Parámetros!$B$5,2,1))))</f>
        <v>2</v>
      </c>
      <c r="K920" s="7" t="n">
        <f aca="false">1+MIN(4,INT(PERCENTRANK($H$2:$H$2401,H920,6)*5))</f>
        <v>4</v>
      </c>
      <c r="L920" s="7" t="str">
        <f aca="false">I920&amp;J920&amp;K920</f>
        <v>224</v>
      </c>
      <c r="M920" s="15" t="str">
        <f aca="false">INDEX('Mapa RF'!$B$4:$F$8,6-I920,J920)</f>
        <v>Hibernando</v>
      </c>
    </row>
    <row r="921" customFormat="false" ht="15" hidden="false" customHeight="false" outlineLevel="0" collapsed="false">
      <c r="A921" s="10" t="s">
        <v>8384</v>
      </c>
      <c r="B921" s="10" t="s">
        <v>8968</v>
      </c>
      <c r="C921" s="11" t="n">
        <v>46247</v>
      </c>
      <c r="D921" s="13" t="b">
        <f aca="false">TRUE()</f>
        <v>1</v>
      </c>
      <c r="E921" s="14" t="n">
        <f aca="false">_xlfn.MAXIFS(Pedidos!$C$2:$C$7000,Pedidos!$B$2:$B$7000,A921)</f>
        <v>46247</v>
      </c>
      <c r="F921" s="15" t="n">
        <f aca="false">Parámetros!$B$4-E921</f>
        <v>49</v>
      </c>
      <c r="G921" s="7" t="n">
        <f aca="false">COUNTIF(Pedidos!$B$2:$B$7000,A921)</f>
        <v>1</v>
      </c>
      <c r="H921" s="16" t="n">
        <f aca="false">SUMIFS(Pedidos!$D$2:$D$7000,Pedidos!$B$2:$B$7000,A921)</f>
        <v>31.96</v>
      </c>
      <c r="I921" s="7" t="n">
        <f aca="false">5-MIN(4,INT(PERCENTRANK($F$2:$F$2401,F921,6)*5))</f>
        <v>5</v>
      </c>
      <c r="J921" s="15" t="n">
        <f aca="false">IF(G921&gt;=Parámetros!$B$8,5,IF(G921&gt;=Parámetros!$B$7,4,IF(G921&gt;=Parámetros!$B$6,3,IF(G921&gt;=Parámetros!$B$5,2,1))))</f>
        <v>1</v>
      </c>
      <c r="K921" s="7" t="n">
        <f aca="false">1+MIN(4,INT(PERCENTRANK($H$2:$H$2401,H921,6)*5))</f>
        <v>2</v>
      </c>
      <c r="L921" s="7" t="str">
        <f aca="false">I921&amp;J921&amp;K921</f>
        <v>512</v>
      </c>
      <c r="M921" s="15" t="str">
        <f aca="false">INDEX('Mapa RF'!$B$4:$F$8,6-I921,J921)</f>
        <v>Nuevos</v>
      </c>
    </row>
    <row r="922" customFormat="false" ht="15" hidden="false" customHeight="false" outlineLevel="0" collapsed="false">
      <c r="A922" s="10" t="s">
        <v>1362</v>
      </c>
      <c r="B922" s="10" t="s">
        <v>8968</v>
      </c>
      <c r="C922" s="11" t="n">
        <v>45706</v>
      </c>
      <c r="D922" s="13" t="b">
        <f aca="false">TRUE()</f>
        <v>1</v>
      </c>
      <c r="E922" s="14" t="n">
        <f aca="false">_xlfn.MAXIFS(Pedidos!$C$2:$C$7000,Pedidos!$B$2:$B$7000,A922)</f>
        <v>45706</v>
      </c>
      <c r="F922" s="15" t="n">
        <f aca="false">Parámetros!$B$4-E922</f>
        <v>590</v>
      </c>
      <c r="G922" s="7" t="n">
        <f aca="false">COUNTIF(Pedidos!$B$2:$B$7000,A922)</f>
        <v>1</v>
      </c>
      <c r="H922" s="16" t="n">
        <f aca="false">SUMIFS(Pedidos!$D$2:$D$7000,Pedidos!$B$2:$B$7000,A922)</f>
        <v>50.08</v>
      </c>
      <c r="I922" s="7" t="n">
        <f aca="false">5-MIN(4,INT(PERCENTRANK($F$2:$F$2401,F922,6)*5))</f>
        <v>1</v>
      </c>
      <c r="J922" s="15" t="n">
        <f aca="false">IF(G922&gt;=Parámetros!$B$8,5,IF(G922&gt;=Parámetros!$B$7,4,IF(G922&gt;=Parámetros!$B$6,3,IF(G922&gt;=Parámetros!$B$5,2,1))))</f>
        <v>1</v>
      </c>
      <c r="K922" s="7" t="n">
        <f aca="false">1+MIN(4,INT(PERCENTRANK($H$2:$H$2401,H922,6)*5))</f>
        <v>3</v>
      </c>
      <c r="L922" s="7" t="str">
        <f aca="false">I922&amp;J922&amp;K922</f>
        <v>113</v>
      </c>
      <c r="M922" s="15" t="str">
        <f aca="false">INDEX('Mapa RF'!$B$4:$F$8,6-I922,J922)</f>
        <v>Hibernando</v>
      </c>
    </row>
    <row r="923" customFormat="false" ht="15" hidden="false" customHeight="false" outlineLevel="0" collapsed="false">
      <c r="A923" s="10" t="s">
        <v>8799</v>
      </c>
      <c r="B923" s="10" t="s">
        <v>8972</v>
      </c>
      <c r="C923" s="11" t="n">
        <v>46283</v>
      </c>
      <c r="D923" s="13" t="b">
        <f aca="false">TRUE()</f>
        <v>1</v>
      </c>
      <c r="E923" s="14" t="n">
        <f aca="false">_xlfn.MAXIFS(Pedidos!$C$2:$C$7000,Pedidos!$B$2:$B$7000,A923)</f>
        <v>46283</v>
      </c>
      <c r="F923" s="15" t="n">
        <f aca="false">Parámetros!$B$4-E923</f>
        <v>13</v>
      </c>
      <c r="G923" s="7" t="n">
        <f aca="false">COUNTIF(Pedidos!$B$2:$B$7000,A923)</f>
        <v>1</v>
      </c>
      <c r="H923" s="16" t="n">
        <f aca="false">SUMIFS(Pedidos!$D$2:$D$7000,Pedidos!$B$2:$B$7000,A923)</f>
        <v>31.2</v>
      </c>
      <c r="I923" s="7" t="n">
        <f aca="false">5-MIN(4,INT(PERCENTRANK($F$2:$F$2401,F923,6)*5))</f>
        <v>5</v>
      </c>
      <c r="J923" s="15" t="n">
        <f aca="false">IF(G923&gt;=Parámetros!$B$8,5,IF(G923&gt;=Parámetros!$B$7,4,IF(G923&gt;=Parámetros!$B$6,3,IF(G923&gt;=Parámetros!$B$5,2,1))))</f>
        <v>1</v>
      </c>
      <c r="K923" s="7" t="n">
        <f aca="false">1+MIN(4,INT(PERCENTRANK($H$2:$H$2401,H923,6)*5))</f>
        <v>2</v>
      </c>
      <c r="L923" s="7" t="str">
        <f aca="false">I923&amp;J923&amp;K923</f>
        <v>512</v>
      </c>
      <c r="M923" s="15" t="str">
        <f aca="false">INDEX('Mapa RF'!$B$4:$F$8,6-I923,J923)</f>
        <v>Nuevos</v>
      </c>
    </row>
    <row r="924" customFormat="false" ht="15" hidden="false" customHeight="false" outlineLevel="0" collapsed="false">
      <c r="A924" s="10" t="s">
        <v>1073</v>
      </c>
      <c r="B924" s="10" t="s">
        <v>8972</v>
      </c>
      <c r="C924" s="11" t="n">
        <v>45682</v>
      </c>
      <c r="D924" s="13" t="b">
        <f aca="false">TRUE()</f>
        <v>1</v>
      </c>
      <c r="E924" s="14" t="n">
        <f aca="false">_xlfn.MAXIFS(Pedidos!$C$2:$C$7000,Pedidos!$B$2:$B$7000,A924)</f>
        <v>46190</v>
      </c>
      <c r="F924" s="15" t="n">
        <f aca="false">Parámetros!$B$4-E924</f>
        <v>106</v>
      </c>
      <c r="G924" s="7" t="n">
        <f aca="false">COUNTIF(Pedidos!$B$2:$B$7000,A924)</f>
        <v>7</v>
      </c>
      <c r="H924" s="16" t="n">
        <f aca="false">SUMIFS(Pedidos!$D$2:$D$7000,Pedidos!$B$2:$B$7000,A924)</f>
        <v>264.4</v>
      </c>
      <c r="I924" s="7" t="n">
        <f aca="false">5-MIN(4,INT(PERCENTRANK($F$2:$F$2401,F924,6)*5))</f>
        <v>4</v>
      </c>
      <c r="J924" s="15" t="n">
        <f aca="false">IF(G924&gt;=Parámetros!$B$8,5,IF(G924&gt;=Parámetros!$B$7,4,IF(G924&gt;=Parámetros!$B$6,3,IF(G924&gt;=Parámetros!$B$5,2,1))))</f>
        <v>5</v>
      </c>
      <c r="K924" s="7" t="n">
        <f aca="false">1+MIN(4,INT(PERCENTRANK($H$2:$H$2401,H924,6)*5))</f>
        <v>5</v>
      </c>
      <c r="L924" s="7" t="str">
        <f aca="false">I924&amp;J924&amp;K924</f>
        <v>455</v>
      </c>
      <c r="M924" s="15" t="str">
        <f aca="false">INDEX('Mapa RF'!$B$4:$F$8,6-I924,J924)</f>
        <v>Leales</v>
      </c>
    </row>
    <row r="925" customFormat="false" ht="15" hidden="false" customHeight="false" outlineLevel="0" collapsed="false">
      <c r="A925" s="10" t="s">
        <v>33</v>
      </c>
      <c r="B925" s="10" t="s">
        <v>8976</v>
      </c>
      <c r="C925" s="11" t="n">
        <v>45567</v>
      </c>
      <c r="D925" s="13" t="b">
        <f aca="false">FALSE()</f>
        <v>0</v>
      </c>
      <c r="E925" s="14" t="n">
        <f aca="false">_xlfn.MAXIFS(Pedidos!$C$2:$C$7000,Pedidos!$B$2:$B$7000,A925)</f>
        <v>46247</v>
      </c>
      <c r="F925" s="15" t="n">
        <f aca="false">Parámetros!$B$4-E925</f>
        <v>49</v>
      </c>
      <c r="G925" s="7" t="n">
        <f aca="false">COUNTIF(Pedidos!$B$2:$B$7000,A925)</f>
        <v>10</v>
      </c>
      <c r="H925" s="16" t="n">
        <f aca="false">SUMIFS(Pedidos!$D$2:$D$7000,Pedidos!$B$2:$B$7000,A925)</f>
        <v>401.84</v>
      </c>
      <c r="I925" s="7" t="n">
        <f aca="false">5-MIN(4,INT(PERCENTRANK($F$2:$F$2401,F925,6)*5))</f>
        <v>5</v>
      </c>
      <c r="J925" s="15" t="n">
        <f aca="false">IF(G925&gt;=Parámetros!$B$8,5,IF(G925&gt;=Parámetros!$B$7,4,IF(G925&gt;=Parámetros!$B$6,3,IF(G925&gt;=Parámetros!$B$5,2,1))))</f>
        <v>5</v>
      </c>
      <c r="K925" s="7" t="n">
        <f aca="false">1+MIN(4,INT(PERCENTRANK($H$2:$H$2401,H925,6)*5))</f>
        <v>5</v>
      </c>
      <c r="L925" s="7" t="str">
        <f aca="false">I925&amp;J925&amp;K925</f>
        <v>555</v>
      </c>
      <c r="M925" s="15" t="str">
        <f aca="false">INDEX('Mapa RF'!$B$4:$F$8,6-I925,J925)</f>
        <v>Campeones</v>
      </c>
    </row>
    <row r="926" customFormat="false" ht="15" hidden="false" customHeight="false" outlineLevel="0" collapsed="false">
      <c r="A926" s="10" t="s">
        <v>4898</v>
      </c>
      <c r="B926" s="10" t="s">
        <v>8971</v>
      </c>
      <c r="C926" s="11" t="n">
        <v>45972</v>
      </c>
      <c r="D926" s="13" t="b">
        <f aca="false">TRUE()</f>
        <v>1</v>
      </c>
      <c r="E926" s="14" t="n">
        <f aca="false">_xlfn.MAXIFS(Pedidos!$C$2:$C$7000,Pedidos!$B$2:$B$7000,A926)</f>
        <v>46133</v>
      </c>
      <c r="F926" s="15" t="n">
        <f aca="false">Parámetros!$B$4-E926</f>
        <v>163</v>
      </c>
      <c r="G926" s="7" t="n">
        <f aca="false">COUNTIF(Pedidos!$B$2:$B$7000,A926)</f>
        <v>2</v>
      </c>
      <c r="H926" s="16" t="n">
        <f aca="false">SUMIFS(Pedidos!$D$2:$D$7000,Pedidos!$B$2:$B$7000,A926)</f>
        <v>67.16</v>
      </c>
      <c r="I926" s="7" t="n">
        <f aca="false">5-MIN(4,INT(PERCENTRANK($F$2:$F$2401,F926,6)*5))</f>
        <v>4</v>
      </c>
      <c r="J926" s="15" t="n">
        <f aca="false">IF(G926&gt;=Parámetros!$B$8,5,IF(G926&gt;=Parámetros!$B$7,4,IF(G926&gt;=Parámetros!$B$6,3,IF(G926&gt;=Parámetros!$B$5,2,1))))</f>
        <v>2</v>
      </c>
      <c r="K926" s="7" t="n">
        <f aca="false">1+MIN(4,INT(PERCENTRANK($H$2:$H$2401,H926,6)*5))</f>
        <v>4</v>
      </c>
      <c r="L926" s="7" t="str">
        <f aca="false">I926&amp;J926&amp;K926</f>
        <v>424</v>
      </c>
      <c r="M926" s="15" t="str">
        <f aca="false">INDEX('Mapa RF'!$B$4:$F$8,6-I926,J926)</f>
        <v>Potencialmente leales</v>
      </c>
    </row>
    <row r="927" customFormat="false" ht="15" hidden="false" customHeight="false" outlineLevel="0" collapsed="false">
      <c r="A927" s="10" t="s">
        <v>2754</v>
      </c>
      <c r="B927" s="10" t="s">
        <v>8968</v>
      </c>
      <c r="C927" s="11" t="n">
        <v>45814</v>
      </c>
      <c r="D927" s="13" t="b">
        <f aca="false">TRUE()</f>
        <v>1</v>
      </c>
      <c r="E927" s="14" t="n">
        <f aca="false">_xlfn.MAXIFS(Pedidos!$C$2:$C$7000,Pedidos!$B$2:$B$7000,A927)</f>
        <v>45918</v>
      </c>
      <c r="F927" s="15" t="n">
        <f aca="false">Parámetros!$B$4-E927</f>
        <v>378</v>
      </c>
      <c r="G927" s="7" t="n">
        <f aca="false">COUNTIF(Pedidos!$B$2:$B$7000,A927)</f>
        <v>2</v>
      </c>
      <c r="H927" s="16" t="n">
        <f aca="false">SUMIFS(Pedidos!$D$2:$D$7000,Pedidos!$B$2:$B$7000,A927)</f>
        <v>59.3</v>
      </c>
      <c r="I927" s="7" t="n">
        <f aca="false">5-MIN(4,INT(PERCENTRANK($F$2:$F$2401,F927,6)*5))</f>
        <v>2</v>
      </c>
      <c r="J927" s="15" t="n">
        <f aca="false">IF(G927&gt;=Parámetros!$B$8,5,IF(G927&gt;=Parámetros!$B$7,4,IF(G927&gt;=Parámetros!$B$6,3,IF(G927&gt;=Parámetros!$B$5,2,1))))</f>
        <v>2</v>
      </c>
      <c r="K927" s="7" t="n">
        <f aca="false">1+MIN(4,INT(PERCENTRANK($H$2:$H$2401,H927,6)*5))</f>
        <v>4</v>
      </c>
      <c r="L927" s="7" t="str">
        <f aca="false">I927&amp;J927&amp;K927</f>
        <v>224</v>
      </c>
      <c r="M927" s="15" t="str">
        <f aca="false">INDEX('Mapa RF'!$B$4:$F$8,6-I927,J927)</f>
        <v>Hibernando</v>
      </c>
    </row>
    <row r="928" customFormat="false" ht="15" hidden="false" customHeight="false" outlineLevel="0" collapsed="false">
      <c r="A928" s="10" t="s">
        <v>4359</v>
      </c>
      <c r="B928" s="10" t="s">
        <v>8974</v>
      </c>
      <c r="C928" s="11" t="n">
        <v>45933</v>
      </c>
      <c r="D928" s="13" t="b">
        <f aca="false">TRUE()</f>
        <v>1</v>
      </c>
      <c r="E928" s="14" t="n">
        <f aca="false">_xlfn.MAXIFS(Pedidos!$C$2:$C$7000,Pedidos!$B$2:$B$7000,A928)</f>
        <v>45933</v>
      </c>
      <c r="F928" s="15" t="n">
        <f aca="false">Parámetros!$B$4-E928</f>
        <v>363</v>
      </c>
      <c r="G928" s="7" t="n">
        <f aca="false">COUNTIF(Pedidos!$B$2:$B$7000,A928)</f>
        <v>1</v>
      </c>
      <c r="H928" s="16" t="n">
        <f aca="false">SUMIFS(Pedidos!$D$2:$D$7000,Pedidos!$B$2:$B$7000,A928)</f>
        <v>37.76</v>
      </c>
      <c r="I928" s="7" t="n">
        <f aca="false">5-MIN(4,INT(PERCENTRANK($F$2:$F$2401,F928,6)*5))</f>
        <v>2</v>
      </c>
      <c r="J928" s="15" t="n">
        <f aca="false">IF(G928&gt;=Parámetros!$B$8,5,IF(G928&gt;=Parámetros!$B$7,4,IF(G928&gt;=Parámetros!$B$6,3,IF(G928&gt;=Parámetros!$B$5,2,1))))</f>
        <v>1</v>
      </c>
      <c r="K928" s="7" t="n">
        <f aca="false">1+MIN(4,INT(PERCENTRANK($H$2:$H$2401,H928,6)*5))</f>
        <v>3</v>
      </c>
      <c r="L928" s="7" t="str">
        <f aca="false">I928&amp;J928&amp;K928</f>
        <v>213</v>
      </c>
      <c r="M928" s="15" t="str">
        <f aca="false">INDEX('Mapa RF'!$B$4:$F$8,6-I928,J928)</f>
        <v>Hibernando</v>
      </c>
    </row>
    <row r="929" customFormat="false" ht="15" hidden="false" customHeight="false" outlineLevel="0" collapsed="false">
      <c r="A929" s="10" t="s">
        <v>7967</v>
      </c>
      <c r="B929" s="10" t="s">
        <v>8968</v>
      </c>
      <c r="C929" s="11" t="n">
        <v>46215</v>
      </c>
      <c r="D929" s="13" t="b">
        <f aca="false">TRUE()</f>
        <v>1</v>
      </c>
      <c r="E929" s="14" t="n">
        <f aca="false">_xlfn.MAXIFS(Pedidos!$C$2:$C$7000,Pedidos!$B$2:$B$7000,A929)</f>
        <v>46215</v>
      </c>
      <c r="F929" s="15" t="n">
        <f aca="false">Parámetros!$B$4-E929</f>
        <v>81</v>
      </c>
      <c r="G929" s="7" t="n">
        <f aca="false">COUNTIF(Pedidos!$B$2:$B$7000,A929)</f>
        <v>1</v>
      </c>
      <c r="H929" s="16" t="n">
        <f aca="false">SUMIFS(Pedidos!$D$2:$D$7000,Pedidos!$B$2:$B$7000,A929)</f>
        <v>20.25</v>
      </c>
      <c r="I929" s="7" t="n">
        <f aca="false">5-MIN(4,INT(PERCENTRANK($F$2:$F$2401,F929,6)*5))</f>
        <v>4</v>
      </c>
      <c r="J929" s="15" t="n">
        <f aca="false">IF(G929&gt;=Parámetros!$B$8,5,IF(G929&gt;=Parámetros!$B$7,4,IF(G929&gt;=Parámetros!$B$6,3,IF(G929&gt;=Parámetros!$B$5,2,1))))</f>
        <v>1</v>
      </c>
      <c r="K929" s="7" t="n">
        <f aca="false">1+MIN(4,INT(PERCENTRANK($H$2:$H$2401,H929,6)*5))</f>
        <v>1</v>
      </c>
      <c r="L929" s="7" t="str">
        <f aca="false">I929&amp;J929&amp;K929</f>
        <v>411</v>
      </c>
      <c r="M929" s="15" t="str">
        <f aca="false">INDEX('Mapa RF'!$B$4:$F$8,6-I929,J929)</f>
        <v>Prometedores</v>
      </c>
    </row>
    <row r="930" customFormat="false" ht="15" hidden="false" customHeight="false" outlineLevel="0" collapsed="false">
      <c r="A930" s="10" t="s">
        <v>4406</v>
      </c>
      <c r="B930" s="10" t="s">
        <v>8975</v>
      </c>
      <c r="C930" s="11" t="n">
        <v>45936</v>
      </c>
      <c r="D930" s="13" t="b">
        <f aca="false">TRUE()</f>
        <v>1</v>
      </c>
      <c r="E930" s="14" t="n">
        <f aca="false">_xlfn.MAXIFS(Pedidos!$C$2:$C$7000,Pedidos!$B$2:$B$7000,A930)</f>
        <v>46113</v>
      </c>
      <c r="F930" s="15" t="n">
        <f aca="false">Parámetros!$B$4-E930</f>
        <v>183</v>
      </c>
      <c r="G930" s="7" t="n">
        <f aca="false">COUNTIF(Pedidos!$B$2:$B$7000,A930)</f>
        <v>2</v>
      </c>
      <c r="H930" s="16" t="n">
        <f aca="false">SUMIFS(Pedidos!$D$2:$D$7000,Pedidos!$B$2:$B$7000,A930)</f>
        <v>72.77</v>
      </c>
      <c r="I930" s="7" t="n">
        <f aca="false">5-MIN(4,INT(PERCENTRANK($F$2:$F$2401,F930,6)*5))</f>
        <v>4</v>
      </c>
      <c r="J930" s="15" t="n">
        <f aca="false">IF(G930&gt;=Parámetros!$B$8,5,IF(G930&gt;=Parámetros!$B$7,4,IF(G930&gt;=Parámetros!$B$6,3,IF(G930&gt;=Parámetros!$B$5,2,1))))</f>
        <v>2</v>
      </c>
      <c r="K930" s="7" t="n">
        <f aca="false">1+MIN(4,INT(PERCENTRANK($H$2:$H$2401,H930,6)*5))</f>
        <v>4</v>
      </c>
      <c r="L930" s="7" t="str">
        <f aca="false">I930&amp;J930&amp;K930</f>
        <v>424</v>
      </c>
      <c r="M930" s="15" t="str">
        <f aca="false">INDEX('Mapa RF'!$B$4:$F$8,6-I930,J930)</f>
        <v>Potencialmente leales</v>
      </c>
    </row>
    <row r="931" customFormat="false" ht="15" hidden="false" customHeight="false" outlineLevel="0" collapsed="false">
      <c r="A931" s="10" t="s">
        <v>1282</v>
      </c>
      <c r="B931" s="10" t="s">
        <v>8972</v>
      </c>
      <c r="C931" s="11" t="n">
        <v>45701</v>
      </c>
      <c r="D931" s="13" t="b">
        <f aca="false">TRUE()</f>
        <v>1</v>
      </c>
      <c r="E931" s="14" t="n">
        <f aca="false">_xlfn.MAXIFS(Pedidos!$C$2:$C$7000,Pedidos!$B$2:$B$7000,A931)</f>
        <v>45701</v>
      </c>
      <c r="F931" s="15" t="n">
        <f aca="false">Parámetros!$B$4-E931</f>
        <v>595</v>
      </c>
      <c r="G931" s="7" t="n">
        <f aca="false">COUNTIF(Pedidos!$B$2:$B$7000,A931)</f>
        <v>1</v>
      </c>
      <c r="H931" s="16" t="n">
        <f aca="false">SUMIFS(Pedidos!$D$2:$D$7000,Pedidos!$B$2:$B$7000,A931)</f>
        <v>20.31</v>
      </c>
      <c r="I931" s="7" t="n">
        <f aca="false">5-MIN(4,INT(PERCENTRANK($F$2:$F$2401,F931,6)*5))</f>
        <v>1</v>
      </c>
      <c r="J931" s="15" t="n">
        <f aca="false">IF(G931&gt;=Parámetros!$B$8,5,IF(G931&gt;=Parámetros!$B$7,4,IF(G931&gt;=Parámetros!$B$6,3,IF(G931&gt;=Parámetros!$B$5,2,1))))</f>
        <v>1</v>
      </c>
      <c r="K931" s="7" t="n">
        <f aca="false">1+MIN(4,INT(PERCENTRANK($H$2:$H$2401,H931,6)*5))</f>
        <v>1</v>
      </c>
      <c r="L931" s="7" t="str">
        <f aca="false">I931&amp;J931&amp;K931</f>
        <v>111</v>
      </c>
      <c r="M931" s="15" t="str">
        <f aca="false">INDEX('Mapa RF'!$B$4:$F$8,6-I931,J931)</f>
        <v>Hibernando</v>
      </c>
    </row>
    <row r="932" customFormat="false" ht="15" hidden="false" customHeight="false" outlineLevel="0" collapsed="false">
      <c r="A932" s="10" t="s">
        <v>7986</v>
      </c>
      <c r="B932" s="10" t="s">
        <v>8971</v>
      </c>
      <c r="C932" s="11" t="n">
        <v>46216</v>
      </c>
      <c r="D932" s="13" t="b">
        <f aca="false">TRUE()</f>
        <v>1</v>
      </c>
      <c r="E932" s="14" t="n">
        <f aca="false">_xlfn.MAXIFS(Pedidos!$C$2:$C$7000,Pedidos!$B$2:$B$7000,A932)</f>
        <v>46216</v>
      </c>
      <c r="F932" s="15" t="n">
        <f aca="false">Parámetros!$B$4-E932</f>
        <v>80</v>
      </c>
      <c r="G932" s="7" t="n">
        <f aca="false">COUNTIF(Pedidos!$B$2:$B$7000,A932)</f>
        <v>1</v>
      </c>
      <c r="H932" s="16" t="n">
        <f aca="false">SUMIFS(Pedidos!$D$2:$D$7000,Pedidos!$B$2:$B$7000,A932)</f>
        <v>34.19</v>
      </c>
      <c r="I932" s="7" t="n">
        <f aca="false">5-MIN(4,INT(PERCENTRANK($F$2:$F$2401,F932,6)*5))</f>
        <v>4</v>
      </c>
      <c r="J932" s="15" t="n">
        <f aca="false">IF(G932&gt;=Parámetros!$B$8,5,IF(G932&gt;=Parámetros!$B$7,4,IF(G932&gt;=Parámetros!$B$6,3,IF(G932&gt;=Parámetros!$B$5,2,1))))</f>
        <v>1</v>
      </c>
      <c r="K932" s="7" t="n">
        <f aca="false">1+MIN(4,INT(PERCENTRANK($H$2:$H$2401,H932,6)*5))</f>
        <v>2</v>
      </c>
      <c r="L932" s="7" t="str">
        <f aca="false">I932&amp;J932&amp;K932</f>
        <v>412</v>
      </c>
      <c r="M932" s="15" t="str">
        <f aca="false">INDEX('Mapa RF'!$B$4:$F$8,6-I932,J932)</f>
        <v>Prometedores</v>
      </c>
    </row>
    <row r="933" customFormat="false" ht="15" hidden="false" customHeight="false" outlineLevel="0" collapsed="false">
      <c r="A933" s="10" t="s">
        <v>4994</v>
      </c>
      <c r="B933" s="10" t="s">
        <v>8968</v>
      </c>
      <c r="C933" s="11" t="n">
        <v>45980</v>
      </c>
      <c r="D933" s="13" t="b">
        <f aca="false">TRUE()</f>
        <v>1</v>
      </c>
      <c r="E933" s="14" t="n">
        <f aca="false">_xlfn.MAXIFS(Pedidos!$C$2:$C$7000,Pedidos!$B$2:$B$7000,A933)</f>
        <v>46037</v>
      </c>
      <c r="F933" s="15" t="n">
        <f aca="false">Parámetros!$B$4-E933</f>
        <v>259</v>
      </c>
      <c r="G933" s="7" t="n">
        <f aca="false">COUNTIF(Pedidos!$B$2:$B$7000,A933)</f>
        <v>2</v>
      </c>
      <c r="H933" s="16" t="n">
        <f aca="false">SUMIFS(Pedidos!$D$2:$D$7000,Pedidos!$B$2:$B$7000,A933)</f>
        <v>53.11</v>
      </c>
      <c r="I933" s="7" t="n">
        <f aca="false">5-MIN(4,INT(PERCENTRANK($F$2:$F$2401,F933,6)*5))</f>
        <v>3</v>
      </c>
      <c r="J933" s="15" t="n">
        <f aca="false">IF(G933&gt;=Parámetros!$B$8,5,IF(G933&gt;=Parámetros!$B$7,4,IF(G933&gt;=Parámetros!$B$6,3,IF(G933&gt;=Parámetros!$B$5,2,1))))</f>
        <v>2</v>
      </c>
      <c r="K933" s="7" t="n">
        <f aca="false">1+MIN(4,INT(PERCENTRANK($H$2:$H$2401,H933,6)*5))</f>
        <v>3</v>
      </c>
      <c r="L933" s="7" t="str">
        <f aca="false">I933&amp;J933&amp;K933</f>
        <v>323</v>
      </c>
      <c r="M933" s="15" t="str">
        <f aca="false">INDEX('Mapa RF'!$B$4:$F$8,6-I933,J933)</f>
        <v>A punto de dormirse</v>
      </c>
    </row>
    <row r="934" customFormat="false" ht="15" hidden="false" customHeight="false" outlineLevel="0" collapsed="false">
      <c r="A934" s="10" t="s">
        <v>5358</v>
      </c>
      <c r="B934" s="10" t="s">
        <v>8970</v>
      </c>
      <c r="C934" s="11" t="n">
        <v>46007</v>
      </c>
      <c r="D934" s="13" t="b">
        <f aca="false">TRUE()</f>
        <v>1</v>
      </c>
      <c r="E934" s="14" t="n">
        <f aca="false">_xlfn.MAXIFS(Pedidos!$C$2:$C$7000,Pedidos!$B$2:$B$7000,A934)</f>
        <v>46007</v>
      </c>
      <c r="F934" s="15" t="n">
        <f aca="false">Parámetros!$B$4-E934</f>
        <v>289</v>
      </c>
      <c r="G934" s="7" t="n">
        <f aca="false">COUNTIF(Pedidos!$B$2:$B$7000,A934)</f>
        <v>1</v>
      </c>
      <c r="H934" s="16" t="n">
        <f aca="false">SUMIFS(Pedidos!$D$2:$D$7000,Pedidos!$B$2:$B$7000,A934)</f>
        <v>39.48</v>
      </c>
      <c r="I934" s="7" t="n">
        <f aca="false">5-MIN(4,INT(PERCENTRANK($F$2:$F$2401,F934,6)*5))</f>
        <v>3</v>
      </c>
      <c r="J934" s="15" t="n">
        <f aca="false">IF(G934&gt;=Parámetros!$B$8,5,IF(G934&gt;=Parámetros!$B$7,4,IF(G934&gt;=Parámetros!$B$6,3,IF(G934&gt;=Parámetros!$B$5,2,1))))</f>
        <v>1</v>
      </c>
      <c r="K934" s="7" t="n">
        <f aca="false">1+MIN(4,INT(PERCENTRANK($H$2:$H$2401,H934,6)*5))</f>
        <v>3</v>
      </c>
      <c r="L934" s="7" t="str">
        <f aca="false">I934&amp;J934&amp;K934</f>
        <v>313</v>
      </c>
      <c r="M934" s="15" t="str">
        <f aca="false">INDEX('Mapa RF'!$B$4:$F$8,6-I934,J934)</f>
        <v>A punto de dormirse</v>
      </c>
    </row>
    <row r="935" customFormat="false" ht="15" hidden="false" customHeight="false" outlineLevel="0" collapsed="false">
      <c r="A935" s="10" t="s">
        <v>240</v>
      </c>
      <c r="B935" s="10" t="s">
        <v>8977</v>
      </c>
      <c r="C935" s="11" t="n">
        <v>45593</v>
      </c>
      <c r="D935" s="13" t="b">
        <f aca="false">TRUE()</f>
        <v>1</v>
      </c>
      <c r="E935" s="14" t="n">
        <f aca="false">_xlfn.MAXIFS(Pedidos!$C$2:$C$7000,Pedidos!$B$2:$B$7000,A935)</f>
        <v>45739</v>
      </c>
      <c r="F935" s="15" t="n">
        <f aca="false">Parámetros!$B$4-E935</f>
        <v>557</v>
      </c>
      <c r="G935" s="7" t="n">
        <f aca="false">COUNTIF(Pedidos!$B$2:$B$7000,A935)</f>
        <v>4</v>
      </c>
      <c r="H935" s="16" t="n">
        <f aca="false">SUMIFS(Pedidos!$D$2:$D$7000,Pedidos!$B$2:$B$7000,A935)</f>
        <v>166.91</v>
      </c>
      <c r="I935" s="7" t="n">
        <f aca="false">5-MIN(4,INT(PERCENTRANK($F$2:$F$2401,F935,6)*5))</f>
        <v>1</v>
      </c>
      <c r="J935" s="15" t="n">
        <f aca="false">IF(G935&gt;=Parámetros!$B$8,5,IF(G935&gt;=Parámetros!$B$7,4,IF(G935&gt;=Parámetros!$B$6,3,IF(G935&gt;=Parámetros!$B$5,2,1))))</f>
        <v>4</v>
      </c>
      <c r="K935" s="7" t="n">
        <f aca="false">1+MIN(4,INT(PERCENTRANK($H$2:$H$2401,H935,6)*5))</f>
        <v>5</v>
      </c>
      <c r="L935" s="7" t="str">
        <f aca="false">I935&amp;J935&amp;K935</f>
        <v>145</v>
      </c>
      <c r="M935" s="15" t="str">
        <f aca="false">INDEX('Mapa RF'!$B$4:$F$8,6-I935,J935)</f>
        <v>En riesgo</v>
      </c>
    </row>
    <row r="936" customFormat="false" ht="15" hidden="false" customHeight="false" outlineLevel="0" collapsed="false">
      <c r="A936" s="10" t="s">
        <v>8931</v>
      </c>
      <c r="B936" s="10" t="s">
        <v>8975</v>
      </c>
      <c r="C936" s="11" t="n">
        <v>46293</v>
      </c>
      <c r="D936" s="13" t="b">
        <f aca="false">TRUE()</f>
        <v>1</v>
      </c>
      <c r="E936" s="14" t="n">
        <f aca="false">_xlfn.MAXIFS(Pedidos!$C$2:$C$7000,Pedidos!$B$2:$B$7000,A936)</f>
        <v>46293</v>
      </c>
      <c r="F936" s="15" t="n">
        <f aca="false">Parámetros!$B$4-E936</f>
        <v>3</v>
      </c>
      <c r="G936" s="7" t="n">
        <f aca="false">COUNTIF(Pedidos!$B$2:$B$7000,A936)</f>
        <v>1</v>
      </c>
      <c r="H936" s="16" t="n">
        <f aca="false">SUMIFS(Pedidos!$D$2:$D$7000,Pedidos!$B$2:$B$7000,A936)</f>
        <v>83.38</v>
      </c>
      <c r="I936" s="7" t="n">
        <f aca="false">5-MIN(4,INT(PERCENTRANK($F$2:$F$2401,F936,6)*5))</f>
        <v>5</v>
      </c>
      <c r="J936" s="15" t="n">
        <f aca="false">IF(G936&gt;=Parámetros!$B$8,5,IF(G936&gt;=Parámetros!$B$7,4,IF(G936&gt;=Parámetros!$B$6,3,IF(G936&gt;=Parámetros!$B$5,2,1))))</f>
        <v>1</v>
      </c>
      <c r="K936" s="7" t="n">
        <f aca="false">1+MIN(4,INT(PERCENTRANK($H$2:$H$2401,H936,6)*5))</f>
        <v>4</v>
      </c>
      <c r="L936" s="7" t="str">
        <f aca="false">I936&amp;J936&amp;K936</f>
        <v>514</v>
      </c>
      <c r="M936" s="15" t="str">
        <f aca="false">INDEX('Mapa RF'!$B$4:$F$8,6-I936,J936)</f>
        <v>Nuevos</v>
      </c>
    </row>
    <row r="937" customFormat="false" ht="15" hidden="false" customHeight="false" outlineLevel="0" collapsed="false">
      <c r="A937" s="10" t="s">
        <v>5205</v>
      </c>
      <c r="B937" s="10" t="s">
        <v>8982</v>
      </c>
      <c r="C937" s="11" t="n">
        <v>45995</v>
      </c>
      <c r="D937" s="13" t="b">
        <f aca="false">TRUE()</f>
        <v>1</v>
      </c>
      <c r="E937" s="14" t="n">
        <f aca="false">_xlfn.MAXIFS(Pedidos!$C$2:$C$7000,Pedidos!$B$2:$B$7000,A937)</f>
        <v>46105</v>
      </c>
      <c r="F937" s="15" t="n">
        <f aca="false">Parámetros!$B$4-E937</f>
        <v>191</v>
      </c>
      <c r="G937" s="7" t="n">
        <f aca="false">COUNTIF(Pedidos!$B$2:$B$7000,A937)</f>
        <v>2</v>
      </c>
      <c r="H937" s="16" t="n">
        <f aca="false">SUMIFS(Pedidos!$D$2:$D$7000,Pedidos!$B$2:$B$7000,A937)</f>
        <v>66.14</v>
      </c>
      <c r="I937" s="7" t="n">
        <f aca="false">5-MIN(4,INT(PERCENTRANK($F$2:$F$2401,F937,6)*5))</f>
        <v>4</v>
      </c>
      <c r="J937" s="15" t="n">
        <f aca="false">IF(G937&gt;=Parámetros!$B$8,5,IF(G937&gt;=Parámetros!$B$7,4,IF(G937&gt;=Parámetros!$B$6,3,IF(G937&gt;=Parámetros!$B$5,2,1))))</f>
        <v>2</v>
      </c>
      <c r="K937" s="7" t="n">
        <f aca="false">1+MIN(4,INT(PERCENTRANK($H$2:$H$2401,H937,6)*5))</f>
        <v>4</v>
      </c>
      <c r="L937" s="7" t="str">
        <f aca="false">I937&amp;J937&amp;K937</f>
        <v>424</v>
      </c>
      <c r="M937" s="15" t="str">
        <f aca="false">INDEX('Mapa RF'!$B$4:$F$8,6-I937,J937)</f>
        <v>Potencialmente leales</v>
      </c>
    </row>
    <row r="938" customFormat="false" ht="15" hidden="false" customHeight="false" outlineLevel="0" collapsed="false">
      <c r="A938" s="10" t="s">
        <v>8367</v>
      </c>
      <c r="B938" s="10" t="s">
        <v>8968</v>
      </c>
      <c r="C938" s="11" t="n">
        <v>46246</v>
      </c>
      <c r="D938" s="13" t="b">
        <f aca="false">TRUE()</f>
        <v>1</v>
      </c>
      <c r="E938" s="14" t="n">
        <f aca="false">_xlfn.MAXIFS(Pedidos!$C$2:$C$7000,Pedidos!$B$2:$B$7000,A938)</f>
        <v>46246</v>
      </c>
      <c r="F938" s="15" t="n">
        <f aca="false">Parámetros!$B$4-E938</f>
        <v>50</v>
      </c>
      <c r="G938" s="7" t="n">
        <f aca="false">COUNTIF(Pedidos!$B$2:$B$7000,A938)</f>
        <v>1</v>
      </c>
      <c r="H938" s="16" t="n">
        <f aca="false">SUMIFS(Pedidos!$D$2:$D$7000,Pedidos!$B$2:$B$7000,A938)</f>
        <v>28.3</v>
      </c>
      <c r="I938" s="7" t="n">
        <f aca="false">5-MIN(4,INT(PERCENTRANK($F$2:$F$2401,F938,6)*5))</f>
        <v>5</v>
      </c>
      <c r="J938" s="15" t="n">
        <f aca="false">IF(G938&gt;=Parámetros!$B$8,5,IF(G938&gt;=Parámetros!$B$7,4,IF(G938&gt;=Parámetros!$B$6,3,IF(G938&gt;=Parámetros!$B$5,2,1))))</f>
        <v>1</v>
      </c>
      <c r="K938" s="7" t="n">
        <f aca="false">1+MIN(4,INT(PERCENTRANK($H$2:$H$2401,H938,6)*5))</f>
        <v>2</v>
      </c>
      <c r="L938" s="7" t="str">
        <f aca="false">I938&amp;J938&amp;K938</f>
        <v>512</v>
      </c>
      <c r="M938" s="15" t="str">
        <f aca="false">INDEX('Mapa RF'!$B$4:$F$8,6-I938,J938)</f>
        <v>Nuevos</v>
      </c>
    </row>
    <row r="939" customFormat="false" ht="15" hidden="false" customHeight="false" outlineLevel="0" collapsed="false">
      <c r="A939" s="10" t="s">
        <v>2600</v>
      </c>
      <c r="B939" s="10" t="s">
        <v>8980</v>
      </c>
      <c r="C939" s="11" t="n">
        <v>45802</v>
      </c>
      <c r="D939" s="13" t="b">
        <f aca="false">TRUE()</f>
        <v>1</v>
      </c>
      <c r="E939" s="14" t="n">
        <f aca="false">_xlfn.MAXIFS(Pedidos!$C$2:$C$7000,Pedidos!$B$2:$B$7000,A939)</f>
        <v>45982</v>
      </c>
      <c r="F939" s="15" t="n">
        <f aca="false">Parámetros!$B$4-E939</f>
        <v>314</v>
      </c>
      <c r="G939" s="7" t="n">
        <f aca="false">COUNTIF(Pedidos!$B$2:$B$7000,A939)</f>
        <v>2</v>
      </c>
      <c r="H939" s="16" t="n">
        <f aca="false">SUMIFS(Pedidos!$D$2:$D$7000,Pedidos!$B$2:$B$7000,A939)</f>
        <v>38.8</v>
      </c>
      <c r="I939" s="7" t="n">
        <f aca="false">5-MIN(4,INT(PERCENTRANK($F$2:$F$2401,F939,6)*5))</f>
        <v>3</v>
      </c>
      <c r="J939" s="15" t="n">
        <f aca="false">IF(G939&gt;=Parámetros!$B$8,5,IF(G939&gt;=Parámetros!$B$7,4,IF(G939&gt;=Parámetros!$B$6,3,IF(G939&gt;=Parámetros!$B$5,2,1))))</f>
        <v>2</v>
      </c>
      <c r="K939" s="7" t="n">
        <f aca="false">1+MIN(4,INT(PERCENTRANK($H$2:$H$2401,H939,6)*5))</f>
        <v>3</v>
      </c>
      <c r="L939" s="7" t="str">
        <f aca="false">I939&amp;J939&amp;K939</f>
        <v>323</v>
      </c>
      <c r="M939" s="15" t="str">
        <f aca="false">INDEX('Mapa RF'!$B$4:$F$8,6-I939,J939)</f>
        <v>A punto de dormirse</v>
      </c>
    </row>
    <row r="940" customFormat="false" ht="15" hidden="false" customHeight="false" outlineLevel="0" collapsed="false">
      <c r="A940" s="10" t="s">
        <v>7020</v>
      </c>
      <c r="B940" s="10" t="s">
        <v>8972</v>
      </c>
      <c r="C940" s="11" t="n">
        <v>46137</v>
      </c>
      <c r="D940" s="13" t="b">
        <f aca="false">TRUE()</f>
        <v>1</v>
      </c>
      <c r="E940" s="14" t="n">
        <f aca="false">_xlfn.MAXIFS(Pedidos!$C$2:$C$7000,Pedidos!$B$2:$B$7000,A940)</f>
        <v>46137</v>
      </c>
      <c r="F940" s="15" t="n">
        <f aca="false">Parámetros!$B$4-E940</f>
        <v>159</v>
      </c>
      <c r="G940" s="7" t="n">
        <f aca="false">COUNTIF(Pedidos!$B$2:$B$7000,A940)</f>
        <v>1</v>
      </c>
      <c r="H940" s="16" t="n">
        <f aca="false">SUMIFS(Pedidos!$D$2:$D$7000,Pedidos!$B$2:$B$7000,A940)</f>
        <v>35.06</v>
      </c>
      <c r="I940" s="7" t="n">
        <f aca="false">5-MIN(4,INT(PERCENTRANK($F$2:$F$2401,F940,6)*5))</f>
        <v>4</v>
      </c>
      <c r="J940" s="15" t="n">
        <f aca="false">IF(G940&gt;=Parámetros!$B$8,5,IF(G940&gt;=Parámetros!$B$7,4,IF(G940&gt;=Parámetros!$B$6,3,IF(G940&gt;=Parámetros!$B$5,2,1))))</f>
        <v>1</v>
      </c>
      <c r="K940" s="7" t="n">
        <f aca="false">1+MIN(4,INT(PERCENTRANK($H$2:$H$2401,H940,6)*5))</f>
        <v>2</v>
      </c>
      <c r="L940" s="7" t="str">
        <f aca="false">I940&amp;J940&amp;K940</f>
        <v>412</v>
      </c>
      <c r="M940" s="15" t="str">
        <f aca="false">INDEX('Mapa RF'!$B$4:$F$8,6-I940,J940)</f>
        <v>Prometedores</v>
      </c>
    </row>
    <row r="941" customFormat="false" ht="15" hidden="false" customHeight="false" outlineLevel="0" collapsed="false">
      <c r="A941" s="10" t="s">
        <v>7155</v>
      </c>
      <c r="B941" s="10" t="s">
        <v>8977</v>
      </c>
      <c r="C941" s="11" t="n">
        <v>46148</v>
      </c>
      <c r="D941" s="13" t="b">
        <f aca="false">TRUE()</f>
        <v>1</v>
      </c>
      <c r="E941" s="14" t="n">
        <f aca="false">_xlfn.MAXIFS(Pedidos!$C$2:$C$7000,Pedidos!$B$2:$B$7000,A941)</f>
        <v>46148</v>
      </c>
      <c r="F941" s="15" t="n">
        <f aca="false">Parámetros!$B$4-E941</f>
        <v>148</v>
      </c>
      <c r="G941" s="7" t="n">
        <f aca="false">COUNTIF(Pedidos!$B$2:$B$7000,A941)</f>
        <v>1</v>
      </c>
      <c r="H941" s="16" t="n">
        <f aca="false">SUMIFS(Pedidos!$D$2:$D$7000,Pedidos!$B$2:$B$7000,A941)</f>
        <v>34.94</v>
      </c>
      <c r="I941" s="7" t="n">
        <f aca="false">5-MIN(4,INT(PERCENTRANK($F$2:$F$2401,F941,6)*5))</f>
        <v>4</v>
      </c>
      <c r="J941" s="15" t="n">
        <f aca="false">IF(G941&gt;=Parámetros!$B$8,5,IF(G941&gt;=Parámetros!$B$7,4,IF(G941&gt;=Parámetros!$B$6,3,IF(G941&gt;=Parámetros!$B$5,2,1))))</f>
        <v>1</v>
      </c>
      <c r="K941" s="7" t="n">
        <f aca="false">1+MIN(4,INT(PERCENTRANK($H$2:$H$2401,H941,6)*5))</f>
        <v>2</v>
      </c>
      <c r="L941" s="7" t="str">
        <f aca="false">I941&amp;J941&amp;K941</f>
        <v>412</v>
      </c>
      <c r="M941" s="15" t="str">
        <f aca="false">INDEX('Mapa RF'!$B$4:$F$8,6-I941,J941)</f>
        <v>Prometedores</v>
      </c>
    </row>
    <row r="942" customFormat="false" ht="15" hidden="false" customHeight="false" outlineLevel="0" collapsed="false">
      <c r="A942" s="10" t="s">
        <v>6810</v>
      </c>
      <c r="B942" s="10" t="s">
        <v>8972</v>
      </c>
      <c r="C942" s="11" t="n">
        <v>46118</v>
      </c>
      <c r="D942" s="13" t="b">
        <f aca="false">TRUE()</f>
        <v>1</v>
      </c>
      <c r="E942" s="14" t="n">
        <f aca="false">_xlfn.MAXIFS(Pedidos!$C$2:$C$7000,Pedidos!$B$2:$B$7000,A942)</f>
        <v>46288</v>
      </c>
      <c r="F942" s="15" t="n">
        <f aca="false">Parámetros!$B$4-E942</f>
        <v>8</v>
      </c>
      <c r="G942" s="7" t="n">
        <f aca="false">COUNTIF(Pedidos!$B$2:$B$7000,A942)</f>
        <v>2</v>
      </c>
      <c r="H942" s="16" t="n">
        <f aca="false">SUMIFS(Pedidos!$D$2:$D$7000,Pedidos!$B$2:$B$7000,A942)</f>
        <v>88.1</v>
      </c>
      <c r="I942" s="7" t="n">
        <f aca="false">5-MIN(4,INT(PERCENTRANK($F$2:$F$2401,F942,6)*5))</f>
        <v>5</v>
      </c>
      <c r="J942" s="15" t="n">
        <f aca="false">IF(G942&gt;=Parámetros!$B$8,5,IF(G942&gt;=Parámetros!$B$7,4,IF(G942&gt;=Parámetros!$B$6,3,IF(G942&gt;=Parámetros!$B$5,2,1))))</f>
        <v>2</v>
      </c>
      <c r="K942" s="7" t="n">
        <f aca="false">1+MIN(4,INT(PERCENTRANK($H$2:$H$2401,H942,6)*5))</f>
        <v>4</v>
      </c>
      <c r="L942" s="7" t="str">
        <f aca="false">I942&amp;J942&amp;K942</f>
        <v>524</v>
      </c>
      <c r="M942" s="15" t="str">
        <f aca="false">INDEX('Mapa RF'!$B$4:$F$8,6-I942,J942)</f>
        <v>Potencialmente leales</v>
      </c>
    </row>
    <row r="943" customFormat="false" ht="15" hidden="false" customHeight="false" outlineLevel="0" collapsed="false">
      <c r="A943" s="10" t="s">
        <v>664</v>
      </c>
      <c r="B943" s="10" t="s">
        <v>8982</v>
      </c>
      <c r="C943" s="11" t="n">
        <v>45643</v>
      </c>
      <c r="D943" s="13" t="b">
        <f aca="false">TRUE()</f>
        <v>1</v>
      </c>
      <c r="E943" s="14" t="n">
        <f aca="false">_xlfn.MAXIFS(Pedidos!$C$2:$C$7000,Pedidos!$B$2:$B$7000,A943)</f>
        <v>45844</v>
      </c>
      <c r="F943" s="15" t="n">
        <f aca="false">Parámetros!$B$4-E943</f>
        <v>452</v>
      </c>
      <c r="G943" s="7" t="n">
        <f aca="false">COUNTIF(Pedidos!$B$2:$B$7000,A943)</f>
        <v>7</v>
      </c>
      <c r="H943" s="16" t="n">
        <f aca="false">SUMIFS(Pedidos!$D$2:$D$7000,Pedidos!$B$2:$B$7000,A943)</f>
        <v>356.93</v>
      </c>
      <c r="I943" s="7" t="n">
        <f aca="false">5-MIN(4,INT(PERCENTRANK($F$2:$F$2401,F943,6)*5))</f>
        <v>2</v>
      </c>
      <c r="J943" s="15" t="n">
        <f aca="false">IF(G943&gt;=Parámetros!$B$8,5,IF(G943&gt;=Parámetros!$B$7,4,IF(G943&gt;=Parámetros!$B$6,3,IF(G943&gt;=Parámetros!$B$5,2,1))))</f>
        <v>5</v>
      </c>
      <c r="K943" s="7" t="n">
        <f aca="false">1+MIN(4,INT(PERCENTRANK($H$2:$H$2401,H943,6)*5))</f>
        <v>5</v>
      </c>
      <c r="L943" s="7" t="str">
        <f aca="false">I943&amp;J943&amp;K943</f>
        <v>255</v>
      </c>
      <c r="M943" s="15" t="str">
        <f aca="false">INDEX('Mapa RF'!$B$4:$F$8,6-I943,J943)</f>
        <v>No podemos perderlos</v>
      </c>
    </row>
    <row r="944" customFormat="false" ht="15" hidden="false" customHeight="false" outlineLevel="0" collapsed="false">
      <c r="A944" s="10" t="s">
        <v>2880</v>
      </c>
      <c r="B944" s="10" t="s">
        <v>8968</v>
      </c>
      <c r="C944" s="11" t="n">
        <v>45822</v>
      </c>
      <c r="D944" s="13" t="b">
        <f aca="false">FALSE()</f>
        <v>0</v>
      </c>
      <c r="E944" s="14" t="n">
        <f aca="false">_xlfn.MAXIFS(Pedidos!$C$2:$C$7000,Pedidos!$B$2:$B$7000,A944)</f>
        <v>45977</v>
      </c>
      <c r="F944" s="15" t="n">
        <f aca="false">Parámetros!$B$4-E944</f>
        <v>319</v>
      </c>
      <c r="G944" s="7" t="n">
        <f aca="false">COUNTIF(Pedidos!$B$2:$B$7000,A944)</f>
        <v>2</v>
      </c>
      <c r="H944" s="16" t="n">
        <f aca="false">SUMIFS(Pedidos!$D$2:$D$7000,Pedidos!$B$2:$B$7000,A944)</f>
        <v>54.81</v>
      </c>
      <c r="I944" s="7" t="n">
        <f aca="false">5-MIN(4,INT(PERCENTRANK($F$2:$F$2401,F944,6)*5))</f>
        <v>3</v>
      </c>
      <c r="J944" s="15" t="n">
        <f aca="false">IF(G944&gt;=Parámetros!$B$8,5,IF(G944&gt;=Parámetros!$B$7,4,IF(G944&gt;=Parámetros!$B$6,3,IF(G944&gt;=Parámetros!$B$5,2,1))))</f>
        <v>2</v>
      </c>
      <c r="K944" s="7" t="n">
        <f aca="false">1+MIN(4,INT(PERCENTRANK($H$2:$H$2401,H944,6)*5))</f>
        <v>3</v>
      </c>
      <c r="L944" s="7" t="str">
        <f aca="false">I944&amp;J944&amp;K944</f>
        <v>323</v>
      </c>
      <c r="M944" s="15" t="str">
        <f aca="false">INDEX('Mapa RF'!$B$4:$F$8,6-I944,J944)</f>
        <v>A punto de dormirse</v>
      </c>
    </row>
    <row r="945" customFormat="false" ht="15" hidden="false" customHeight="false" outlineLevel="0" collapsed="false">
      <c r="A945" s="10" t="s">
        <v>353</v>
      </c>
      <c r="B945" s="10" t="s">
        <v>8968</v>
      </c>
      <c r="C945" s="11" t="n">
        <v>45608</v>
      </c>
      <c r="D945" s="13" t="b">
        <f aca="false">TRUE()</f>
        <v>1</v>
      </c>
      <c r="E945" s="14" t="n">
        <f aca="false">_xlfn.MAXIFS(Pedidos!$C$2:$C$7000,Pedidos!$B$2:$B$7000,A945)</f>
        <v>45608</v>
      </c>
      <c r="F945" s="15" t="n">
        <f aca="false">Parámetros!$B$4-E945</f>
        <v>688</v>
      </c>
      <c r="G945" s="7" t="n">
        <f aca="false">COUNTIF(Pedidos!$B$2:$B$7000,A945)</f>
        <v>1</v>
      </c>
      <c r="H945" s="16" t="n">
        <f aca="false">SUMIFS(Pedidos!$D$2:$D$7000,Pedidos!$B$2:$B$7000,A945)</f>
        <v>42.41</v>
      </c>
      <c r="I945" s="7" t="n">
        <f aca="false">5-MIN(4,INT(PERCENTRANK($F$2:$F$2401,F945,6)*5))</f>
        <v>1</v>
      </c>
      <c r="J945" s="15" t="n">
        <f aca="false">IF(G945&gt;=Parámetros!$B$8,5,IF(G945&gt;=Parámetros!$B$7,4,IF(G945&gt;=Parámetros!$B$6,3,IF(G945&gt;=Parámetros!$B$5,2,1))))</f>
        <v>1</v>
      </c>
      <c r="K945" s="7" t="n">
        <f aca="false">1+MIN(4,INT(PERCENTRANK($H$2:$H$2401,H945,6)*5))</f>
        <v>3</v>
      </c>
      <c r="L945" s="7" t="str">
        <f aca="false">I945&amp;J945&amp;K945</f>
        <v>113</v>
      </c>
      <c r="M945" s="15" t="str">
        <f aca="false">INDEX('Mapa RF'!$B$4:$F$8,6-I945,J945)</f>
        <v>Hibernando</v>
      </c>
    </row>
    <row r="946" customFormat="false" ht="15" hidden="false" customHeight="false" outlineLevel="0" collapsed="false">
      <c r="A946" s="10" t="s">
        <v>8369</v>
      </c>
      <c r="B946" s="10" t="s">
        <v>8974</v>
      </c>
      <c r="C946" s="11" t="n">
        <v>46246</v>
      </c>
      <c r="D946" s="13" t="b">
        <f aca="false">TRUE()</f>
        <v>1</v>
      </c>
      <c r="E946" s="14" t="n">
        <f aca="false">_xlfn.MAXIFS(Pedidos!$C$2:$C$7000,Pedidos!$B$2:$B$7000,A946)</f>
        <v>46246</v>
      </c>
      <c r="F946" s="15" t="n">
        <f aca="false">Parámetros!$B$4-E946</f>
        <v>50</v>
      </c>
      <c r="G946" s="7" t="n">
        <f aca="false">COUNTIF(Pedidos!$B$2:$B$7000,A946)</f>
        <v>1</v>
      </c>
      <c r="H946" s="16" t="n">
        <f aca="false">SUMIFS(Pedidos!$D$2:$D$7000,Pedidos!$B$2:$B$7000,A946)</f>
        <v>50.13</v>
      </c>
      <c r="I946" s="7" t="n">
        <f aca="false">5-MIN(4,INT(PERCENTRANK($F$2:$F$2401,F946,6)*5))</f>
        <v>5</v>
      </c>
      <c r="J946" s="15" t="n">
        <f aca="false">IF(G946&gt;=Parámetros!$B$8,5,IF(G946&gt;=Parámetros!$B$7,4,IF(G946&gt;=Parámetros!$B$6,3,IF(G946&gt;=Parámetros!$B$5,2,1))))</f>
        <v>1</v>
      </c>
      <c r="K946" s="7" t="n">
        <f aca="false">1+MIN(4,INT(PERCENTRANK($H$2:$H$2401,H946,6)*5))</f>
        <v>3</v>
      </c>
      <c r="L946" s="7" t="str">
        <f aca="false">I946&amp;J946&amp;K946</f>
        <v>513</v>
      </c>
      <c r="M946" s="15" t="str">
        <f aca="false">INDEX('Mapa RF'!$B$4:$F$8,6-I946,J946)</f>
        <v>Nuevos</v>
      </c>
    </row>
    <row r="947" customFormat="false" ht="15" hidden="false" customHeight="false" outlineLevel="0" collapsed="false">
      <c r="A947" s="10" t="s">
        <v>7728</v>
      </c>
      <c r="B947" s="10" t="s">
        <v>8972</v>
      </c>
      <c r="C947" s="11" t="n">
        <v>46197</v>
      </c>
      <c r="D947" s="13" t="b">
        <f aca="false">TRUE()</f>
        <v>1</v>
      </c>
      <c r="E947" s="14" t="n">
        <f aca="false">_xlfn.MAXIFS(Pedidos!$C$2:$C$7000,Pedidos!$B$2:$B$7000,A947)</f>
        <v>46197</v>
      </c>
      <c r="F947" s="15" t="n">
        <f aca="false">Parámetros!$B$4-E947</f>
        <v>99</v>
      </c>
      <c r="G947" s="7" t="n">
        <f aca="false">COUNTIF(Pedidos!$B$2:$B$7000,A947)</f>
        <v>1</v>
      </c>
      <c r="H947" s="16" t="n">
        <f aca="false">SUMIFS(Pedidos!$D$2:$D$7000,Pedidos!$B$2:$B$7000,A947)</f>
        <v>14.16</v>
      </c>
      <c r="I947" s="7" t="n">
        <f aca="false">5-MIN(4,INT(PERCENTRANK($F$2:$F$2401,F947,6)*5))</f>
        <v>4</v>
      </c>
      <c r="J947" s="15" t="n">
        <f aca="false">IF(G947&gt;=Parámetros!$B$8,5,IF(G947&gt;=Parámetros!$B$7,4,IF(G947&gt;=Parámetros!$B$6,3,IF(G947&gt;=Parámetros!$B$5,2,1))))</f>
        <v>1</v>
      </c>
      <c r="K947" s="7" t="n">
        <f aca="false">1+MIN(4,INT(PERCENTRANK($H$2:$H$2401,H947,6)*5))</f>
        <v>1</v>
      </c>
      <c r="L947" s="7" t="str">
        <f aca="false">I947&amp;J947&amp;K947</f>
        <v>411</v>
      </c>
      <c r="M947" s="15" t="str">
        <f aca="false">INDEX('Mapa RF'!$B$4:$F$8,6-I947,J947)</f>
        <v>Prometedores</v>
      </c>
    </row>
    <row r="948" customFormat="false" ht="15" hidden="false" customHeight="false" outlineLevel="0" collapsed="false">
      <c r="A948" s="10" t="s">
        <v>4026</v>
      </c>
      <c r="B948" s="10" t="s">
        <v>8976</v>
      </c>
      <c r="C948" s="11" t="n">
        <v>45906</v>
      </c>
      <c r="D948" s="13" t="b">
        <f aca="false">TRUE()</f>
        <v>1</v>
      </c>
      <c r="E948" s="14" t="n">
        <f aca="false">_xlfn.MAXIFS(Pedidos!$C$2:$C$7000,Pedidos!$B$2:$B$7000,A948)</f>
        <v>45906</v>
      </c>
      <c r="F948" s="15" t="n">
        <f aca="false">Parámetros!$B$4-E948</f>
        <v>390</v>
      </c>
      <c r="G948" s="7" t="n">
        <f aca="false">COUNTIF(Pedidos!$B$2:$B$7000,A948)</f>
        <v>1</v>
      </c>
      <c r="H948" s="16" t="n">
        <f aca="false">SUMIFS(Pedidos!$D$2:$D$7000,Pedidos!$B$2:$B$7000,A948)</f>
        <v>46.35</v>
      </c>
      <c r="I948" s="7" t="n">
        <f aca="false">5-MIN(4,INT(PERCENTRANK($F$2:$F$2401,F948,6)*5))</f>
        <v>2</v>
      </c>
      <c r="J948" s="15" t="n">
        <f aca="false">IF(G948&gt;=Parámetros!$B$8,5,IF(G948&gt;=Parámetros!$B$7,4,IF(G948&gt;=Parámetros!$B$6,3,IF(G948&gt;=Parámetros!$B$5,2,1))))</f>
        <v>1</v>
      </c>
      <c r="K948" s="7" t="n">
        <f aca="false">1+MIN(4,INT(PERCENTRANK($H$2:$H$2401,H948,6)*5))</f>
        <v>3</v>
      </c>
      <c r="L948" s="7" t="str">
        <f aca="false">I948&amp;J948&amp;K948</f>
        <v>213</v>
      </c>
      <c r="M948" s="15" t="str">
        <f aca="false">INDEX('Mapa RF'!$B$4:$F$8,6-I948,J948)</f>
        <v>Hibernando</v>
      </c>
    </row>
    <row r="949" customFormat="false" ht="15" hidden="false" customHeight="false" outlineLevel="0" collapsed="false">
      <c r="A949" s="10" t="s">
        <v>2427</v>
      </c>
      <c r="B949" s="10" t="s">
        <v>8975</v>
      </c>
      <c r="C949" s="11" t="n">
        <v>45788</v>
      </c>
      <c r="D949" s="13" t="b">
        <f aca="false">FALSE()</f>
        <v>0</v>
      </c>
      <c r="E949" s="14" t="n">
        <f aca="false">_xlfn.MAXIFS(Pedidos!$C$2:$C$7000,Pedidos!$B$2:$B$7000,A949)</f>
        <v>45788</v>
      </c>
      <c r="F949" s="15" t="n">
        <f aca="false">Parámetros!$B$4-E949</f>
        <v>508</v>
      </c>
      <c r="G949" s="7" t="n">
        <f aca="false">COUNTIF(Pedidos!$B$2:$B$7000,A949)</f>
        <v>1</v>
      </c>
      <c r="H949" s="16" t="n">
        <f aca="false">SUMIFS(Pedidos!$D$2:$D$7000,Pedidos!$B$2:$B$7000,A949)</f>
        <v>18.14</v>
      </c>
      <c r="I949" s="7" t="n">
        <f aca="false">5-MIN(4,INT(PERCENTRANK($F$2:$F$2401,F949,6)*5))</f>
        <v>2</v>
      </c>
      <c r="J949" s="15" t="n">
        <f aca="false">IF(G949&gt;=Parámetros!$B$8,5,IF(G949&gt;=Parámetros!$B$7,4,IF(G949&gt;=Parámetros!$B$6,3,IF(G949&gt;=Parámetros!$B$5,2,1))))</f>
        <v>1</v>
      </c>
      <c r="K949" s="7" t="n">
        <f aca="false">1+MIN(4,INT(PERCENTRANK($H$2:$H$2401,H949,6)*5))</f>
        <v>1</v>
      </c>
      <c r="L949" s="7" t="str">
        <f aca="false">I949&amp;J949&amp;K949</f>
        <v>211</v>
      </c>
      <c r="M949" s="15" t="str">
        <f aca="false">INDEX('Mapa RF'!$B$4:$F$8,6-I949,J949)</f>
        <v>Hibernando</v>
      </c>
    </row>
    <row r="950" customFormat="false" ht="15" hidden="false" customHeight="false" outlineLevel="0" collapsed="false">
      <c r="A950" s="10" t="s">
        <v>1261</v>
      </c>
      <c r="B950" s="10" t="s">
        <v>8976</v>
      </c>
      <c r="C950" s="11" t="n">
        <v>45699</v>
      </c>
      <c r="D950" s="13" t="b">
        <f aca="false">FALSE()</f>
        <v>0</v>
      </c>
      <c r="E950" s="14" t="n">
        <f aca="false">_xlfn.MAXIFS(Pedidos!$C$2:$C$7000,Pedidos!$B$2:$B$7000,A950)</f>
        <v>45871</v>
      </c>
      <c r="F950" s="15" t="n">
        <f aca="false">Parámetros!$B$4-E950</f>
        <v>425</v>
      </c>
      <c r="G950" s="7" t="n">
        <f aca="false">COUNTIF(Pedidos!$B$2:$B$7000,A950)</f>
        <v>7</v>
      </c>
      <c r="H950" s="16" t="n">
        <f aca="false">SUMIFS(Pedidos!$D$2:$D$7000,Pedidos!$B$2:$B$7000,A950)</f>
        <v>252.78</v>
      </c>
      <c r="I950" s="7" t="n">
        <f aca="false">5-MIN(4,INT(PERCENTRANK($F$2:$F$2401,F950,6)*5))</f>
        <v>2</v>
      </c>
      <c r="J950" s="15" t="n">
        <f aca="false">IF(G950&gt;=Parámetros!$B$8,5,IF(G950&gt;=Parámetros!$B$7,4,IF(G950&gt;=Parámetros!$B$6,3,IF(G950&gt;=Parámetros!$B$5,2,1))))</f>
        <v>5</v>
      </c>
      <c r="K950" s="7" t="n">
        <f aca="false">1+MIN(4,INT(PERCENTRANK($H$2:$H$2401,H950,6)*5))</f>
        <v>5</v>
      </c>
      <c r="L950" s="7" t="str">
        <f aca="false">I950&amp;J950&amp;K950</f>
        <v>255</v>
      </c>
      <c r="M950" s="15" t="str">
        <f aca="false">INDEX('Mapa RF'!$B$4:$F$8,6-I950,J950)</f>
        <v>No podemos perderlos</v>
      </c>
    </row>
    <row r="951" customFormat="false" ht="15" hidden="false" customHeight="false" outlineLevel="0" collapsed="false">
      <c r="A951" s="10" t="s">
        <v>5873</v>
      </c>
      <c r="B951" s="10" t="s">
        <v>8968</v>
      </c>
      <c r="C951" s="11" t="n">
        <v>46047</v>
      </c>
      <c r="D951" s="13" t="b">
        <f aca="false">FALSE()</f>
        <v>0</v>
      </c>
      <c r="E951" s="14" t="n">
        <f aca="false">_xlfn.MAXIFS(Pedidos!$C$2:$C$7000,Pedidos!$B$2:$B$7000,A951)</f>
        <v>46047</v>
      </c>
      <c r="F951" s="15" t="n">
        <f aca="false">Parámetros!$B$4-E951</f>
        <v>249</v>
      </c>
      <c r="G951" s="7" t="n">
        <f aca="false">COUNTIF(Pedidos!$B$2:$B$7000,A951)</f>
        <v>1</v>
      </c>
      <c r="H951" s="16" t="n">
        <f aca="false">SUMIFS(Pedidos!$D$2:$D$7000,Pedidos!$B$2:$B$7000,A951)</f>
        <v>67.05</v>
      </c>
      <c r="I951" s="7" t="n">
        <f aca="false">5-MIN(4,INT(PERCENTRANK($F$2:$F$2401,F951,6)*5))</f>
        <v>3</v>
      </c>
      <c r="J951" s="15" t="n">
        <f aca="false">IF(G951&gt;=Parámetros!$B$8,5,IF(G951&gt;=Parámetros!$B$7,4,IF(G951&gt;=Parámetros!$B$6,3,IF(G951&gt;=Parámetros!$B$5,2,1))))</f>
        <v>1</v>
      </c>
      <c r="K951" s="7" t="n">
        <f aca="false">1+MIN(4,INT(PERCENTRANK($H$2:$H$2401,H951,6)*5))</f>
        <v>4</v>
      </c>
      <c r="L951" s="7" t="str">
        <f aca="false">I951&amp;J951&amp;K951</f>
        <v>314</v>
      </c>
      <c r="M951" s="15" t="str">
        <f aca="false">INDEX('Mapa RF'!$B$4:$F$8,6-I951,J951)</f>
        <v>A punto de dormirse</v>
      </c>
    </row>
    <row r="952" customFormat="false" ht="15" hidden="false" customHeight="false" outlineLevel="0" collapsed="false">
      <c r="A952" s="10" t="s">
        <v>2035</v>
      </c>
      <c r="B952" s="10" t="s">
        <v>8975</v>
      </c>
      <c r="C952" s="11" t="n">
        <v>45759</v>
      </c>
      <c r="D952" s="13" t="b">
        <f aca="false">TRUE()</f>
        <v>1</v>
      </c>
      <c r="E952" s="14" t="n">
        <f aca="false">_xlfn.MAXIFS(Pedidos!$C$2:$C$7000,Pedidos!$B$2:$B$7000,A952)</f>
        <v>45759</v>
      </c>
      <c r="F952" s="15" t="n">
        <f aca="false">Parámetros!$B$4-E952</f>
        <v>537</v>
      </c>
      <c r="G952" s="7" t="n">
        <f aca="false">COUNTIF(Pedidos!$B$2:$B$7000,A952)</f>
        <v>1</v>
      </c>
      <c r="H952" s="16" t="n">
        <f aca="false">SUMIFS(Pedidos!$D$2:$D$7000,Pedidos!$B$2:$B$7000,A952)</f>
        <v>35.29</v>
      </c>
      <c r="I952" s="7" t="n">
        <f aca="false">5-MIN(4,INT(PERCENTRANK($F$2:$F$2401,F952,6)*5))</f>
        <v>1</v>
      </c>
      <c r="J952" s="15" t="n">
        <f aca="false">IF(G952&gt;=Parámetros!$B$8,5,IF(G952&gt;=Parámetros!$B$7,4,IF(G952&gt;=Parámetros!$B$6,3,IF(G952&gt;=Parámetros!$B$5,2,1))))</f>
        <v>1</v>
      </c>
      <c r="K952" s="7" t="n">
        <f aca="false">1+MIN(4,INT(PERCENTRANK($H$2:$H$2401,H952,6)*5))</f>
        <v>2</v>
      </c>
      <c r="L952" s="7" t="str">
        <f aca="false">I952&amp;J952&amp;K952</f>
        <v>112</v>
      </c>
      <c r="M952" s="15" t="str">
        <f aca="false">INDEX('Mapa RF'!$B$4:$F$8,6-I952,J952)</f>
        <v>Hibernando</v>
      </c>
    </row>
    <row r="953" customFormat="false" ht="15" hidden="false" customHeight="false" outlineLevel="0" collapsed="false">
      <c r="A953" s="10" t="s">
        <v>1263</v>
      </c>
      <c r="B953" s="10" t="s">
        <v>8972</v>
      </c>
      <c r="C953" s="11" t="n">
        <v>45699</v>
      </c>
      <c r="D953" s="13" t="b">
        <f aca="false">TRUE()</f>
        <v>1</v>
      </c>
      <c r="E953" s="14" t="n">
        <f aca="false">_xlfn.MAXIFS(Pedidos!$C$2:$C$7000,Pedidos!$B$2:$B$7000,A953)</f>
        <v>45699</v>
      </c>
      <c r="F953" s="15" t="n">
        <f aca="false">Parámetros!$B$4-E953</f>
        <v>597</v>
      </c>
      <c r="G953" s="7" t="n">
        <f aca="false">COUNTIF(Pedidos!$B$2:$B$7000,A953)</f>
        <v>1</v>
      </c>
      <c r="H953" s="16" t="n">
        <f aca="false">SUMIFS(Pedidos!$D$2:$D$7000,Pedidos!$B$2:$B$7000,A953)</f>
        <v>27.8</v>
      </c>
      <c r="I953" s="7" t="n">
        <f aca="false">5-MIN(4,INT(PERCENTRANK($F$2:$F$2401,F953,6)*5))</f>
        <v>1</v>
      </c>
      <c r="J953" s="15" t="n">
        <f aca="false">IF(G953&gt;=Parámetros!$B$8,5,IF(G953&gt;=Parámetros!$B$7,4,IF(G953&gt;=Parámetros!$B$6,3,IF(G953&gt;=Parámetros!$B$5,2,1))))</f>
        <v>1</v>
      </c>
      <c r="K953" s="7" t="n">
        <f aca="false">1+MIN(4,INT(PERCENTRANK($H$2:$H$2401,H953,6)*5))</f>
        <v>2</v>
      </c>
      <c r="L953" s="7" t="str">
        <f aca="false">I953&amp;J953&amp;K953</f>
        <v>112</v>
      </c>
      <c r="M953" s="15" t="str">
        <f aca="false">INDEX('Mapa RF'!$B$4:$F$8,6-I953,J953)</f>
        <v>Hibernando</v>
      </c>
    </row>
    <row r="954" customFormat="false" ht="15" hidden="false" customHeight="false" outlineLevel="0" collapsed="false">
      <c r="A954" s="10" t="s">
        <v>8009</v>
      </c>
      <c r="B954" s="10" t="s">
        <v>8973</v>
      </c>
      <c r="C954" s="11" t="n">
        <v>46218</v>
      </c>
      <c r="D954" s="13" t="b">
        <f aca="false">TRUE()</f>
        <v>1</v>
      </c>
      <c r="E954" s="14" t="n">
        <f aca="false">_xlfn.MAXIFS(Pedidos!$C$2:$C$7000,Pedidos!$B$2:$B$7000,A954)</f>
        <v>46218</v>
      </c>
      <c r="F954" s="15" t="n">
        <f aca="false">Parámetros!$B$4-E954</f>
        <v>78</v>
      </c>
      <c r="G954" s="7" t="n">
        <f aca="false">COUNTIF(Pedidos!$B$2:$B$7000,A954)</f>
        <v>1</v>
      </c>
      <c r="H954" s="16" t="n">
        <f aca="false">SUMIFS(Pedidos!$D$2:$D$7000,Pedidos!$B$2:$B$7000,A954)</f>
        <v>31.98</v>
      </c>
      <c r="I954" s="7" t="n">
        <f aca="false">5-MIN(4,INT(PERCENTRANK($F$2:$F$2401,F954,6)*5))</f>
        <v>4</v>
      </c>
      <c r="J954" s="15" t="n">
        <f aca="false">IF(G954&gt;=Parámetros!$B$8,5,IF(G954&gt;=Parámetros!$B$7,4,IF(G954&gt;=Parámetros!$B$6,3,IF(G954&gt;=Parámetros!$B$5,2,1))))</f>
        <v>1</v>
      </c>
      <c r="K954" s="7" t="n">
        <f aca="false">1+MIN(4,INT(PERCENTRANK($H$2:$H$2401,H954,6)*5))</f>
        <v>2</v>
      </c>
      <c r="L954" s="7" t="str">
        <f aca="false">I954&amp;J954&amp;K954</f>
        <v>412</v>
      </c>
      <c r="M954" s="15" t="str">
        <f aca="false">INDEX('Mapa RF'!$B$4:$F$8,6-I954,J954)</f>
        <v>Prometedores</v>
      </c>
    </row>
    <row r="955" customFormat="false" ht="15" hidden="false" customHeight="false" outlineLevel="0" collapsed="false">
      <c r="A955" s="10" t="s">
        <v>8743</v>
      </c>
      <c r="B955" s="10" t="s">
        <v>8978</v>
      </c>
      <c r="C955" s="11" t="n">
        <v>46278</v>
      </c>
      <c r="D955" s="13" t="b">
        <f aca="false">TRUE()</f>
        <v>1</v>
      </c>
      <c r="E955" s="14" t="n">
        <f aca="false">_xlfn.MAXIFS(Pedidos!$C$2:$C$7000,Pedidos!$B$2:$B$7000,A955)</f>
        <v>46278</v>
      </c>
      <c r="F955" s="15" t="n">
        <f aca="false">Parámetros!$B$4-E955</f>
        <v>18</v>
      </c>
      <c r="G955" s="7" t="n">
        <f aca="false">COUNTIF(Pedidos!$B$2:$B$7000,A955)</f>
        <v>1</v>
      </c>
      <c r="H955" s="16" t="n">
        <f aca="false">SUMIFS(Pedidos!$D$2:$D$7000,Pedidos!$B$2:$B$7000,A955)</f>
        <v>18.75</v>
      </c>
      <c r="I955" s="7" t="n">
        <f aca="false">5-MIN(4,INT(PERCENTRANK($F$2:$F$2401,F955,6)*5))</f>
        <v>5</v>
      </c>
      <c r="J955" s="15" t="n">
        <f aca="false">IF(G955&gt;=Parámetros!$B$8,5,IF(G955&gt;=Parámetros!$B$7,4,IF(G955&gt;=Parámetros!$B$6,3,IF(G955&gt;=Parámetros!$B$5,2,1))))</f>
        <v>1</v>
      </c>
      <c r="K955" s="7" t="n">
        <f aca="false">1+MIN(4,INT(PERCENTRANK($H$2:$H$2401,H955,6)*5))</f>
        <v>1</v>
      </c>
      <c r="L955" s="7" t="str">
        <f aca="false">I955&amp;J955&amp;K955</f>
        <v>511</v>
      </c>
      <c r="M955" s="15" t="str">
        <f aca="false">INDEX('Mapa RF'!$B$4:$F$8,6-I955,J955)</f>
        <v>Nuevos</v>
      </c>
    </row>
    <row r="956" customFormat="false" ht="15" hidden="false" customHeight="false" outlineLevel="0" collapsed="false">
      <c r="A956" s="10" t="s">
        <v>1405</v>
      </c>
      <c r="B956" s="10" t="s">
        <v>8980</v>
      </c>
      <c r="C956" s="11" t="n">
        <v>45711</v>
      </c>
      <c r="D956" s="13" t="b">
        <f aca="false">FALSE()</f>
        <v>0</v>
      </c>
      <c r="E956" s="14" t="n">
        <f aca="false">_xlfn.MAXIFS(Pedidos!$C$2:$C$7000,Pedidos!$B$2:$B$7000,A956)</f>
        <v>45711</v>
      </c>
      <c r="F956" s="15" t="n">
        <f aca="false">Parámetros!$B$4-E956</f>
        <v>585</v>
      </c>
      <c r="G956" s="7" t="n">
        <f aca="false">COUNTIF(Pedidos!$B$2:$B$7000,A956)</f>
        <v>1</v>
      </c>
      <c r="H956" s="16" t="n">
        <f aca="false">SUMIFS(Pedidos!$D$2:$D$7000,Pedidos!$B$2:$B$7000,A956)</f>
        <v>33.32</v>
      </c>
      <c r="I956" s="7" t="n">
        <f aca="false">5-MIN(4,INT(PERCENTRANK($F$2:$F$2401,F956,6)*5))</f>
        <v>1</v>
      </c>
      <c r="J956" s="15" t="n">
        <f aca="false">IF(G956&gt;=Parámetros!$B$8,5,IF(G956&gt;=Parámetros!$B$7,4,IF(G956&gt;=Parámetros!$B$6,3,IF(G956&gt;=Parámetros!$B$5,2,1))))</f>
        <v>1</v>
      </c>
      <c r="K956" s="7" t="n">
        <f aca="false">1+MIN(4,INT(PERCENTRANK($H$2:$H$2401,H956,6)*5))</f>
        <v>2</v>
      </c>
      <c r="L956" s="7" t="str">
        <f aca="false">I956&amp;J956&amp;K956</f>
        <v>112</v>
      </c>
      <c r="M956" s="15" t="str">
        <f aca="false">INDEX('Mapa RF'!$B$4:$F$8,6-I956,J956)</f>
        <v>Hibernando</v>
      </c>
    </row>
    <row r="957" customFormat="false" ht="15" hidden="false" customHeight="false" outlineLevel="0" collapsed="false">
      <c r="A957" s="10" t="s">
        <v>831</v>
      </c>
      <c r="B957" s="10" t="s">
        <v>8968</v>
      </c>
      <c r="C957" s="11" t="n">
        <v>45659</v>
      </c>
      <c r="D957" s="13" t="b">
        <f aca="false">TRUE()</f>
        <v>1</v>
      </c>
      <c r="E957" s="14" t="n">
        <f aca="false">_xlfn.MAXIFS(Pedidos!$C$2:$C$7000,Pedidos!$B$2:$B$7000,A957)</f>
        <v>45659</v>
      </c>
      <c r="F957" s="15" t="n">
        <f aca="false">Parámetros!$B$4-E957</f>
        <v>637</v>
      </c>
      <c r="G957" s="7" t="n">
        <f aca="false">COUNTIF(Pedidos!$B$2:$B$7000,A957)</f>
        <v>1</v>
      </c>
      <c r="H957" s="16" t="n">
        <f aca="false">SUMIFS(Pedidos!$D$2:$D$7000,Pedidos!$B$2:$B$7000,A957)</f>
        <v>34.65</v>
      </c>
      <c r="I957" s="7" t="n">
        <f aca="false">5-MIN(4,INT(PERCENTRANK($F$2:$F$2401,F957,6)*5))</f>
        <v>1</v>
      </c>
      <c r="J957" s="15" t="n">
        <f aca="false">IF(G957&gt;=Parámetros!$B$8,5,IF(G957&gt;=Parámetros!$B$7,4,IF(G957&gt;=Parámetros!$B$6,3,IF(G957&gt;=Parámetros!$B$5,2,1))))</f>
        <v>1</v>
      </c>
      <c r="K957" s="7" t="n">
        <f aca="false">1+MIN(4,INT(PERCENTRANK($H$2:$H$2401,H957,6)*5))</f>
        <v>2</v>
      </c>
      <c r="L957" s="7" t="str">
        <f aca="false">I957&amp;J957&amp;K957</f>
        <v>112</v>
      </c>
      <c r="M957" s="15" t="str">
        <f aca="false">INDEX('Mapa RF'!$B$4:$F$8,6-I957,J957)</f>
        <v>Hibernando</v>
      </c>
    </row>
    <row r="958" customFormat="false" ht="15" hidden="false" customHeight="false" outlineLevel="0" collapsed="false">
      <c r="A958" s="10" t="s">
        <v>6871</v>
      </c>
      <c r="B958" s="10" t="s">
        <v>8968</v>
      </c>
      <c r="C958" s="11" t="n">
        <v>46123</v>
      </c>
      <c r="D958" s="13" t="b">
        <f aca="false">TRUE()</f>
        <v>1</v>
      </c>
      <c r="E958" s="14" t="n">
        <f aca="false">_xlfn.MAXIFS(Pedidos!$C$2:$C$7000,Pedidos!$B$2:$B$7000,A958)</f>
        <v>46169</v>
      </c>
      <c r="F958" s="15" t="n">
        <f aca="false">Parámetros!$B$4-E958</f>
        <v>127</v>
      </c>
      <c r="G958" s="7" t="n">
        <f aca="false">COUNTIF(Pedidos!$B$2:$B$7000,A958)</f>
        <v>2</v>
      </c>
      <c r="H958" s="16" t="n">
        <f aca="false">SUMIFS(Pedidos!$D$2:$D$7000,Pedidos!$B$2:$B$7000,A958)</f>
        <v>91.37</v>
      </c>
      <c r="I958" s="7" t="n">
        <f aca="false">5-MIN(4,INT(PERCENTRANK($F$2:$F$2401,F958,6)*5))</f>
        <v>4</v>
      </c>
      <c r="J958" s="15" t="n">
        <f aca="false">IF(G958&gt;=Parámetros!$B$8,5,IF(G958&gt;=Parámetros!$B$7,4,IF(G958&gt;=Parámetros!$B$6,3,IF(G958&gt;=Parámetros!$B$5,2,1))))</f>
        <v>2</v>
      </c>
      <c r="K958" s="7" t="n">
        <f aca="false">1+MIN(4,INT(PERCENTRANK($H$2:$H$2401,H958,6)*5))</f>
        <v>4</v>
      </c>
      <c r="L958" s="7" t="str">
        <f aca="false">I958&amp;J958&amp;K958</f>
        <v>424</v>
      </c>
      <c r="M958" s="15" t="str">
        <f aca="false">INDEX('Mapa RF'!$B$4:$F$8,6-I958,J958)</f>
        <v>Potencialmente leales</v>
      </c>
    </row>
    <row r="959" customFormat="false" ht="15" hidden="false" customHeight="false" outlineLevel="0" collapsed="false">
      <c r="A959" s="10" t="s">
        <v>1316</v>
      </c>
      <c r="B959" s="10" t="s">
        <v>8979</v>
      </c>
      <c r="C959" s="11" t="n">
        <v>45703</v>
      </c>
      <c r="D959" s="13" t="b">
        <f aca="false">TRUE()</f>
        <v>1</v>
      </c>
      <c r="E959" s="14" t="n">
        <f aca="false">_xlfn.MAXIFS(Pedidos!$C$2:$C$7000,Pedidos!$B$2:$B$7000,A959)</f>
        <v>45932</v>
      </c>
      <c r="F959" s="15" t="n">
        <f aca="false">Parámetros!$B$4-E959</f>
        <v>364</v>
      </c>
      <c r="G959" s="7" t="n">
        <f aca="false">COUNTIF(Pedidos!$B$2:$B$7000,A959)</f>
        <v>7</v>
      </c>
      <c r="H959" s="16" t="n">
        <f aca="false">SUMIFS(Pedidos!$D$2:$D$7000,Pedidos!$B$2:$B$7000,A959)</f>
        <v>322.66</v>
      </c>
      <c r="I959" s="7" t="n">
        <f aca="false">5-MIN(4,INT(PERCENTRANK($F$2:$F$2401,F959,6)*5))</f>
        <v>2</v>
      </c>
      <c r="J959" s="15" t="n">
        <f aca="false">IF(G959&gt;=Parámetros!$B$8,5,IF(G959&gt;=Parámetros!$B$7,4,IF(G959&gt;=Parámetros!$B$6,3,IF(G959&gt;=Parámetros!$B$5,2,1))))</f>
        <v>5</v>
      </c>
      <c r="K959" s="7" t="n">
        <f aca="false">1+MIN(4,INT(PERCENTRANK($H$2:$H$2401,H959,6)*5))</f>
        <v>5</v>
      </c>
      <c r="L959" s="7" t="str">
        <f aca="false">I959&amp;J959&amp;K959</f>
        <v>255</v>
      </c>
      <c r="M959" s="15" t="str">
        <f aca="false">INDEX('Mapa RF'!$B$4:$F$8,6-I959,J959)</f>
        <v>No podemos perderlos</v>
      </c>
    </row>
    <row r="960" customFormat="false" ht="15" hidden="false" customHeight="false" outlineLevel="0" collapsed="false">
      <c r="A960" s="10" t="s">
        <v>4421</v>
      </c>
      <c r="B960" s="10" t="s">
        <v>8972</v>
      </c>
      <c r="C960" s="11" t="n">
        <v>45937</v>
      </c>
      <c r="D960" s="13" t="b">
        <f aca="false">FALSE()</f>
        <v>0</v>
      </c>
      <c r="E960" s="14" t="n">
        <f aca="false">_xlfn.MAXIFS(Pedidos!$C$2:$C$7000,Pedidos!$B$2:$B$7000,A960)</f>
        <v>45937</v>
      </c>
      <c r="F960" s="15" t="n">
        <f aca="false">Parámetros!$B$4-E960</f>
        <v>359</v>
      </c>
      <c r="G960" s="7" t="n">
        <f aca="false">COUNTIF(Pedidos!$B$2:$B$7000,A960)</f>
        <v>1</v>
      </c>
      <c r="H960" s="16" t="n">
        <f aca="false">SUMIFS(Pedidos!$D$2:$D$7000,Pedidos!$B$2:$B$7000,A960)</f>
        <v>32.16</v>
      </c>
      <c r="I960" s="7" t="n">
        <f aca="false">5-MIN(4,INT(PERCENTRANK($F$2:$F$2401,F960,6)*5))</f>
        <v>2</v>
      </c>
      <c r="J960" s="15" t="n">
        <f aca="false">IF(G960&gt;=Parámetros!$B$8,5,IF(G960&gt;=Parámetros!$B$7,4,IF(G960&gt;=Parámetros!$B$6,3,IF(G960&gt;=Parámetros!$B$5,2,1))))</f>
        <v>1</v>
      </c>
      <c r="K960" s="7" t="n">
        <f aca="false">1+MIN(4,INT(PERCENTRANK($H$2:$H$2401,H960,6)*5))</f>
        <v>2</v>
      </c>
      <c r="L960" s="7" t="str">
        <f aca="false">I960&amp;J960&amp;K960</f>
        <v>212</v>
      </c>
      <c r="M960" s="15" t="str">
        <f aca="false">INDEX('Mapa RF'!$B$4:$F$8,6-I960,J960)</f>
        <v>Hibernando</v>
      </c>
    </row>
    <row r="961" customFormat="false" ht="15" hidden="false" customHeight="false" outlineLevel="0" collapsed="false">
      <c r="A961" s="10" t="s">
        <v>2866</v>
      </c>
      <c r="B961" s="10" t="s">
        <v>8971</v>
      </c>
      <c r="C961" s="11" t="n">
        <v>45821</v>
      </c>
      <c r="D961" s="13" t="b">
        <f aca="false">FALSE()</f>
        <v>0</v>
      </c>
      <c r="E961" s="14" t="n">
        <f aca="false">_xlfn.MAXIFS(Pedidos!$C$2:$C$7000,Pedidos!$B$2:$B$7000,A961)</f>
        <v>45821</v>
      </c>
      <c r="F961" s="15" t="n">
        <f aca="false">Parámetros!$B$4-E961</f>
        <v>475</v>
      </c>
      <c r="G961" s="7" t="n">
        <f aca="false">COUNTIF(Pedidos!$B$2:$B$7000,A961)</f>
        <v>1</v>
      </c>
      <c r="H961" s="16" t="n">
        <f aca="false">SUMIFS(Pedidos!$D$2:$D$7000,Pedidos!$B$2:$B$7000,A961)</f>
        <v>47.13</v>
      </c>
      <c r="I961" s="7" t="n">
        <f aca="false">5-MIN(4,INT(PERCENTRANK($F$2:$F$2401,F961,6)*5))</f>
        <v>2</v>
      </c>
      <c r="J961" s="15" t="n">
        <f aca="false">IF(G961&gt;=Parámetros!$B$8,5,IF(G961&gt;=Parámetros!$B$7,4,IF(G961&gt;=Parámetros!$B$6,3,IF(G961&gt;=Parámetros!$B$5,2,1))))</f>
        <v>1</v>
      </c>
      <c r="K961" s="7" t="n">
        <f aca="false">1+MIN(4,INT(PERCENTRANK($H$2:$H$2401,H961,6)*5))</f>
        <v>3</v>
      </c>
      <c r="L961" s="7" t="str">
        <f aca="false">I961&amp;J961&amp;K961</f>
        <v>213</v>
      </c>
      <c r="M961" s="15" t="str">
        <f aca="false">INDEX('Mapa RF'!$B$4:$F$8,6-I961,J961)</f>
        <v>Hibernando</v>
      </c>
    </row>
    <row r="962" customFormat="false" ht="15" hidden="false" customHeight="false" outlineLevel="0" collapsed="false">
      <c r="A962" s="10" t="s">
        <v>6999</v>
      </c>
      <c r="B962" s="10" t="s">
        <v>8976</v>
      </c>
      <c r="C962" s="11" t="n">
        <v>46135</v>
      </c>
      <c r="D962" s="13" t="b">
        <f aca="false">FALSE()</f>
        <v>0</v>
      </c>
      <c r="E962" s="14" t="n">
        <f aca="false">_xlfn.MAXIFS(Pedidos!$C$2:$C$7000,Pedidos!$B$2:$B$7000,A962)</f>
        <v>46272</v>
      </c>
      <c r="F962" s="15" t="n">
        <f aca="false">Parámetros!$B$4-E962</f>
        <v>24</v>
      </c>
      <c r="G962" s="7" t="n">
        <f aca="false">COUNTIF(Pedidos!$B$2:$B$7000,A962)</f>
        <v>2</v>
      </c>
      <c r="H962" s="16" t="n">
        <f aca="false">SUMIFS(Pedidos!$D$2:$D$7000,Pedidos!$B$2:$B$7000,A962)</f>
        <v>74.28</v>
      </c>
      <c r="I962" s="7" t="n">
        <f aca="false">5-MIN(4,INT(PERCENTRANK($F$2:$F$2401,F962,6)*5))</f>
        <v>5</v>
      </c>
      <c r="J962" s="15" t="n">
        <f aca="false">IF(G962&gt;=Parámetros!$B$8,5,IF(G962&gt;=Parámetros!$B$7,4,IF(G962&gt;=Parámetros!$B$6,3,IF(G962&gt;=Parámetros!$B$5,2,1))))</f>
        <v>2</v>
      </c>
      <c r="K962" s="7" t="n">
        <f aca="false">1+MIN(4,INT(PERCENTRANK($H$2:$H$2401,H962,6)*5))</f>
        <v>4</v>
      </c>
      <c r="L962" s="7" t="str">
        <f aca="false">I962&amp;J962&amp;K962</f>
        <v>524</v>
      </c>
      <c r="M962" s="15" t="str">
        <f aca="false">INDEX('Mapa RF'!$B$4:$F$8,6-I962,J962)</f>
        <v>Potencialmente leales</v>
      </c>
    </row>
    <row r="963" customFormat="false" ht="15" hidden="false" customHeight="false" outlineLevel="0" collapsed="false">
      <c r="A963" s="10" t="s">
        <v>7582</v>
      </c>
      <c r="B963" s="10" t="s">
        <v>8970</v>
      </c>
      <c r="C963" s="11" t="n">
        <v>46184</v>
      </c>
      <c r="D963" s="13" t="b">
        <f aca="false">TRUE()</f>
        <v>1</v>
      </c>
      <c r="E963" s="14" t="n">
        <f aca="false">_xlfn.MAXIFS(Pedidos!$C$2:$C$7000,Pedidos!$B$2:$B$7000,A963)</f>
        <v>46184</v>
      </c>
      <c r="F963" s="15" t="n">
        <f aca="false">Parámetros!$B$4-E963</f>
        <v>112</v>
      </c>
      <c r="G963" s="7" t="n">
        <f aca="false">COUNTIF(Pedidos!$B$2:$B$7000,A963)</f>
        <v>1</v>
      </c>
      <c r="H963" s="16" t="n">
        <f aca="false">SUMIFS(Pedidos!$D$2:$D$7000,Pedidos!$B$2:$B$7000,A963)</f>
        <v>19.02</v>
      </c>
      <c r="I963" s="7" t="n">
        <f aca="false">5-MIN(4,INT(PERCENTRANK($F$2:$F$2401,F963,6)*5))</f>
        <v>4</v>
      </c>
      <c r="J963" s="15" t="n">
        <f aca="false">IF(G963&gt;=Parámetros!$B$8,5,IF(G963&gt;=Parámetros!$B$7,4,IF(G963&gt;=Parámetros!$B$6,3,IF(G963&gt;=Parámetros!$B$5,2,1))))</f>
        <v>1</v>
      </c>
      <c r="K963" s="7" t="n">
        <f aca="false">1+MIN(4,INT(PERCENTRANK($H$2:$H$2401,H963,6)*5))</f>
        <v>1</v>
      </c>
      <c r="L963" s="7" t="str">
        <f aca="false">I963&amp;J963&amp;K963</f>
        <v>411</v>
      </c>
      <c r="M963" s="15" t="str">
        <f aca="false">INDEX('Mapa RF'!$B$4:$F$8,6-I963,J963)</f>
        <v>Prometedores</v>
      </c>
    </row>
    <row r="964" customFormat="false" ht="15" hidden="false" customHeight="false" outlineLevel="0" collapsed="false">
      <c r="A964" s="10" t="s">
        <v>7270</v>
      </c>
      <c r="B964" s="10" t="s">
        <v>8968</v>
      </c>
      <c r="C964" s="11" t="n">
        <v>46158</v>
      </c>
      <c r="D964" s="13" t="b">
        <f aca="false">TRUE()</f>
        <v>1</v>
      </c>
      <c r="E964" s="14" t="n">
        <f aca="false">_xlfn.MAXIFS(Pedidos!$C$2:$C$7000,Pedidos!$B$2:$B$7000,A964)</f>
        <v>46158</v>
      </c>
      <c r="F964" s="15" t="n">
        <f aca="false">Parámetros!$B$4-E964</f>
        <v>138</v>
      </c>
      <c r="G964" s="7" t="n">
        <f aca="false">COUNTIF(Pedidos!$B$2:$B$7000,A964)</f>
        <v>1</v>
      </c>
      <c r="H964" s="16" t="n">
        <f aca="false">SUMIFS(Pedidos!$D$2:$D$7000,Pedidos!$B$2:$B$7000,A964)</f>
        <v>42.69</v>
      </c>
      <c r="I964" s="7" t="n">
        <f aca="false">5-MIN(4,INT(PERCENTRANK($F$2:$F$2401,F964,6)*5))</f>
        <v>4</v>
      </c>
      <c r="J964" s="15" t="n">
        <f aca="false">IF(G964&gt;=Parámetros!$B$8,5,IF(G964&gt;=Parámetros!$B$7,4,IF(G964&gt;=Parámetros!$B$6,3,IF(G964&gt;=Parámetros!$B$5,2,1))))</f>
        <v>1</v>
      </c>
      <c r="K964" s="7" t="n">
        <f aca="false">1+MIN(4,INT(PERCENTRANK($H$2:$H$2401,H964,6)*5))</f>
        <v>3</v>
      </c>
      <c r="L964" s="7" t="str">
        <f aca="false">I964&amp;J964&amp;K964</f>
        <v>413</v>
      </c>
      <c r="M964" s="15" t="str">
        <f aca="false">INDEX('Mapa RF'!$B$4:$F$8,6-I964,J964)</f>
        <v>Prometedores</v>
      </c>
    </row>
    <row r="965" customFormat="false" ht="15" hidden="false" customHeight="false" outlineLevel="0" collapsed="false">
      <c r="A965" s="10" t="s">
        <v>5930</v>
      </c>
      <c r="B965" s="10" t="s">
        <v>8982</v>
      </c>
      <c r="C965" s="11" t="n">
        <v>46051</v>
      </c>
      <c r="D965" s="13" t="b">
        <f aca="false">FALSE()</f>
        <v>0</v>
      </c>
      <c r="E965" s="14" t="n">
        <f aca="false">_xlfn.MAXIFS(Pedidos!$C$2:$C$7000,Pedidos!$B$2:$B$7000,A965)</f>
        <v>46051</v>
      </c>
      <c r="F965" s="15" t="n">
        <f aca="false">Parámetros!$B$4-E965</f>
        <v>245</v>
      </c>
      <c r="G965" s="7" t="n">
        <f aca="false">COUNTIF(Pedidos!$B$2:$B$7000,A965)</f>
        <v>1</v>
      </c>
      <c r="H965" s="16" t="n">
        <f aca="false">SUMIFS(Pedidos!$D$2:$D$7000,Pedidos!$B$2:$B$7000,A965)</f>
        <v>32.03</v>
      </c>
      <c r="I965" s="7" t="n">
        <f aca="false">5-MIN(4,INT(PERCENTRANK($F$2:$F$2401,F965,6)*5))</f>
        <v>3</v>
      </c>
      <c r="J965" s="15" t="n">
        <f aca="false">IF(G965&gt;=Parámetros!$B$8,5,IF(G965&gt;=Parámetros!$B$7,4,IF(G965&gt;=Parámetros!$B$6,3,IF(G965&gt;=Parámetros!$B$5,2,1))))</f>
        <v>1</v>
      </c>
      <c r="K965" s="7" t="n">
        <f aca="false">1+MIN(4,INT(PERCENTRANK($H$2:$H$2401,H965,6)*5))</f>
        <v>2</v>
      </c>
      <c r="L965" s="7" t="str">
        <f aca="false">I965&amp;J965&amp;K965</f>
        <v>312</v>
      </c>
      <c r="M965" s="15" t="str">
        <f aca="false">INDEX('Mapa RF'!$B$4:$F$8,6-I965,J965)</f>
        <v>A punto de dormirse</v>
      </c>
    </row>
    <row r="966" customFormat="false" ht="15" hidden="false" customHeight="false" outlineLevel="0" collapsed="false">
      <c r="A966" s="10" t="s">
        <v>4235</v>
      </c>
      <c r="B966" s="10" t="s">
        <v>8968</v>
      </c>
      <c r="C966" s="11" t="n">
        <v>45923</v>
      </c>
      <c r="D966" s="13" t="b">
        <f aca="false">TRUE()</f>
        <v>1</v>
      </c>
      <c r="E966" s="14" t="n">
        <f aca="false">_xlfn.MAXIFS(Pedidos!$C$2:$C$7000,Pedidos!$B$2:$B$7000,A966)</f>
        <v>46284</v>
      </c>
      <c r="F966" s="15" t="n">
        <f aca="false">Parámetros!$B$4-E966</f>
        <v>12</v>
      </c>
      <c r="G966" s="7" t="n">
        <f aca="false">COUNTIF(Pedidos!$B$2:$B$7000,A966)</f>
        <v>12</v>
      </c>
      <c r="H966" s="16" t="n">
        <f aca="false">SUMIFS(Pedidos!$D$2:$D$7000,Pedidos!$B$2:$B$7000,A966)</f>
        <v>499.55</v>
      </c>
      <c r="I966" s="7" t="n">
        <f aca="false">5-MIN(4,INT(PERCENTRANK($F$2:$F$2401,F966,6)*5))</f>
        <v>5</v>
      </c>
      <c r="J966" s="15" t="n">
        <f aca="false">IF(G966&gt;=Parámetros!$B$8,5,IF(G966&gt;=Parámetros!$B$7,4,IF(G966&gt;=Parámetros!$B$6,3,IF(G966&gt;=Parámetros!$B$5,2,1))))</f>
        <v>5</v>
      </c>
      <c r="K966" s="7" t="n">
        <f aca="false">1+MIN(4,INT(PERCENTRANK($H$2:$H$2401,H966,6)*5))</f>
        <v>5</v>
      </c>
      <c r="L966" s="7" t="str">
        <f aca="false">I966&amp;J966&amp;K966</f>
        <v>555</v>
      </c>
      <c r="M966" s="15" t="str">
        <f aca="false">INDEX('Mapa RF'!$B$4:$F$8,6-I966,J966)</f>
        <v>Campeones</v>
      </c>
    </row>
    <row r="967" customFormat="false" ht="15" hidden="false" customHeight="false" outlineLevel="0" collapsed="false">
      <c r="A967" s="10" t="s">
        <v>1442</v>
      </c>
      <c r="B967" s="10" t="s">
        <v>8980</v>
      </c>
      <c r="C967" s="11" t="n">
        <v>45714</v>
      </c>
      <c r="D967" s="13" t="b">
        <f aca="false">TRUE()</f>
        <v>1</v>
      </c>
      <c r="E967" s="14" t="n">
        <f aca="false">_xlfn.MAXIFS(Pedidos!$C$2:$C$7000,Pedidos!$B$2:$B$7000,A967)</f>
        <v>45758</v>
      </c>
      <c r="F967" s="15" t="n">
        <f aca="false">Parámetros!$B$4-E967</f>
        <v>538</v>
      </c>
      <c r="G967" s="7" t="n">
        <f aca="false">COUNTIF(Pedidos!$B$2:$B$7000,A967)</f>
        <v>2</v>
      </c>
      <c r="H967" s="16" t="n">
        <f aca="false">SUMIFS(Pedidos!$D$2:$D$7000,Pedidos!$B$2:$B$7000,A967)</f>
        <v>68.3</v>
      </c>
      <c r="I967" s="7" t="n">
        <f aca="false">5-MIN(4,INT(PERCENTRANK($F$2:$F$2401,F967,6)*5))</f>
        <v>1</v>
      </c>
      <c r="J967" s="15" t="n">
        <f aca="false">IF(G967&gt;=Parámetros!$B$8,5,IF(G967&gt;=Parámetros!$B$7,4,IF(G967&gt;=Parámetros!$B$6,3,IF(G967&gt;=Parámetros!$B$5,2,1))))</f>
        <v>2</v>
      </c>
      <c r="K967" s="7" t="n">
        <f aca="false">1+MIN(4,INT(PERCENTRANK($H$2:$H$2401,H967,6)*5))</f>
        <v>4</v>
      </c>
      <c r="L967" s="7" t="str">
        <f aca="false">I967&amp;J967&amp;K967</f>
        <v>124</v>
      </c>
      <c r="M967" s="15" t="str">
        <f aca="false">INDEX('Mapa RF'!$B$4:$F$8,6-I967,J967)</f>
        <v>Hibernando</v>
      </c>
    </row>
    <row r="968" customFormat="false" ht="15" hidden="false" customHeight="false" outlineLevel="0" collapsed="false">
      <c r="A968" s="10" t="s">
        <v>840</v>
      </c>
      <c r="B968" s="10" t="s">
        <v>8973</v>
      </c>
      <c r="C968" s="11" t="n">
        <v>45660</v>
      </c>
      <c r="D968" s="13" t="b">
        <f aca="false">TRUE()</f>
        <v>1</v>
      </c>
      <c r="E968" s="14" t="n">
        <f aca="false">_xlfn.MAXIFS(Pedidos!$C$2:$C$7000,Pedidos!$B$2:$B$7000,A968)</f>
        <v>45660</v>
      </c>
      <c r="F968" s="15" t="n">
        <f aca="false">Parámetros!$B$4-E968</f>
        <v>636</v>
      </c>
      <c r="G968" s="7" t="n">
        <f aca="false">COUNTIF(Pedidos!$B$2:$B$7000,A968)</f>
        <v>1</v>
      </c>
      <c r="H968" s="16" t="n">
        <f aca="false">SUMIFS(Pedidos!$D$2:$D$7000,Pedidos!$B$2:$B$7000,A968)</f>
        <v>41.71</v>
      </c>
      <c r="I968" s="7" t="n">
        <f aca="false">5-MIN(4,INT(PERCENTRANK($F$2:$F$2401,F968,6)*5))</f>
        <v>1</v>
      </c>
      <c r="J968" s="15" t="n">
        <f aca="false">IF(G968&gt;=Parámetros!$B$8,5,IF(G968&gt;=Parámetros!$B$7,4,IF(G968&gt;=Parámetros!$B$6,3,IF(G968&gt;=Parámetros!$B$5,2,1))))</f>
        <v>1</v>
      </c>
      <c r="K968" s="7" t="n">
        <f aca="false">1+MIN(4,INT(PERCENTRANK($H$2:$H$2401,H968,6)*5))</f>
        <v>3</v>
      </c>
      <c r="L968" s="7" t="str">
        <f aca="false">I968&amp;J968&amp;K968</f>
        <v>113</v>
      </c>
      <c r="M968" s="15" t="str">
        <f aca="false">INDEX('Mapa RF'!$B$4:$F$8,6-I968,J968)</f>
        <v>Hibernando</v>
      </c>
    </row>
    <row r="969" customFormat="false" ht="15" hidden="false" customHeight="false" outlineLevel="0" collapsed="false">
      <c r="A969" s="10" t="s">
        <v>2175</v>
      </c>
      <c r="B969" s="10" t="s">
        <v>8973</v>
      </c>
      <c r="C969" s="11" t="n">
        <v>45769</v>
      </c>
      <c r="D969" s="13" t="b">
        <f aca="false">TRUE()</f>
        <v>1</v>
      </c>
      <c r="E969" s="14" t="n">
        <f aca="false">_xlfn.MAXIFS(Pedidos!$C$2:$C$7000,Pedidos!$B$2:$B$7000,A969)</f>
        <v>45769</v>
      </c>
      <c r="F969" s="15" t="n">
        <f aca="false">Parámetros!$B$4-E969</f>
        <v>527</v>
      </c>
      <c r="G969" s="7" t="n">
        <f aca="false">COUNTIF(Pedidos!$B$2:$B$7000,A969)</f>
        <v>1</v>
      </c>
      <c r="H969" s="16" t="n">
        <f aca="false">SUMIFS(Pedidos!$D$2:$D$7000,Pedidos!$B$2:$B$7000,A969)</f>
        <v>36.88</v>
      </c>
      <c r="I969" s="7" t="n">
        <f aca="false">5-MIN(4,INT(PERCENTRANK($F$2:$F$2401,F969,6)*5))</f>
        <v>1</v>
      </c>
      <c r="J969" s="15" t="n">
        <f aca="false">IF(G969&gt;=Parámetros!$B$8,5,IF(G969&gt;=Parámetros!$B$7,4,IF(G969&gt;=Parámetros!$B$6,3,IF(G969&gt;=Parámetros!$B$5,2,1))))</f>
        <v>1</v>
      </c>
      <c r="K969" s="7" t="n">
        <f aca="false">1+MIN(4,INT(PERCENTRANK($H$2:$H$2401,H969,6)*5))</f>
        <v>3</v>
      </c>
      <c r="L969" s="7" t="str">
        <f aca="false">I969&amp;J969&amp;K969</f>
        <v>113</v>
      </c>
      <c r="M969" s="15" t="str">
        <f aca="false">INDEX('Mapa RF'!$B$4:$F$8,6-I969,J969)</f>
        <v>Hibernando</v>
      </c>
    </row>
    <row r="970" customFormat="false" ht="15" hidden="false" customHeight="false" outlineLevel="0" collapsed="false">
      <c r="A970" s="10" t="s">
        <v>1084</v>
      </c>
      <c r="B970" s="10" t="s">
        <v>8968</v>
      </c>
      <c r="C970" s="11" t="n">
        <v>45683</v>
      </c>
      <c r="D970" s="13" t="b">
        <f aca="false">TRUE()</f>
        <v>1</v>
      </c>
      <c r="E970" s="14" t="n">
        <f aca="false">_xlfn.MAXIFS(Pedidos!$C$2:$C$7000,Pedidos!$B$2:$B$7000,A970)</f>
        <v>45878</v>
      </c>
      <c r="F970" s="15" t="n">
        <f aca="false">Parámetros!$B$4-E970</f>
        <v>418</v>
      </c>
      <c r="G970" s="7" t="n">
        <f aca="false">COUNTIF(Pedidos!$B$2:$B$7000,A970)</f>
        <v>4</v>
      </c>
      <c r="H970" s="16" t="n">
        <f aca="false">SUMIFS(Pedidos!$D$2:$D$7000,Pedidos!$B$2:$B$7000,A970)</f>
        <v>95.15</v>
      </c>
      <c r="I970" s="7" t="n">
        <f aca="false">5-MIN(4,INT(PERCENTRANK($F$2:$F$2401,F970,6)*5))</f>
        <v>2</v>
      </c>
      <c r="J970" s="15" t="n">
        <f aca="false">IF(G970&gt;=Parámetros!$B$8,5,IF(G970&gt;=Parámetros!$B$7,4,IF(G970&gt;=Parámetros!$B$6,3,IF(G970&gt;=Parámetros!$B$5,2,1))))</f>
        <v>4</v>
      </c>
      <c r="K970" s="7" t="n">
        <f aca="false">1+MIN(4,INT(PERCENTRANK($H$2:$H$2401,H970,6)*5))</f>
        <v>4</v>
      </c>
      <c r="L970" s="7" t="str">
        <f aca="false">I970&amp;J970&amp;K970</f>
        <v>244</v>
      </c>
      <c r="M970" s="15" t="str">
        <f aca="false">INDEX('Mapa RF'!$B$4:$F$8,6-I970,J970)</f>
        <v>En riesgo</v>
      </c>
    </row>
    <row r="971" customFormat="false" ht="15" hidden="false" customHeight="false" outlineLevel="0" collapsed="false">
      <c r="A971" s="10" t="s">
        <v>3174</v>
      </c>
      <c r="B971" s="10" t="s">
        <v>8973</v>
      </c>
      <c r="C971" s="11" t="n">
        <v>45844</v>
      </c>
      <c r="D971" s="13" t="b">
        <f aca="false">TRUE()</f>
        <v>1</v>
      </c>
      <c r="E971" s="14" t="n">
        <f aca="false">_xlfn.MAXIFS(Pedidos!$C$2:$C$7000,Pedidos!$B$2:$B$7000,A971)</f>
        <v>45844</v>
      </c>
      <c r="F971" s="15" t="n">
        <f aca="false">Parámetros!$B$4-E971</f>
        <v>452</v>
      </c>
      <c r="G971" s="7" t="n">
        <f aca="false">COUNTIF(Pedidos!$B$2:$B$7000,A971)</f>
        <v>1</v>
      </c>
      <c r="H971" s="16" t="n">
        <f aca="false">SUMIFS(Pedidos!$D$2:$D$7000,Pedidos!$B$2:$B$7000,A971)</f>
        <v>35.54</v>
      </c>
      <c r="I971" s="7" t="n">
        <f aca="false">5-MIN(4,INT(PERCENTRANK($F$2:$F$2401,F971,6)*5))</f>
        <v>2</v>
      </c>
      <c r="J971" s="15" t="n">
        <f aca="false">IF(G971&gt;=Parámetros!$B$8,5,IF(G971&gt;=Parámetros!$B$7,4,IF(G971&gt;=Parámetros!$B$6,3,IF(G971&gt;=Parámetros!$B$5,2,1))))</f>
        <v>1</v>
      </c>
      <c r="K971" s="7" t="n">
        <f aca="false">1+MIN(4,INT(PERCENTRANK($H$2:$H$2401,H971,6)*5))</f>
        <v>2</v>
      </c>
      <c r="L971" s="7" t="str">
        <f aca="false">I971&amp;J971&amp;K971</f>
        <v>212</v>
      </c>
      <c r="M971" s="15" t="str">
        <f aca="false">INDEX('Mapa RF'!$B$4:$F$8,6-I971,J971)</f>
        <v>Hibernando</v>
      </c>
    </row>
    <row r="972" customFormat="false" ht="15" hidden="false" customHeight="false" outlineLevel="0" collapsed="false">
      <c r="A972" s="10" t="s">
        <v>1458</v>
      </c>
      <c r="B972" s="10" t="s">
        <v>8968</v>
      </c>
      <c r="C972" s="11" t="n">
        <v>45715</v>
      </c>
      <c r="D972" s="13" t="b">
        <f aca="false">TRUE()</f>
        <v>1</v>
      </c>
      <c r="E972" s="14" t="n">
        <f aca="false">_xlfn.MAXIFS(Pedidos!$C$2:$C$7000,Pedidos!$B$2:$B$7000,A972)</f>
        <v>45715</v>
      </c>
      <c r="F972" s="15" t="n">
        <f aca="false">Parámetros!$B$4-E972</f>
        <v>581</v>
      </c>
      <c r="G972" s="7" t="n">
        <f aca="false">COUNTIF(Pedidos!$B$2:$B$7000,A972)</f>
        <v>1</v>
      </c>
      <c r="H972" s="16" t="n">
        <f aca="false">SUMIFS(Pedidos!$D$2:$D$7000,Pedidos!$B$2:$B$7000,A972)</f>
        <v>51.07</v>
      </c>
      <c r="I972" s="7" t="n">
        <f aca="false">5-MIN(4,INT(PERCENTRANK($F$2:$F$2401,F972,6)*5))</f>
        <v>1</v>
      </c>
      <c r="J972" s="15" t="n">
        <f aca="false">IF(G972&gt;=Parámetros!$B$8,5,IF(G972&gt;=Parámetros!$B$7,4,IF(G972&gt;=Parámetros!$B$6,3,IF(G972&gt;=Parámetros!$B$5,2,1))))</f>
        <v>1</v>
      </c>
      <c r="K972" s="7" t="n">
        <f aca="false">1+MIN(4,INT(PERCENTRANK($H$2:$H$2401,H972,6)*5))</f>
        <v>3</v>
      </c>
      <c r="L972" s="7" t="str">
        <f aca="false">I972&amp;J972&amp;K972</f>
        <v>113</v>
      </c>
      <c r="M972" s="15" t="str">
        <f aca="false">INDEX('Mapa RF'!$B$4:$F$8,6-I972,J972)</f>
        <v>Hibernando</v>
      </c>
    </row>
    <row r="973" customFormat="false" ht="15" hidden="false" customHeight="false" outlineLevel="0" collapsed="false">
      <c r="A973" s="10" t="s">
        <v>1782</v>
      </c>
      <c r="B973" s="10" t="s">
        <v>8980</v>
      </c>
      <c r="C973" s="11" t="n">
        <v>45739</v>
      </c>
      <c r="D973" s="13" t="b">
        <f aca="false">TRUE()</f>
        <v>1</v>
      </c>
      <c r="E973" s="14" t="n">
        <f aca="false">_xlfn.MAXIFS(Pedidos!$C$2:$C$7000,Pedidos!$B$2:$B$7000,A973)</f>
        <v>45879</v>
      </c>
      <c r="F973" s="15" t="n">
        <f aca="false">Parámetros!$B$4-E973</f>
        <v>417</v>
      </c>
      <c r="G973" s="7" t="n">
        <f aca="false">COUNTIF(Pedidos!$B$2:$B$7000,A973)</f>
        <v>2</v>
      </c>
      <c r="H973" s="16" t="n">
        <f aca="false">SUMIFS(Pedidos!$D$2:$D$7000,Pedidos!$B$2:$B$7000,A973)</f>
        <v>110.1</v>
      </c>
      <c r="I973" s="7" t="n">
        <f aca="false">5-MIN(4,INT(PERCENTRANK($F$2:$F$2401,F973,6)*5))</f>
        <v>2</v>
      </c>
      <c r="J973" s="15" t="n">
        <f aca="false">IF(G973&gt;=Parámetros!$B$8,5,IF(G973&gt;=Parámetros!$B$7,4,IF(G973&gt;=Parámetros!$B$6,3,IF(G973&gt;=Parámetros!$B$5,2,1))))</f>
        <v>2</v>
      </c>
      <c r="K973" s="7" t="n">
        <f aca="false">1+MIN(4,INT(PERCENTRANK($H$2:$H$2401,H973,6)*5))</f>
        <v>4</v>
      </c>
      <c r="L973" s="7" t="str">
        <f aca="false">I973&amp;J973&amp;K973</f>
        <v>224</v>
      </c>
      <c r="M973" s="15" t="str">
        <f aca="false">INDEX('Mapa RF'!$B$4:$F$8,6-I973,J973)</f>
        <v>Hibernando</v>
      </c>
    </row>
    <row r="974" customFormat="false" ht="15" hidden="false" customHeight="false" outlineLevel="0" collapsed="false">
      <c r="A974" s="10" t="s">
        <v>1807</v>
      </c>
      <c r="B974" s="10" t="s">
        <v>8968</v>
      </c>
      <c r="C974" s="11" t="n">
        <v>45741</v>
      </c>
      <c r="D974" s="13" t="b">
        <f aca="false">TRUE()</f>
        <v>1</v>
      </c>
      <c r="E974" s="14" t="n">
        <f aca="false">_xlfn.MAXIFS(Pedidos!$C$2:$C$7000,Pedidos!$B$2:$B$7000,A974)</f>
        <v>45987</v>
      </c>
      <c r="F974" s="15" t="n">
        <f aca="false">Parámetros!$B$4-E974</f>
        <v>309</v>
      </c>
      <c r="G974" s="7" t="n">
        <f aca="false">COUNTIF(Pedidos!$B$2:$B$7000,A974)</f>
        <v>4</v>
      </c>
      <c r="H974" s="16" t="n">
        <f aca="false">SUMIFS(Pedidos!$D$2:$D$7000,Pedidos!$B$2:$B$7000,A974)</f>
        <v>173.23</v>
      </c>
      <c r="I974" s="7" t="n">
        <f aca="false">5-MIN(4,INT(PERCENTRANK($F$2:$F$2401,F974,6)*5))</f>
        <v>3</v>
      </c>
      <c r="J974" s="15" t="n">
        <f aca="false">IF(G974&gt;=Parámetros!$B$8,5,IF(G974&gt;=Parámetros!$B$7,4,IF(G974&gt;=Parámetros!$B$6,3,IF(G974&gt;=Parámetros!$B$5,2,1))))</f>
        <v>4</v>
      </c>
      <c r="K974" s="7" t="n">
        <f aca="false">1+MIN(4,INT(PERCENTRANK($H$2:$H$2401,H974,6)*5))</f>
        <v>5</v>
      </c>
      <c r="L974" s="7" t="str">
        <f aca="false">I974&amp;J974&amp;K974</f>
        <v>345</v>
      </c>
      <c r="M974" s="15" t="str">
        <f aca="false">INDEX('Mapa RF'!$B$4:$F$8,6-I974,J974)</f>
        <v>Leales</v>
      </c>
    </row>
    <row r="975" customFormat="false" ht="15" hidden="false" customHeight="false" outlineLevel="0" collapsed="false">
      <c r="A975" s="10" t="s">
        <v>1931</v>
      </c>
      <c r="B975" s="10" t="s">
        <v>8973</v>
      </c>
      <c r="C975" s="11" t="n">
        <v>45751</v>
      </c>
      <c r="D975" s="13" t="b">
        <f aca="false">TRUE()</f>
        <v>1</v>
      </c>
      <c r="E975" s="14" t="n">
        <f aca="false">_xlfn.MAXIFS(Pedidos!$C$2:$C$7000,Pedidos!$B$2:$B$7000,A975)</f>
        <v>45751</v>
      </c>
      <c r="F975" s="15" t="n">
        <f aca="false">Parámetros!$B$4-E975</f>
        <v>545</v>
      </c>
      <c r="G975" s="7" t="n">
        <f aca="false">COUNTIF(Pedidos!$B$2:$B$7000,A975)</f>
        <v>1</v>
      </c>
      <c r="H975" s="16" t="n">
        <f aca="false">SUMIFS(Pedidos!$D$2:$D$7000,Pedidos!$B$2:$B$7000,A975)</f>
        <v>33.69</v>
      </c>
      <c r="I975" s="7" t="n">
        <f aca="false">5-MIN(4,INT(PERCENTRANK($F$2:$F$2401,F975,6)*5))</f>
        <v>1</v>
      </c>
      <c r="J975" s="15" t="n">
        <f aca="false">IF(G975&gt;=Parámetros!$B$8,5,IF(G975&gt;=Parámetros!$B$7,4,IF(G975&gt;=Parámetros!$B$6,3,IF(G975&gt;=Parámetros!$B$5,2,1))))</f>
        <v>1</v>
      </c>
      <c r="K975" s="7" t="n">
        <f aca="false">1+MIN(4,INT(PERCENTRANK($H$2:$H$2401,H975,6)*5))</f>
        <v>2</v>
      </c>
      <c r="L975" s="7" t="str">
        <f aca="false">I975&amp;J975&amp;K975</f>
        <v>112</v>
      </c>
      <c r="M975" s="15" t="str">
        <f aca="false">INDEX('Mapa RF'!$B$4:$F$8,6-I975,J975)</f>
        <v>Hibernando</v>
      </c>
    </row>
    <row r="976" customFormat="false" ht="15" hidden="false" customHeight="false" outlineLevel="0" collapsed="false">
      <c r="A976" s="10" t="s">
        <v>1809</v>
      </c>
      <c r="B976" s="10" t="s">
        <v>8971</v>
      </c>
      <c r="C976" s="11" t="n">
        <v>45741</v>
      </c>
      <c r="D976" s="13" t="b">
        <f aca="false">TRUE()</f>
        <v>1</v>
      </c>
      <c r="E976" s="14" t="n">
        <f aca="false">_xlfn.MAXIFS(Pedidos!$C$2:$C$7000,Pedidos!$B$2:$B$7000,A976)</f>
        <v>45741</v>
      </c>
      <c r="F976" s="15" t="n">
        <f aca="false">Parámetros!$B$4-E976</f>
        <v>555</v>
      </c>
      <c r="G976" s="7" t="n">
        <f aca="false">COUNTIF(Pedidos!$B$2:$B$7000,A976)</f>
        <v>1</v>
      </c>
      <c r="H976" s="16" t="n">
        <f aca="false">SUMIFS(Pedidos!$D$2:$D$7000,Pedidos!$B$2:$B$7000,A976)</f>
        <v>12.89</v>
      </c>
      <c r="I976" s="7" t="n">
        <f aca="false">5-MIN(4,INT(PERCENTRANK($F$2:$F$2401,F976,6)*5))</f>
        <v>1</v>
      </c>
      <c r="J976" s="15" t="n">
        <f aca="false">IF(G976&gt;=Parámetros!$B$8,5,IF(G976&gt;=Parámetros!$B$7,4,IF(G976&gt;=Parámetros!$B$6,3,IF(G976&gt;=Parámetros!$B$5,2,1))))</f>
        <v>1</v>
      </c>
      <c r="K976" s="7" t="n">
        <f aca="false">1+MIN(4,INT(PERCENTRANK($H$2:$H$2401,H976,6)*5))</f>
        <v>1</v>
      </c>
      <c r="L976" s="7" t="str">
        <f aca="false">I976&amp;J976&amp;K976</f>
        <v>111</v>
      </c>
      <c r="M976" s="15" t="str">
        <f aca="false">INDEX('Mapa RF'!$B$4:$F$8,6-I976,J976)</f>
        <v>Hibernando</v>
      </c>
    </row>
    <row r="977" customFormat="false" ht="15" hidden="false" customHeight="false" outlineLevel="0" collapsed="false">
      <c r="A977" s="10" t="s">
        <v>7650</v>
      </c>
      <c r="B977" s="10" t="s">
        <v>8968</v>
      </c>
      <c r="C977" s="11" t="n">
        <v>46191</v>
      </c>
      <c r="D977" s="13" t="b">
        <f aca="false">TRUE()</f>
        <v>1</v>
      </c>
      <c r="E977" s="14" t="n">
        <f aca="false">_xlfn.MAXIFS(Pedidos!$C$2:$C$7000,Pedidos!$B$2:$B$7000,A977)</f>
        <v>46191</v>
      </c>
      <c r="F977" s="15" t="n">
        <f aca="false">Parámetros!$B$4-E977</f>
        <v>105</v>
      </c>
      <c r="G977" s="7" t="n">
        <f aca="false">COUNTIF(Pedidos!$B$2:$B$7000,A977)</f>
        <v>1</v>
      </c>
      <c r="H977" s="16" t="n">
        <f aca="false">SUMIFS(Pedidos!$D$2:$D$7000,Pedidos!$B$2:$B$7000,A977)</f>
        <v>36.27</v>
      </c>
      <c r="I977" s="7" t="n">
        <f aca="false">5-MIN(4,INT(PERCENTRANK($F$2:$F$2401,F977,6)*5))</f>
        <v>4</v>
      </c>
      <c r="J977" s="15" t="n">
        <f aca="false">IF(G977&gt;=Parámetros!$B$8,5,IF(G977&gt;=Parámetros!$B$7,4,IF(G977&gt;=Parámetros!$B$6,3,IF(G977&gt;=Parámetros!$B$5,2,1))))</f>
        <v>1</v>
      </c>
      <c r="K977" s="7" t="n">
        <f aca="false">1+MIN(4,INT(PERCENTRANK($H$2:$H$2401,H977,6)*5))</f>
        <v>3</v>
      </c>
      <c r="L977" s="7" t="str">
        <f aca="false">I977&amp;J977&amp;K977</f>
        <v>413</v>
      </c>
      <c r="M977" s="15" t="str">
        <f aca="false">INDEX('Mapa RF'!$B$4:$F$8,6-I977,J977)</f>
        <v>Prometedores</v>
      </c>
    </row>
    <row r="978" customFormat="false" ht="15" hidden="false" customHeight="false" outlineLevel="0" collapsed="false">
      <c r="A978" s="10" t="s">
        <v>2190</v>
      </c>
      <c r="B978" s="10" t="s">
        <v>8972</v>
      </c>
      <c r="C978" s="11" t="n">
        <v>45770</v>
      </c>
      <c r="D978" s="13" t="b">
        <f aca="false">TRUE()</f>
        <v>1</v>
      </c>
      <c r="E978" s="14" t="n">
        <f aca="false">_xlfn.MAXIFS(Pedidos!$C$2:$C$7000,Pedidos!$B$2:$B$7000,A978)</f>
        <v>46274</v>
      </c>
      <c r="F978" s="15" t="n">
        <f aca="false">Parámetros!$B$4-E978</f>
        <v>22</v>
      </c>
      <c r="G978" s="7" t="n">
        <f aca="false">COUNTIF(Pedidos!$B$2:$B$7000,A978)</f>
        <v>21</v>
      </c>
      <c r="H978" s="16" t="n">
        <f aca="false">SUMIFS(Pedidos!$D$2:$D$7000,Pedidos!$B$2:$B$7000,A978)</f>
        <v>950.01</v>
      </c>
      <c r="I978" s="7" t="n">
        <f aca="false">5-MIN(4,INT(PERCENTRANK($F$2:$F$2401,F978,6)*5))</f>
        <v>5</v>
      </c>
      <c r="J978" s="15" t="n">
        <f aca="false">IF(G978&gt;=Parámetros!$B$8,5,IF(G978&gt;=Parámetros!$B$7,4,IF(G978&gt;=Parámetros!$B$6,3,IF(G978&gt;=Parámetros!$B$5,2,1))))</f>
        <v>5</v>
      </c>
      <c r="K978" s="7" t="n">
        <f aca="false">1+MIN(4,INT(PERCENTRANK($H$2:$H$2401,H978,6)*5))</f>
        <v>5</v>
      </c>
      <c r="L978" s="7" t="str">
        <f aca="false">I978&amp;J978&amp;K978</f>
        <v>555</v>
      </c>
      <c r="M978" s="15" t="str">
        <f aca="false">INDEX('Mapa RF'!$B$4:$F$8,6-I978,J978)</f>
        <v>Campeones</v>
      </c>
    </row>
    <row r="979" customFormat="false" ht="15" hidden="false" customHeight="false" outlineLevel="0" collapsed="false">
      <c r="A979" s="10" t="s">
        <v>919</v>
      </c>
      <c r="B979" s="10" t="s">
        <v>8969</v>
      </c>
      <c r="C979" s="11" t="n">
        <v>45668</v>
      </c>
      <c r="D979" s="13" t="b">
        <f aca="false">TRUE()</f>
        <v>1</v>
      </c>
      <c r="E979" s="14" t="n">
        <f aca="false">_xlfn.MAXIFS(Pedidos!$C$2:$C$7000,Pedidos!$B$2:$B$7000,A979)</f>
        <v>45668</v>
      </c>
      <c r="F979" s="15" t="n">
        <f aca="false">Parámetros!$B$4-E979</f>
        <v>628</v>
      </c>
      <c r="G979" s="7" t="n">
        <f aca="false">COUNTIF(Pedidos!$B$2:$B$7000,A979)</f>
        <v>1</v>
      </c>
      <c r="H979" s="16" t="n">
        <f aca="false">SUMIFS(Pedidos!$D$2:$D$7000,Pedidos!$B$2:$B$7000,A979)</f>
        <v>31.26</v>
      </c>
      <c r="I979" s="7" t="n">
        <f aca="false">5-MIN(4,INT(PERCENTRANK($F$2:$F$2401,F979,6)*5))</f>
        <v>1</v>
      </c>
      <c r="J979" s="15" t="n">
        <f aca="false">IF(G979&gt;=Parámetros!$B$8,5,IF(G979&gt;=Parámetros!$B$7,4,IF(G979&gt;=Parámetros!$B$6,3,IF(G979&gt;=Parámetros!$B$5,2,1))))</f>
        <v>1</v>
      </c>
      <c r="K979" s="7" t="n">
        <f aca="false">1+MIN(4,INT(PERCENTRANK($H$2:$H$2401,H979,6)*5))</f>
        <v>2</v>
      </c>
      <c r="L979" s="7" t="str">
        <f aca="false">I979&amp;J979&amp;K979</f>
        <v>112</v>
      </c>
      <c r="M979" s="15" t="str">
        <f aca="false">INDEX('Mapa RF'!$B$4:$F$8,6-I979,J979)</f>
        <v>Hibernando</v>
      </c>
    </row>
    <row r="980" customFormat="false" ht="15" hidden="false" customHeight="false" outlineLevel="0" collapsed="false">
      <c r="A980" s="10" t="s">
        <v>7188</v>
      </c>
      <c r="B980" s="10" t="s">
        <v>8968</v>
      </c>
      <c r="C980" s="11" t="n">
        <v>46151</v>
      </c>
      <c r="D980" s="13" t="b">
        <f aca="false">TRUE()</f>
        <v>1</v>
      </c>
      <c r="E980" s="14" t="n">
        <f aca="false">_xlfn.MAXIFS(Pedidos!$C$2:$C$7000,Pedidos!$B$2:$B$7000,A980)</f>
        <v>46151</v>
      </c>
      <c r="F980" s="15" t="n">
        <f aca="false">Parámetros!$B$4-E980</f>
        <v>145</v>
      </c>
      <c r="G980" s="7" t="n">
        <f aca="false">COUNTIF(Pedidos!$B$2:$B$7000,A980)</f>
        <v>1</v>
      </c>
      <c r="H980" s="16" t="n">
        <f aca="false">SUMIFS(Pedidos!$D$2:$D$7000,Pedidos!$B$2:$B$7000,A980)</f>
        <v>33.73</v>
      </c>
      <c r="I980" s="7" t="n">
        <f aca="false">5-MIN(4,INT(PERCENTRANK($F$2:$F$2401,F980,6)*5))</f>
        <v>4</v>
      </c>
      <c r="J980" s="15" t="n">
        <f aca="false">IF(G980&gt;=Parámetros!$B$8,5,IF(G980&gt;=Parámetros!$B$7,4,IF(G980&gt;=Parámetros!$B$6,3,IF(G980&gt;=Parámetros!$B$5,2,1))))</f>
        <v>1</v>
      </c>
      <c r="K980" s="7" t="n">
        <f aca="false">1+MIN(4,INT(PERCENTRANK($H$2:$H$2401,H980,6)*5))</f>
        <v>2</v>
      </c>
      <c r="L980" s="7" t="str">
        <f aca="false">I980&amp;J980&amp;K980</f>
        <v>412</v>
      </c>
      <c r="M980" s="15" t="str">
        <f aca="false">INDEX('Mapa RF'!$B$4:$F$8,6-I980,J980)</f>
        <v>Prometedores</v>
      </c>
    </row>
    <row r="981" customFormat="false" ht="15" hidden="false" customHeight="false" outlineLevel="0" collapsed="false">
      <c r="A981" s="10" t="s">
        <v>8880</v>
      </c>
      <c r="B981" s="10" t="s">
        <v>8973</v>
      </c>
      <c r="C981" s="11" t="n">
        <v>46289</v>
      </c>
      <c r="D981" s="13" t="b">
        <f aca="false">TRUE()</f>
        <v>1</v>
      </c>
      <c r="E981" s="14" t="n">
        <f aca="false">_xlfn.MAXIFS(Pedidos!$C$2:$C$7000,Pedidos!$B$2:$B$7000,A981)</f>
        <v>46289</v>
      </c>
      <c r="F981" s="15" t="n">
        <f aca="false">Parámetros!$B$4-E981</f>
        <v>7</v>
      </c>
      <c r="G981" s="7" t="n">
        <f aca="false">COUNTIF(Pedidos!$B$2:$B$7000,A981)</f>
        <v>1</v>
      </c>
      <c r="H981" s="16" t="n">
        <f aca="false">SUMIFS(Pedidos!$D$2:$D$7000,Pedidos!$B$2:$B$7000,A981)</f>
        <v>28.06</v>
      </c>
      <c r="I981" s="7" t="n">
        <f aca="false">5-MIN(4,INT(PERCENTRANK($F$2:$F$2401,F981,6)*5))</f>
        <v>5</v>
      </c>
      <c r="J981" s="15" t="n">
        <f aca="false">IF(G981&gt;=Parámetros!$B$8,5,IF(G981&gt;=Parámetros!$B$7,4,IF(G981&gt;=Parámetros!$B$6,3,IF(G981&gt;=Parámetros!$B$5,2,1))))</f>
        <v>1</v>
      </c>
      <c r="K981" s="7" t="n">
        <f aca="false">1+MIN(4,INT(PERCENTRANK($H$2:$H$2401,H981,6)*5))</f>
        <v>2</v>
      </c>
      <c r="L981" s="7" t="str">
        <f aca="false">I981&amp;J981&amp;K981</f>
        <v>512</v>
      </c>
      <c r="M981" s="15" t="str">
        <f aca="false">INDEX('Mapa RF'!$B$4:$F$8,6-I981,J981)</f>
        <v>Nuevos</v>
      </c>
    </row>
    <row r="982" customFormat="false" ht="15" hidden="false" customHeight="false" outlineLevel="0" collapsed="false">
      <c r="A982" s="10" t="s">
        <v>224</v>
      </c>
      <c r="B982" s="10" t="s">
        <v>8974</v>
      </c>
      <c r="C982" s="11" t="n">
        <v>45591</v>
      </c>
      <c r="D982" s="13" t="b">
        <f aca="false">TRUE()</f>
        <v>1</v>
      </c>
      <c r="E982" s="14" t="n">
        <f aca="false">_xlfn.MAXIFS(Pedidos!$C$2:$C$7000,Pedidos!$B$2:$B$7000,A982)</f>
        <v>45859</v>
      </c>
      <c r="F982" s="15" t="n">
        <f aca="false">Parámetros!$B$4-E982</f>
        <v>437</v>
      </c>
      <c r="G982" s="7" t="n">
        <f aca="false">COUNTIF(Pedidos!$B$2:$B$7000,A982)</f>
        <v>6</v>
      </c>
      <c r="H982" s="16" t="n">
        <f aca="false">SUMIFS(Pedidos!$D$2:$D$7000,Pedidos!$B$2:$B$7000,A982)</f>
        <v>237.78</v>
      </c>
      <c r="I982" s="7" t="n">
        <f aca="false">5-MIN(4,INT(PERCENTRANK($F$2:$F$2401,F982,6)*5))</f>
        <v>2</v>
      </c>
      <c r="J982" s="15" t="n">
        <f aca="false">IF(G982&gt;=Parámetros!$B$8,5,IF(G982&gt;=Parámetros!$B$7,4,IF(G982&gt;=Parámetros!$B$6,3,IF(G982&gt;=Parámetros!$B$5,2,1))))</f>
        <v>5</v>
      </c>
      <c r="K982" s="7" t="n">
        <f aca="false">1+MIN(4,INT(PERCENTRANK($H$2:$H$2401,H982,6)*5))</f>
        <v>5</v>
      </c>
      <c r="L982" s="7" t="str">
        <f aca="false">I982&amp;J982&amp;K982</f>
        <v>255</v>
      </c>
      <c r="M982" s="15" t="str">
        <f aca="false">INDEX('Mapa RF'!$B$4:$F$8,6-I982,J982)</f>
        <v>No podemos perderlos</v>
      </c>
    </row>
    <row r="983" customFormat="false" ht="15" hidden="false" customHeight="false" outlineLevel="0" collapsed="false">
      <c r="A983" s="10" t="s">
        <v>3979</v>
      </c>
      <c r="B983" s="10" t="s">
        <v>8972</v>
      </c>
      <c r="C983" s="11" t="n">
        <v>45903</v>
      </c>
      <c r="D983" s="13" t="b">
        <f aca="false">TRUE()</f>
        <v>1</v>
      </c>
      <c r="E983" s="14" t="n">
        <f aca="false">_xlfn.MAXIFS(Pedidos!$C$2:$C$7000,Pedidos!$B$2:$B$7000,A983)</f>
        <v>46293</v>
      </c>
      <c r="F983" s="15" t="n">
        <f aca="false">Parámetros!$B$4-E983</f>
        <v>3</v>
      </c>
      <c r="G983" s="7" t="n">
        <f aca="false">COUNTIF(Pedidos!$B$2:$B$7000,A983)</f>
        <v>3</v>
      </c>
      <c r="H983" s="16" t="n">
        <f aca="false">SUMIFS(Pedidos!$D$2:$D$7000,Pedidos!$B$2:$B$7000,A983)</f>
        <v>132.49</v>
      </c>
      <c r="I983" s="7" t="n">
        <f aca="false">5-MIN(4,INT(PERCENTRANK($F$2:$F$2401,F983,6)*5))</f>
        <v>5</v>
      </c>
      <c r="J983" s="15" t="n">
        <f aca="false">IF(G983&gt;=Parámetros!$B$8,5,IF(G983&gt;=Parámetros!$B$7,4,IF(G983&gt;=Parámetros!$B$6,3,IF(G983&gt;=Parámetros!$B$5,2,1))))</f>
        <v>3</v>
      </c>
      <c r="K983" s="7" t="n">
        <f aca="false">1+MIN(4,INT(PERCENTRANK($H$2:$H$2401,H983,6)*5))</f>
        <v>4</v>
      </c>
      <c r="L983" s="7" t="str">
        <f aca="false">I983&amp;J983&amp;K983</f>
        <v>534</v>
      </c>
      <c r="M983" s="15" t="str">
        <f aca="false">INDEX('Mapa RF'!$B$4:$F$8,6-I983,J983)</f>
        <v>Potencialmente leales</v>
      </c>
    </row>
    <row r="984" customFormat="false" ht="15" hidden="false" customHeight="false" outlineLevel="0" collapsed="false">
      <c r="A984" s="10" t="s">
        <v>6200</v>
      </c>
      <c r="B984" s="10" t="s">
        <v>8972</v>
      </c>
      <c r="C984" s="11" t="n">
        <v>46071</v>
      </c>
      <c r="D984" s="13" t="b">
        <f aca="false">TRUE()</f>
        <v>1</v>
      </c>
      <c r="E984" s="14" t="n">
        <f aca="false">_xlfn.MAXIFS(Pedidos!$C$2:$C$7000,Pedidos!$B$2:$B$7000,A984)</f>
        <v>46071</v>
      </c>
      <c r="F984" s="15" t="n">
        <f aca="false">Parámetros!$B$4-E984</f>
        <v>225</v>
      </c>
      <c r="G984" s="7" t="n">
        <f aca="false">COUNTIF(Pedidos!$B$2:$B$7000,A984)</f>
        <v>1</v>
      </c>
      <c r="H984" s="16" t="n">
        <f aca="false">SUMIFS(Pedidos!$D$2:$D$7000,Pedidos!$B$2:$B$7000,A984)</f>
        <v>22.3</v>
      </c>
      <c r="I984" s="7" t="n">
        <f aca="false">5-MIN(4,INT(PERCENTRANK($F$2:$F$2401,F984,6)*5))</f>
        <v>3</v>
      </c>
      <c r="J984" s="15" t="n">
        <f aca="false">IF(G984&gt;=Parámetros!$B$8,5,IF(G984&gt;=Parámetros!$B$7,4,IF(G984&gt;=Parámetros!$B$6,3,IF(G984&gt;=Parámetros!$B$5,2,1))))</f>
        <v>1</v>
      </c>
      <c r="K984" s="7" t="n">
        <f aca="false">1+MIN(4,INT(PERCENTRANK($H$2:$H$2401,H984,6)*5))</f>
        <v>1</v>
      </c>
      <c r="L984" s="7" t="str">
        <f aca="false">I984&amp;J984&amp;K984</f>
        <v>311</v>
      </c>
      <c r="M984" s="15" t="str">
        <f aca="false">INDEX('Mapa RF'!$B$4:$F$8,6-I984,J984)</f>
        <v>A punto de dormirse</v>
      </c>
    </row>
    <row r="985" customFormat="false" ht="15" hidden="false" customHeight="false" outlineLevel="0" collapsed="false">
      <c r="A985" s="10" t="s">
        <v>8595</v>
      </c>
      <c r="B985" s="10" t="s">
        <v>8968</v>
      </c>
      <c r="C985" s="11" t="n">
        <v>46266</v>
      </c>
      <c r="D985" s="13" t="b">
        <f aca="false">TRUE()</f>
        <v>1</v>
      </c>
      <c r="E985" s="14" t="n">
        <f aca="false">_xlfn.MAXIFS(Pedidos!$C$2:$C$7000,Pedidos!$B$2:$B$7000,A985)</f>
        <v>46266</v>
      </c>
      <c r="F985" s="15" t="n">
        <f aca="false">Parámetros!$B$4-E985</f>
        <v>30</v>
      </c>
      <c r="G985" s="7" t="n">
        <f aca="false">COUNTIF(Pedidos!$B$2:$B$7000,A985)</f>
        <v>1</v>
      </c>
      <c r="H985" s="16" t="n">
        <f aca="false">SUMIFS(Pedidos!$D$2:$D$7000,Pedidos!$B$2:$B$7000,A985)</f>
        <v>31.16</v>
      </c>
      <c r="I985" s="7" t="n">
        <f aca="false">5-MIN(4,INT(PERCENTRANK($F$2:$F$2401,F985,6)*5))</f>
        <v>5</v>
      </c>
      <c r="J985" s="15" t="n">
        <f aca="false">IF(G985&gt;=Parámetros!$B$8,5,IF(G985&gt;=Parámetros!$B$7,4,IF(G985&gt;=Parámetros!$B$6,3,IF(G985&gt;=Parámetros!$B$5,2,1))))</f>
        <v>1</v>
      </c>
      <c r="K985" s="7" t="n">
        <f aca="false">1+MIN(4,INT(PERCENTRANK($H$2:$H$2401,H985,6)*5))</f>
        <v>2</v>
      </c>
      <c r="L985" s="7" t="str">
        <f aca="false">I985&amp;J985&amp;K985</f>
        <v>512</v>
      </c>
      <c r="M985" s="15" t="str">
        <f aca="false">INDEX('Mapa RF'!$B$4:$F$8,6-I985,J985)</f>
        <v>Nuevos</v>
      </c>
    </row>
    <row r="986" customFormat="false" ht="15" hidden="false" customHeight="false" outlineLevel="0" collapsed="false">
      <c r="A986" s="10" t="s">
        <v>1918</v>
      </c>
      <c r="B986" s="10" t="s">
        <v>8968</v>
      </c>
      <c r="C986" s="11" t="n">
        <v>45750</v>
      </c>
      <c r="D986" s="13" t="b">
        <f aca="false">TRUE()</f>
        <v>1</v>
      </c>
      <c r="E986" s="14" t="n">
        <f aca="false">_xlfn.MAXIFS(Pedidos!$C$2:$C$7000,Pedidos!$B$2:$B$7000,A986)</f>
        <v>45750</v>
      </c>
      <c r="F986" s="15" t="n">
        <f aca="false">Parámetros!$B$4-E986</f>
        <v>546</v>
      </c>
      <c r="G986" s="7" t="n">
        <f aca="false">COUNTIF(Pedidos!$B$2:$B$7000,A986)</f>
        <v>1</v>
      </c>
      <c r="H986" s="16" t="n">
        <f aca="false">SUMIFS(Pedidos!$D$2:$D$7000,Pedidos!$B$2:$B$7000,A986)</f>
        <v>32.91</v>
      </c>
      <c r="I986" s="7" t="n">
        <f aca="false">5-MIN(4,INT(PERCENTRANK($F$2:$F$2401,F986,6)*5))</f>
        <v>1</v>
      </c>
      <c r="J986" s="15" t="n">
        <f aca="false">IF(G986&gt;=Parámetros!$B$8,5,IF(G986&gt;=Parámetros!$B$7,4,IF(G986&gt;=Parámetros!$B$6,3,IF(G986&gt;=Parámetros!$B$5,2,1))))</f>
        <v>1</v>
      </c>
      <c r="K986" s="7" t="n">
        <f aca="false">1+MIN(4,INT(PERCENTRANK($H$2:$H$2401,H986,6)*5))</f>
        <v>2</v>
      </c>
      <c r="L986" s="7" t="str">
        <f aca="false">I986&amp;J986&amp;K986</f>
        <v>112</v>
      </c>
      <c r="M986" s="15" t="str">
        <f aca="false">INDEX('Mapa RF'!$B$4:$F$8,6-I986,J986)</f>
        <v>Hibernando</v>
      </c>
    </row>
    <row r="987" customFormat="false" ht="15" hidden="false" customHeight="false" outlineLevel="0" collapsed="false">
      <c r="A987" s="10" t="s">
        <v>1898</v>
      </c>
      <c r="B987" s="10" t="s">
        <v>8982</v>
      </c>
      <c r="C987" s="11" t="n">
        <v>45748</v>
      </c>
      <c r="D987" s="13" t="b">
        <f aca="false">TRUE()</f>
        <v>1</v>
      </c>
      <c r="E987" s="14" t="n">
        <f aca="false">_xlfn.MAXIFS(Pedidos!$C$2:$C$7000,Pedidos!$B$2:$B$7000,A987)</f>
        <v>46147</v>
      </c>
      <c r="F987" s="15" t="n">
        <f aca="false">Parámetros!$B$4-E987</f>
        <v>149</v>
      </c>
      <c r="G987" s="7" t="n">
        <f aca="false">COUNTIF(Pedidos!$B$2:$B$7000,A987)</f>
        <v>3</v>
      </c>
      <c r="H987" s="16" t="n">
        <f aca="false">SUMIFS(Pedidos!$D$2:$D$7000,Pedidos!$B$2:$B$7000,A987)</f>
        <v>139.25</v>
      </c>
      <c r="I987" s="7" t="n">
        <f aca="false">5-MIN(4,INT(PERCENTRANK($F$2:$F$2401,F987,6)*5))</f>
        <v>4</v>
      </c>
      <c r="J987" s="15" t="n">
        <f aca="false">IF(G987&gt;=Parámetros!$B$8,5,IF(G987&gt;=Parámetros!$B$7,4,IF(G987&gt;=Parámetros!$B$6,3,IF(G987&gt;=Parámetros!$B$5,2,1))))</f>
        <v>3</v>
      </c>
      <c r="K987" s="7" t="n">
        <f aca="false">1+MIN(4,INT(PERCENTRANK($H$2:$H$2401,H987,6)*5))</f>
        <v>5</v>
      </c>
      <c r="L987" s="7" t="str">
        <f aca="false">I987&amp;J987&amp;K987</f>
        <v>435</v>
      </c>
      <c r="M987" s="15" t="str">
        <f aca="false">INDEX('Mapa RF'!$B$4:$F$8,6-I987,J987)</f>
        <v>Potencialmente leales</v>
      </c>
    </row>
    <row r="988" customFormat="false" ht="15" hidden="false" customHeight="false" outlineLevel="0" collapsed="false">
      <c r="A988" s="10" t="s">
        <v>4470</v>
      </c>
      <c r="B988" s="10" t="s">
        <v>8973</v>
      </c>
      <c r="C988" s="11" t="n">
        <v>45940</v>
      </c>
      <c r="D988" s="13" t="b">
        <f aca="false">TRUE()</f>
        <v>1</v>
      </c>
      <c r="E988" s="14" t="n">
        <f aca="false">_xlfn.MAXIFS(Pedidos!$C$2:$C$7000,Pedidos!$B$2:$B$7000,A988)</f>
        <v>45940</v>
      </c>
      <c r="F988" s="15" t="n">
        <f aca="false">Parámetros!$B$4-E988</f>
        <v>356</v>
      </c>
      <c r="G988" s="7" t="n">
        <f aca="false">COUNTIF(Pedidos!$B$2:$B$7000,A988)</f>
        <v>1</v>
      </c>
      <c r="H988" s="16" t="n">
        <f aca="false">SUMIFS(Pedidos!$D$2:$D$7000,Pedidos!$B$2:$B$7000,A988)</f>
        <v>22.68</v>
      </c>
      <c r="I988" s="7" t="n">
        <f aca="false">5-MIN(4,INT(PERCENTRANK($F$2:$F$2401,F988,6)*5))</f>
        <v>3</v>
      </c>
      <c r="J988" s="15" t="n">
        <f aca="false">IF(G988&gt;=Parámetros!$B$8,5,IF(G988&gt;=Parámetros!$B$7,4,IF(G988&gt;=Parámetros!$B$6,3,IF(G988&gt;=Parámetros!$B$5,2,1))))</f>
        <v>1</v>
      </c>
      <c r="K988" s="7" t="n">
        <f aca="false">1+MIN(4,INT(PERCENTRANK($H$2:$H$2401,H988,6)*5))</f>
        <v>1</v>
      </c>
      <c r="L988" s="7" t="str">
        <f aca="false">I988&amp;J988&amp;K988</f>
        <v>311</v>
      </c>
      <c r="M988" s="15" t="str">
        <f aca="false">INDEX('Mapa RF'!$B$4:$F$8,6-I988,J988)</f>
        <v>A punto de dormirse</v>
      </c>
    </row>
    <row r="989" customFormat="false" ht="15" hidden="false" customHeight="false" outlineLevel="0" collapsed="false">
      <c r="A989" s="10" t="s">
        <v>2230</v>
      </c>
      <c r="B989" s="10" t="s">
        <v>8972</v>
      </c>
      <c r="C989" s="11" t="n">
        <v>45773</v>
      </c>
      <c r="D989" s="13" t="b">
        <f aca="false">TRUE()</f>
        <v>1</v>
      </c>
      <c r="E989" s="14" t="n">
        <f aca="false">_xlfn.MAXIFS(Pedidos!$C$2:$C$7000,Pedidos!$B$2:$B$7000,A989)</f>
        <v>46284</v>
      </c>
      <c r="F989" s="15" t="n">
        <f aca="false">Parámetros!$B$4-E989</f>
        <v>12</v>
      </c>
      <c r="G989" s="7" t="n">
        <f aca="false">COUNTIF(Pedidos!$B$2:$B$7000,A989)</f>
        <v>12</v>
      </c>
      <c r="H989" s="16" t="n">
        <f aca="false">SUMIFS(Pedidos!$D$2:$D$7000,Pedidos!$B$2:$B$7000,A989)</f>
        <v>565.23</v>
      </c>
      <c r="I989" s="7" t="n">
        <f aca="false">5-MIN(4,INT(PERCENTRANK($F$2:$F$2401,F989,6)*5))</f>
        <v>5</v>
      </c>
      <c r="J989" s="15" t="n">
        <f aca="false">IF(G989&gt;=Parámetros!$B$8,5,IF(G989&gt;=Parámetros!$B$7,4,IF(G989&gt;=Parámetros!$B$6,3,IF(G989&gt;=Parámetros!$B$5,2,1))))</f>
        <v>5</v>
      </c>
      <c r="K989" s="7" t="n">
        <f aca="false">1+MIN(4,INT(PERCENTRANK($H$2:$H$2401,H989,6)*5))</f>
        <v>5</v>
      </c>
      <c r="L989" s="7" t="str">
        <f aca="false">I989&amp;J989&amp;K989</f>
        <v>555</v>
      </c>
      <c r="M989" s="15" t="str">
        <f aca="false">INDEX('Mapa RF'!$B$4:$F$8,6-I989,J989)</f>
        <v>Campeones</v>
      </c>
    </row>
    <row r="990" customFormat="false" ht="15" hidden="false" customHeight="false" outlineLevel="0" collapsed="false">
      <c r="A990" s="10" t="s">
        <v>6236</v>
      </c>
      <c r="B990" s="10" t="s">
        <v>8972</v>
      </c>
      <c r="C990" s="11" t="n">
        <v>46075</v>
      </c>
      <c r="D990" s="13" t="b">
        <f aca="false">TRUE()</f>
        <v>1</v>
      </c>
      <c r="E990" s="14" t="n">
        <f aca="false">_xlfn.MAXIFS(Pedidos!$C$2:$C$7000,Pedidos!$B$2:$B$7000,A990)</f>
        <v>46259</v>
      </c>
      <c r="F990" s="15" t="n">
        <f aca="false">Parámetros!$B$4-E990</f>
        <v>37</v>
      </c>
      <c r="G990" s="7" t="n">
        <f aca="false">COUNTIF(Pedidos!$B$2:$B$7000,A990)</f>
        <v>6</v>
      </c>
      <c r="H990" s="16" t="n">
        <f aca="false">SUMIFS(Pedidos!$D$2:$D$7000,Pedidos!$B$2:$B$7000,A990)</f>
        <v>261.52</v>
      </c>
      <c r="I990" s="7" t="n">
        <f aca="false">5-MIN(4,INT(PERCENTRANK($F$2:$F$2401,F990,6)*5))</f>
        <v>5</v>
      </c>
      <c r="J990" s="15" t="n">
        <f aca="false">IF(G990&gt;=Parámetros!$B$8,5,IF(G990&gt;=Parámetros!$B$7,4,IF(G990&gt;=Parámetros!$B$6,3,IF(G990&gt;=Parámetros!$B$5,2,1))))</f>
        <v>5</v>
      </c>
      <c r="K990" s="7" t="n">
        <f aca="false">1+MIN(4,INT(PERCENTRANK($H$2:$H$2401,H990,6)*5))</f>
        <v>5</v>
      </c>
      <c r="L990" s="7" t="str">
        <f aca="false">I990&amp;J990&amp;K990</f>
        <v>555</v>
      </c>
      <c r="M990" s="15" t="str">
        <f aca="false">INDEX('Mapa RF'!$B$4:$F$8,6-I990,J990)</f>
        <v>Campeones</v>
      </c>
    </row>
    <row r="991" customFormat="false" ht="15" hidden="false" customHeight="false" outlineLevel="0" collapsed="false">
      <c r="A991" s="10" t="s">
        <v>8610</v>
      </c>
      <c r="B991" s="10" t="s">
        <v>8968</v>
      </c>
      <c r="C991" s="11" t="n">
        <v>46267</v>
      </c>
      <c r="D991" s="13" t="b">
        <f aca="false">TRUE()</f>
        <v>1</v>
      </c>
      <c r="E991" s="14" t="n">
        <f aca="false">_xlfn.MAXIFS(Pedidos!$C$2:$C$7000,Pedidos!$B$2:$B$7000,A991)</f>
        <v>46267</v>
      </c>
      <c r="F991" s="15" t="n">
        <f aca="false">Parámetros!$B$4-E991</f>
        <v>29</v>
      </c>
      <c r="G991" s="7" t="n">
        <f aca="false">COUNTIF(Pedidos!$B$2:$B$7000,A991)</f>
        <v>1</v>
      </c>
      <c r="H991" s="16" t="n">
        <f aca="false">SUMIFS(Pedidos!$D$2:$D$7000,Pedidos!$B$2:$B$7000,A991)</f>
        <v>42.94</v>
      </c>
      <c r="I991" s="7" t="n">
        <f aca="false">5-MIN(4,INT(PERCENTRANK($F$2:$F$2401,F991,6)*5))</f>
        <v>5</v>
      </c>
      <c r="J991" s="15" t="n">
        <f aca="false">IF(G991&gt;=Parámetros!$B$8,5,IF(G991&gt;=Parámetros!$B$7,4,IF(G991&gt;=Parámetros!$B$6,3,IF(G991&gt;=Parámetros!$B$5,2,1))))</f>
        <v>1</v>
      </c>
      <c r="K991" s="7" t="n">
        <f aca="false">1+MIN(4,INT(PERCENTRANK($H$2:$H$2401,H991,6)*5))</f>
        <v>3</v>
      </c>
      <c r="L991" s="7" t="str">
        <f aca="false">I991&amp;J991&amp;K991</f>
        <v>513</v>
      </c>
      <c r="M991" s="15" t="str">
        <f aca="false">INDEX('Mapa RF'!$B$4:$F$8,6-I991,J991)</f>
        <v>Nuevos</v>
      </c>
    </row>
    <row r="992" customFormat="false" ht="15" hidden="false" customHeight="false" outlineLevel="0" collapsed="false">
      <c r="A992" s="10" t="s">
        <v>4556</v>
      </c>
      <c r="B992" s="10" t="s">
        <v>8972</v>
      </c>
      <c r="C992" s="11" t="n">
        <v>45946</v>
      </c>
      <c r="D992" s="13" t="b">
        <f aca="false">TRUE()</f>
        <v>1</v>
      </c>
      <c r="E992" s="14" t="n">
        <f aca="false">_xlfn.MAXIFS(Pedidos!$C$2:$C$7000,Pedidos!$B$2:$B$7000,A992)</f>
        <v>45946</v>
      </c>
      <c r="F992" s="15" t="n">
        <f aca="false">Parámetros!$B$4-E992</f>
        <v>350</v>
      </c>
      <c r="G992" s="7" t="n">
        <f aca="false">COUNTIF(Pedidos!$B$2:$B$7000,A992)</f>
        <v>1</v>
      </c>
      <c r="H992" s="16" t="n">
        <f aca="false">SUMIFS(Pedidos!$D$2:$D$7000,Pedidos!$B$2:$B$7000,A992)</f>
        <v>50.32</v>
      </c>
      <c r="I992" s="7" t="n">
        <f aca="false">5-MIN(4,INT(PERCENTRANK($F$2:$F$2401,F992,6)*5))</f>
        <v>3</v>
      </c>
      <c r="J992" s="15" t="n">
        <f aca="false">IF(G992&gt;=Parámetros!$B$8,5,IF(G992&gt;=Parámetros!$B$7,4,IF(G992&gt;=Parámetros!$B$6,3,IF(G992&gt;=Parámetros!$B$5,2,1))))</f>
        <v>1</v>
      </c>
      <c r="K992" s="7" t="n">
        <f aca="false">1+MIN(4,INT(PERCENTRANK($H$2:$H$2401,H992,6)*5))</f>
        <v>3</v>
      </c>
      <c r="L992" s="7" t="str">
        <f aca="false">I992&amp;J992&amp;K992</f>
        <v>313</v>
      </c>
      <c r="M992" s="15" t="str">
        <f aca="false">INDEX('Mapa RF'!$B$4:$F$8,6-I992,J992)</f>
        <v>A punto de dormirse</v>
      </c>
    </row>
    <row r="993" customFormat="false" ht="15" hidden="false" customHeight="false" outlineLevel="0" collapsed="false">
      <c r="A993" s="10" t="s">
        <v>2374</v>
      </c>
      <c r="B993" s="10" t="s">
        <v>8971</v>
      </c>
      <c r="C993" s="11" t="n">
        <v>45784</v>
      </c>
      <c r="D993" s="13" t="b">
        <f aca="false">TRUE()</f>
        <v>1</v>
      </c>
      <c r="E993" s="14" t="n">
        <f aca="false">_xlfn.MAXIFS(Pedidos!$C$2:$C$7000,Pedidos!$B$2:$B$7000,A993)</f>
        <v>46237</v>
      </c>
      <c r="F993" s="15" t="n">
        <f aca="false">Parámetros!$B$4-E993</f>
        <v>59</v>
      </c>
      <c r="G993" s="7" t="n">
        <f aca="false">COUNTIF(Pedidos!$B$2:$B$7000,A993)</f>
        <v>10</v>
      </c>
      <c r="H993" s="16" t="n">
        <f aca="false">SUMIFS(Pedidos!$D$2:$D$7000,Pedidos!$B$2:$B$7000,A993)</f>
        <v>423.36</v>
      </c>
      <c r="I993" s="7" t="n">
        <f aca="false">5-MIN(4,INT(PERCENTRANK($F$2:$F$2401,F993,6)*5))</f>
        <v>5</v>
      </c>
      <c r="J993" s="15" t="n">
        <f aca="false">IF(G993&gt;=Parámetros!$B$8,5,IF(G993&gt;=Parámetros!$B$7,4,IF(G993&gt;=Parámetros!$B$6,3,IF(G993&gt;=Parámetros!$B$5,2,1))))</f>
        <v>5</v>
      </c>
      <c r="K993" s="7" t="n">
        <f aca="false">1+MIN(4,INT(PERCENTRANK($H$2:$H$2401,H993,6)*5))</f>
        <v>5</v>
      </c>
      <c r="L993" s="7" t="str">
        <f aca="false">I993&amp;J993&amp;K993</f>
        <v>555</v>
      </c>
      <c r="M993" s="15" t="str">
        <f aca="false">INDEX('Mapa RF'!$B$4:$F$8,6-I993,J993)</f>
        <v>Campeones</v>
      </c>
    </row>
    <row r="994" customFormat="false" ht="15" hidden="false" customHeight="false" outlineLevel="0" collapsed="false">
      <c r="A994" s="10" t="s">
        <v>1396</v>
      </c>
      <c r="B994" s="10" t="s">
        <v>8968</v>
      </c>
      <c r="C994" s="11" t="n">
        <v>45710</v>
      </c>
      <c r="D994" s="13" t="b">
        <f aca="false">TRUE()</f>
        <v>1</v>
      </c>
      <c r="E994" s="14" t="n">
        <f aca="false">_xlfn.MAXIFS(Pedidos!$C$2:$C$7000,Pedidos!$B$2:$B$7000,A994)</f>
        <v>45832</v>
      </c>
      <c r="F994" s="15" t="n">
        <f aca="false">Parámetros!$B$4-E994</f>
        <v>464</v>
      </c>
      <c r="G994" s="7" t="n">
        <f aca="false">COUNTIF(Pedidos!$B$2:$B$7000,A994)</f>
        <v>2</v>
      </c>
      <c r="H994" s="16" t="n">
        <f aca="false">SUMIFS(Pedidos!$D$2:$D$7000,Pedidos!$B$2:$B$7000,A994)</f>
        <v>49.56</v>
      </c>
      <c r="I994" s="7" t="n">
        <f aca="false">5-MIN(4,INT(PERCENTRANK($F$2:$F$2401,F994,6)*5))</f>
        <v>2</v>
      </c>
      <c r="J994" s="15" t="n">
        <f aca="false">IF(G994&gt;=Parámetros!$B$8,5,IF(G994&gt;=Parámetros!$B$7,4,IF(G994&gt;=Parámetros!$B$6,3,IF(G994&gt;=Parámetros!$B$5,2,1))))</f>
        <v>2</v>
      </c>
      <c r="K994" s="7" t="n">
        <f aca="false">1+MIN(4,INT(PERCENTRANK($H$2:$H$2401,H994,6)*5))</f>
        <v>3</v>
      </c>
      <c r="L994" s="7" t="str">
        <f aca="false">I994&amp;J994&amp;K994</f>
        <v>223</v>
      </c>
      <c r="M994" s="15" t="str">
        <f aca="false">INDEX('Mapa RF'!$B$4:$F$8,6-I994,J994)</f>
        <v>Hibernando</v>
      </c>
    </row>
    <row r="995" customFormat="false" ht="15" hidden="false" customHeight="false" outlineLevel="0" collapsed="false">
      <c r="A995" s="10" t="s">
        <v>6647</v>
      </c>
      <c r="B995" s="10" t="s">
        <v>8972</v>
      </c>
      <c r="C995" s="11" t="n">
        <v>46105</v>
      </c>
      <c r="D995" s="13" t="b">
        <f aca="false">TRUE()</f>
        <v>1</v>
      </c>
      <c r="E995" s="14" t="n">
        <f aca="false">_xlfn.MAXIFS(Pedidos!$C$2:$C$7000,Pedidos!$B$2:$B$7000,A995)</f>
        <v>46226</v>
      </c>
      <c r="F995" s="15" t="n">
        <f aca="false">Parámetros!$B$4-E995</f>
        <v>70</v>
      </c>
      <c r="G995" s="7" t="n">
        <f aca="false">COUNTIF(Pedidos!$B$2:$B$7000,A995)</f>
        <v>3</v>
      </c>
      <c r="H995" s="16" t="n">
        <f aca="false">SUMIFS(Pedidos!$D$2:$D$7000,Pedidos!$B$2:$B$7000,A995)</f>
        <v>109.64</v>
      </c>
      <c r="I995" s="7" t="n">
        <f aca="false">5-MIN(4,INT(PERCENTRANK($F$2:$F$2401,F995,6)*5))</f>
        <v>4</v>
      </c>
      <c r="J995" s="15" t="n">
        <f aca="false">IF(G995&gt;=Parámetros!$B$8,5,IF(G995&gt;=Parámetros!$B$7,4,IF(G995&gt;=Parámetros!$B$6,3,IF(G995&gt;=Parámetros!$B$5,2,1))))</f>
        <v>3</v>
      </c>
      <c r="K995" s="7" t="n">
        <f aca="false">1+MIN(4,INT(PERCENTRANK($H$2:$H$2401,H995,6)*5))</f>
        <v>4</v>
      </c>
      <c r="L995" s="7" t="str">
        <f aca="false">I995&amp;J995&amp;K995</f>
        <v>434</v>
      </c>
      <c r="M995" s="15" t="str">
        <f aca="false">INDEX('Mapa RF'!$B$4:$F$8,6-I995,J995)</f>
        <v>Potencialmente leales</v>
      </c>
    </row>
    <row r="996" customFormat="false" ht="15" hidden="false" customHeight="false" outlineLevel="0" collapsed="false">
      <c r="A996" s="10" t="s">
        <v>4433</v>
      </c>
      <c r="B996" s="10" t="s">
        <v>8977</v>
      </c>
      <c r="C996" s="11" t="n">
        <v>45938</v>
      </c>
      <c r="D996" s="13" t="b">
        <f aca="false">TRUE()</f>
        <v>1</v>
      </c>
      <c r="E996" s="14" t="n">
        <f aca="false">_xlfn.MAXIFS(Pedidos!$C$2:$C$7000,Pedidos!$B$2:$B$7000,A996)</f>
        <v>45938</v>
      </c>
      <c r="F996" s="15" t="n">
        <f aca="false">Parámetros!$B$4-E996</f>
        <v>358</v>
      </c>
      <c r="G996" s="7" t="n">
        <f aca="false">COUNTIF(Pedidos!$B$2:$B$7000,A996)</f>
        <v>1</v>
      </c>
      <c r="H996" s="16" t="n">
        <f aca="false">SUMIFS(Pedidos!$D$2:$D$7000,Pedidos!$B$2:$B$7000,A996)</f>
        <v>24.51</v>
      </c>
      <c r="I996" s="7" t="n">
        <f aca="false">5-MIN(4,INT(PERCENTRANK($F$2:$F$2401,F996,6)*5))</f>
        <v>2</v>
      </c>
      <c r="J996" s="15" t="n">
        <f aca="false">IF(G996&gt;=Parámetros!$B$8,5,IF(G996&gt;=Parámetros!$B$7,4,IF(G996&gt;=Parámetros!$B$6,3,IF(G996&gt;=Parámetros!$B$5,2,1))))</f>
        <v>1</v>
      </c>
      <c r="K996" s="7" t="n">
        <f aca="false">1+MIN(4,INT(PERCENTRANK($H$2:$H$2401,H996,6)*5))</f>
        <v>1</v>
      </c>
      <c r="L996" s="7" t="str">
        <f aca="false">I996&amp;J996&amp;K996</f>
        <v>211</v>
      </c>
      <c r="M996" s="15" t="str">
        <f aca="false">INDEX('Mapa RF'!$B$4:$F$8,6-I996,J996)</f>
        <v>Hibernando</v>
      </c>
    </row>
    <row r="997" customFormat="false" ht="15" hidden="false" customHeight="false" outlineLevel="0" collapsed="false">
      <c r="A997" s="10" t="s">
        <v>1367</v>
      </c>
      <c r="B997" s="10" t="s">
        <v>8968</v>
      </c>
      <c r="C997" s="11" t="n">
        <v>45707</v>
      </c>
      <c r="D997" s="13" t="b">
        <f aca="false">TRUE()</f>
        <v>1</v>
      </c>
      <c r="E997" s="14" t="n">
        <f aca="false">_xlfn.MAXIFS(Pedidos!$C$2:$C$7000,Pedidos!$B$2:$B$7000,A997)</f>
        <v>45916</v>
      </c>
      <c r="F997" s="15" t="n">
        <f aca="false">Parámetros!$B$4-E997</f>
        <v>380</v>
      </c>
      <c r="G997" s="7" t="n">
        <f aca="false">COUNTIF(Pedidos!$B$2:$B$7000,A997)</f>
        <v>2</v>
      </c>
      <c r="H997" s="16" t="n">
        <f aca="false">SUMIFS(Pedidos!$D$2:$D$7000,Pedidos!$B$2:$B$7000,A997)</f>
        <v>82.96</v>
      </c>
      <c r="I997" s="7" t="n">
        <f aca="false">5-MIN(4,INT(PERCENTRANK($F$2:$F$2401,F997,6)*5))</f>
        <v>2</v>
      </c>
      <c r="J997" s="15" t="n">
        <f aca="false">IF(G997&gt;=Parámetros!$B$8,5,IF(G997&gt;=Parámetros!$B$7,4,IF(G997&gt;=Parámetros!$B$6,3,IF(G997&gt;=Parámetros!$B$5,2,1))))</f>
        <v>2</v>
      </c>
      <c r="K997" s="7" t="n">
        <f aca="false">1+MIN(4,INT(PERCENTRANK($H$2:$H$2401,H997,6)*5))</f>
        <v>4</v>
      </c>
      <c r="L997" s="7" t="str">
        <f aca="false">I997&amp;J997&amp;K997</f>
        <v>224</v>
      </c>
      <c r="M997" s="15" t="str">
        <f aca="false">INDEX('Mapa RF'!$B$4:$F$8,6-I997,J997)</f>
        <v>Hibernando</v>
      </c>
    </row>
    <row r="998" customFormat="false" ht="15" hidden="false" customHeight="false" outlineLevel="0" collapsed="false">
      <c r="A998" s="10" t="s">
        <v>155</v>
      </c>
      <c r="B998" s="10" t="s">
        <v>8968</v>
      </c>
      <c r="C998" s="11" t="n">
        <v>45583</v>
      </c>
      <c r="D998" s="13" t="b">
        <f aca="false">TRUE()</f>
        <v>1</v>
      </c>
      <c r="E998" s="14" t="n">
        <f aca="false">_xlfn.MAXIFS(Pedidos!$C$2:$C$7000,Pedidos!$B$2:$B$7000,A998)</f>
        <v>45769</v>
      </c>
      <c r="F998" s="15" t="n">
        <f aca="false">Parámetros!$B$4-E998</f>
        <v>527</v>
      </c>
      <c r="G998" s="7" t="n">
        <f aca="false">COUNTIF(Pedidos!$B$2:$B$7000,A998)</f>
        <v>4</v>
      </c>
      <c r="H998" s="16" t="n">
        <f aca="false">SUMIFS(Pedidos!$D$2:$D$7000,Pedidos!$B$2:$B$7000,A998)</f>
        <v>150.77</v>
      </c>
      <c r="I998" s="7" t="n">
        <f aca="false">5-MIN(4,INT(PERCENTRANK($F$2:$F$2401,F998,6)*5))</f>
        <v>1</v>
      </c>
      <c r="J998" s="15" t="n">
        <f aca="false">IF(G998&gt;=Parámetros!$B$8,5,IF(G998&gt;=Parámetros!$B$7,4,IF(G998&gt;=Parámetros!$B$6,3,IF(G998&gt;=Parámetros!$B$5,2,1))))</f>
        <v>4</v>
      </c>
      <c r="K998" s="7" t="n">
        <f aca="false">1+MIN(4,INT(PERCENTRANK($H$2:$H$2401,H998,6)*5))</f>
        <v>5</v>
      </c>
      <c r="L998" s="7" t="str">
        <f aca="false">I998&amp;J998&amp;K998</f>
        <v>145</v>
      </c>
      <c r="M998" s="15" t="str">
        <f aca="false">INDEX('Mapa RF'!$B$4:$F$8,6-I998,J998)</f>
        <v>En riesgo</v>
      </c>
    </row>
    <row r="999" customFormat="false" ht="15" hidden="false" customHeight="false" outlineLevel="0" collapsed="false">
      <c r="A999" s="10" t="s">
        <v>3966</v>
      </c>
      <c r="B999" s="10" t="s">
        <v>8968</v>
      </c>
      <c r="C999" s="11" t="n">
        <v>45902</v>
      </c>
      <c r="D999" s="13" t="b">
        <f aca="false">TRUE()</f>
        <v>1</v>
      </c>
      <c r="E999" s="14" t="n">
        <f aca="false">_xlfn.MAXIFS(Pedidos!$C$2:$C$7000,Pedidos!$B$2:$B$7000,A999)</f>
        <v>45902</v>
      </c>
      <c r="F999" s="15" t="n">
        <f aca="false">Parámetros!$B$4-E999</f>
        <v>394</v>
      </c>
      <c r="G999" s="7" t="n">
        <f aca="false">COUNTIF(Pedidos!$B$2:$B$7000,A999)</f>
        <v>1</v>
      </c>
      <c r="H999" s="16" t="n">
        <f aca="false">SUMIFS(Pedidos!$D$2:$D$7000,Pedidos!$B$2:$B$7000,A999)</f>
        <v>13.85</v>
      </c>
      <c r="I999" s="7" t="n">
        <f aca="false">5-MIN(4,INT(PERCENTRANK($F$2:$F$2401,F999,6)*5))</f>
        <v>2</v>
      </c>
      <c r="J999" s="15" t="n">
        <f aca="false">IF(G999&gt;=Parámetros!$B$8,5,IF(G999&gt;=Parámetros!$B$7,4,IF(G999&gt;=Parámetros!$B$6,3,IF(G999&gt;=Parámetros!$B$5,2,1))))</f>
        <v>1</v>
      </c>
      <c r="K999" s="7" t="n">
        <f aca="false">1+MIN(4,INT(PERCENTRANK($H$2:$H$2401,H999,6)*5))</f>
        <v>1</v>
      </c>
      <c r="L999" s="7" t="str">
        <f aca="false">I999&amp;J999&amp;K999</f>
        <v>211</v>
      </c>
      <c r="M999" s="15" t="str">
        <f aca="false">INDEX('Mapa RF'!$B$4:$F$8,6-I999,J999)</f>
        <v>Hibernando</v>
      </c>
    </row>
    <row r="1000" customFormat="false" ht="15" hidden="false" customHeight="false" outlineLevel="0" collapsed="false">
      <c r="A1000" s="10" t="s">
        <v>4182</v>
      </c>
      <c r="B1000" s="10" t="s">
        <v>8970</v>
      </c>
      <c r="C1000" s="11" t="n">
        <v>45919</v>
      </c>
      <c r="D1000" s="13" t="b">
        <f aca="false">TRUE()</f>
        <v>1</v>
      </c>
      <c r="E1000" s="14" t="n">
        <f aca="false">_xlfn.MAXIFS(Pedidos!$C$2:$C$7000,Pedidos!$B$2:$B$7000,A1000)</f>
        <v>45919</v>
      </c>
      <c r="F1000" s="15" t="n">
        <f aca="false">Parámetros!$B$4-E1000</f>
        <v>377</v>
      </c>
      <c r="G1000" s="7" t="n">
        <f aca="false">COUNTIF(Pedidos!$B$2:$B$7000,A1000)</f>
        <v>1</v>
      </c>
      <c r="H1000" s="16" t="n">
        <f aca="false">SUMIFS(Pedidos!$D$2:$D$7000,Pedidos!$B$2:$B$7000,A1000)</f>
        <v>46.16</v>
      </c>
      <c r="I1000" s="7" t="n">
        <f aca="false">5-MIN(4,INT(PERCENTRANK($F$2:$F$2401,F1000,6)*5))</f>
        <v>2</v>
      </c>
      <c r="J1000" s="15" t="n">
        <f aca="false">IF(G1000&gt;=Parámetros!$B$8,5,IF(G1000&gt;=Parámetros!$B$7,4,IF(G1000&gt;=Parámetros!$B$6,3,IF(G1000&gt;=Parámetros!$B$5,2,1))))</f>
        <v>1</v>
      </c>
      <c r="K1000" s="7" t="n">
        <f aca="false">1+MIN(4,INT(PERCENTRANK($H$2:$H$2401,H1000,6)*5))</f>
        <v>3</v>
      </c>
      <c r="L1000" s="7" t="str">
        <f aca="false">I1000&amp;J1000&amp;K1000</f>
        <v>213</v>
      </c>
      <c r="M1000" s="15" t="str">
        <f aca="false">INDEX('Mapa RF'!$B$4:$F$8,6-I1000,J1000)</f>
        <v>Hibernando</v>
      </c>
    </row>
    <row r="1001" customFormat="false" ht="15" hidden="false" customHeight="false" outlineLevel="0" collapsed="false">
      <c r="A1001" s="10" t="s">
        <v>7561</v>
      </c>
      <c r="B1001" s="10" t="s">
        <v>8978</v>
      </c>
      <c r="C1001" s="11" t="n">
        <v>46183</v>
      </c>
      <c r="D1001" s="13" t="b">
        <f aca="false">TRUE()</f>
        <v>1</v>
      </c>
      <c r="E1001" s="14" t="n">
        <f aca="false">_xlfn.MAXIFS(Pedidos!$C$2:$C$7000,Pedidos!$B$2:$B$7000,A1001)</f>
        <v>46183</v>
      </c>
      <c r="F1001" s="15" t="n">
        <f aca="false">Parámetros!$B$4-E1001</f>
        <v>113</v>
      </c>
      <c r="G1001" s="7" t="n">
        <f aca="false">COUNTIF(Pedidos!$B$2:$B$7000,A1001)</f>
        <v>1</v>
      </c>
      <c r="H1001" s="16" t="n">
        <f aca="false">SUMIFS(Pedidos!$D$2:$D$7000,Pedidos!$B$2:$B$7000,A1001)</f>
        <v>20.16</v>
      </c>
      <c r="I1001" s="7" t="n">
        <f aca="false">5-MIN(4,INT(PERCENTRANK($F$2:$F$2401,F1001,6)*5))</f>
        <v>4</v>
      </c>
      <c r="J1001" s="15" t="n">
        <f aca="false">IF(G1001&gt;=Parámetros!$B$8,5,IF(G1001&gt;=Parámetros!$B$7,4,IF(G1001&gt;=Parámetros!$B$6,3,IF(G1001&gt;=Parámetros!$B$5,2,1))))</f>
        <v>1</v>
      </c>
      <c r="K1001" s="7" t="n">
        <f aca="false">1+MIN(4,INT(PERCENTRANK($H$2:$H$2401,H1001,6)*5))</f>
        <v>1</v>
      </c>
      <c r="L1001" s="7" t="str">
        <f aca="false">I1001&amp;J1001&amp;K1001</f>
        <v>411</v>
      </c>
      <c r="M1001" s="15" t="str">
        <f aca="false">INDEX('Mapa RF'!$B$4:$F$8,6-I1001,J1001)</f>
        <v>Prometedores</v>
      </c>
    </row>
    <row r="1002" customFormat="false" ht="15" hidden="false" customHeight="false" outlineLevel="0" collapsed="false">
      <c r="A1002" s="10" t="s">
        <v>1329</v>
      </c>
      <c r="B1002" s="10" t="s">
        <v>8968</v>
      </c>
      <c r="C1002" s="11" t="n">
        <v>45704</v>
      </c>
      <c r="D1002" s="13" t="b">
        <f aca="false">TRUE()</f>
        <v>1</v>
      </c>
      <c r="E1002" s="14" t="n">
        <f aca="false">_xlfn.MAXIFS(Pedidos!$C$2:$C$7000,Pedidos!$B$2:$B$7000,A1002)</f>
        <v>45879</v>
      </c>
      <c r="F1002" s="15" t="n">
        <f aca="false">Parámetros!$B$4-E1002</f>
        <v>417</v>
      </c>
      <c r="G1002" s="7" t="n">
        <f aca="false">COUNTIF(Pedidos!$B$2:$B$7000,A1002)</f>
        <v>4</v>
      </c>
      <c r="H1002" s="16" t="n">
        <f aca="false">SUMIFS(Pedidos!$D$2:$D$7000,Pedidos!$B$2:$B$7000,A1002)</f>
        <v>136.53</v>
      </c>
      <c r="I1002" s="7" t="n">
        <f aca="false">5-MIN(4,INT(PERCENTRANK($F$2:$F$2401,F1002,6)*5))</f>
        <v>2</v>
      </c>
      <c r="J1002" s="15" t="n">
        <f aca="false">IF(G1002&gt;=Parámetros!$B$8,5,IF(G1002&gt;=Parámetros!$B$7,4,IF(G1002&gt;=Parámetros!$B$6,3,IF(G1002&gt;=Parámetros!$B$5,2,1))))</f>
        <v>4</v>
      </c>
      <c r="K1002" s="7" t="n">
        <f aca="false">1+MIN(4,INT(PERCENTRANK($H$2:$H$2401,H1002,6)*5))</f>
        <v>4</v>
      </c>
      <c r="L1002" s="7" t="str">
        <f aca="false">I1002&amp;J1002&amp;K1002</f>
        <v>244</v>
      </c>
      <c r="M1002" s="15" t="str">
        <f aca="false">INDEX('Mapa RF'!$B$4:$F$8,6-I1002,J1002)</f>
        <v>En riesgo</v>
      </c>
    </row>
    <row r="1003" customFormat="false" ht="15" hidden="false" customHeight="false" outlineLevel="0" collapsed="false">
      <c r="A1003" s="10" t="s">
        <v>6292</v>
      </c>
      <c r="B1003" s="10" t="s">
        <v>8968</v>
      </c>
      <c r="C1003" s="11" t="n">
        <v>46079</v>
      </c>
      <c r="D1003" s="13" t="b">
        <f aca="false">TRUE()</f>
        <v>1</v>
      </c>
      <c r="E1003" s="14" t="n">
        <f aca="false">_xlfn.MAXIFS(Pedidos!$C$2:$C$7000,Pedidos!$B$2:$B$7000,A1003)</f>
        <v>46079</v>
      </c>
      <c r="F1003" s="15" t="n">
        <f aca="false">Parámetros!$B$4-E1003</f>
        <v>217</v>
      </c>
      <c r="G1003" s="7" t="n">
        <f aca="false">COUNTIF(Pedidos!$B$2:$B$7000,A1003)</f>
        <v>1</v>
      </c>
      <c r="H1003" s="16" t="n">
        <f aca="false">SUMIFS(Pedidos!$D$2:$D$7000,Pedidos!$B$2:$B$7000,A1003)</f>
        <v>23.62</v>
      </c>
      <c r="I1003" s="7" t="n">
        <f aca="false">5-MIN(4,INT(PERCENTRANK($F$2:$F$2401,F1003,6)*5))</f>
        <v>3</v>
      </c>
      <c r="J1003" s="15" t="n">
        <f aca="false">IF(G1003&gt;=Parámetros!$B$8,5,IF(G1003&gt;=Parámetros!$B$7,4,IF(G1003&gt;=Parámetros!$B$6,3,IF(G1003&gt;=Parámetros!$B$5,2,1))))</f>
        <v>1</v>
      </c>
      <c r="K1003" s="7" t="n">
        <f aca="false">1+MIN(4,INT(PERCENTRANK($H$2:$H$2401,H1003,6)*5))</f>
        <v>1</v>
      </c>
      <c r="L1003" s="7" t="str">
        <f aca="false">I1003&amp;J1003&amp;K1003</f>
        <v>311</v>
      </c>
      <c r="M1003" s="15" t="str">
        <f aca="false">INDEX('Mapa RF'!$B$4:$F$8,6-I1003,J1003)</f>
        <v>A punto de dormirse</v>
      </c>
    </row>
    <row r="1004" customFormat="false" ht="15" hidden="false" customHeight="false" outlineLevel="0" collapsed="false">
      <c r="A1004" s="10" t="s">
        <v>1265</v>
      </c>
      <c r="B1004" s="10" t="s">
        <v>8976</v>
      </c>
      <c r="C1004" s="11" t="n">
        <v>45699</v>
      </c>
      <c r="D1004" s="13" t="b">
        <f aca="false">TRUE()</f>
        <v>1</v>
      </c>
      <c r="E1004" s="14" t="n">
        <f aca="false">_xlfn.MAXIFS(Pedidos!$C$2:$C$7000,Pedidos!$B$2:$B$7000,A1004)</f>
        <v>45879</v>
      </c>
      <c r="F1004" s="15" t="n">
        <f aca="false">Parámetros!$B$4-E1004</f>
        <v>417</v>
      </c>
      <c r="G1004" s="7" t="n">
        <f aca="false">COUNTIF(Pedidos!$B$2:$B$7000,A1004)</f>
        <v>2</v>
      </c>
      <c r="H1004" s="16" t="n">
        <f aca="false">SUMIFS(Pedidos!$D$2:$D$7000,Pedidos!$B$2:$B$7000,A1004)</f>
        <v>76.41</v>
      </c>
      <c r="I1004" s="7" t="n">
        <f aca="false">5-MIN(4,INT(PERCENTRANK($F$2:$F$2401,F1004,6)*5))</f>
        <v>2</v>
      </c>
      <c r="J1004" s="15" t="n">
        <f aca="false">IF(G1004&gt;=Parámetros!$B$8,5,IF(G1004&gt;=Parámetros!$B$7,4,IF(G1004&gt;=Parámetros!$B$6,3,IF(G1004&gt;=Parámetros!$B$5,2,1))))</f>
        <v>2</v>
      </c>
      <c r="K1004" s="7" t="n">
        <f aca="false">1+MIN(4,INT(PERCENTRANK($H$2:$H$2401,H1004,6)*5))</f>
        <v>4</v>
      </c>
      <c r="L1004" s="7" t="str">
        <f aca="false">I1004&amp;J1004&amp;K1004</f>
        <v>224</v>
      </c>
      <c r="M1004" s="15" t="str">
        <f aca="false">INDEX('Mapa RF'!$B$4:$F$8,6-I1004,J1004)</f>
        <v>Hibernando</v>
      </c>
    </row>
    <row r="1005" customFormat="false" ht="15" hidden="false" customHeight="false" outlineLevel="0" collapsed="false">
      <c r="A1005" s="10" t="s">
        <v>4119</v>
      </c>
      <c r="B1005" s="10" t="s">
        <v>8981</v>
      </c>
      <c r="C1005" s="11" t="n">
        <v>45915</v>
      </c>
      <c r="D1005" s="13" t="b">
        <f aca="false">TRUE()</f>
        <v>1</v>
      </c>
      <c r="E1005" s="14" t="n">
        <f aca="false">_xlfn.MAXIFS(Pedidos!$C$2:$C$7000,Pedidos!$B$2:$B$7000,A1005)</f>
        <v>46200</v>
      </c>
      <c r="F1005" s="15" t="n">
        <f aca="false">Parámetros!$B$4-E1005</f>
        <v>96</v>
      </c>
      <c r="G1005" s="7" t="n">
        <f aca="false">COUNTIF(Pedidos!$B$2:$B$7000,A1005)</f>
        <v>3</v>
      </c>
      <c r="H1005" s="16" t="n">
        <f aca="false">SUMIFS(Pedidos!$D$2:$D$7000,Pedidos!$B$2:$B$7000,A1005)</f>
        <v>108.8</v>
      </c>
      <c r="I1005" s="7" t="n">
        <f aca="false">5-MIN(4,INT(PERCENTRANK($F$2:$F$2401,F1005,6)*5))</f>
        <v>4</v>
      </c>
      <c r="J1005" s="15" t="n">
        <f aca="false">IF(G1005&gt;=Parámetros!$B$8,5,IF(G1005&gt;=Parámetros!$B$7,4,IF(G1005&gt;=Parámetros!$B$6,3,IF(G1005&gt;=Parámetros!$B$5,2,1))))</f>
        <v>3</v>
      </c>
      <c r="K1005" s="7" t="n">
        <f aca="false">1+MIN(4,INT(PERCENTRANK($H$2:$H$2401,H1005,6)*5))</f>
        <v>4</v>
      </c>
      <c r="L1005" s="7" t="str">
        <f aca="false">I1005&amp;J1005&amp;K1005</f>
        <v>434</v>
      </c>
      <c r="M1005" s="15" t="str">
        <f aca="false">INDEX('Mapa RF'!$B$4:$F$8,6-I1005,J1005)</f>
        <v>Potencialmente leales</v>
      </c>
    </row>
    <row r="1006" customFormat="false" ht="15" hidden="false" customHeight="false" outlineLevel="0" collapsed="false">
      <c r="A1006" s="10" t="s">
        <v>8278</v>
      </c>
      <c r="B1006" s="10" t="s">
        <v>8968</v>
      </c>
      <c r="C1006" s="11" t="n">
        <v>46240</v>
      </c>
      <c r="D1006" s="13" t="b">
        <f aca="false">TRUE()</f>
        <v>1</v>
      </c>
      <c r="E1006" s="14" t="n">
        <f aca="false">_xlfn.MAXIFS(Pedidos!$C$2:$C$7000,Pedidos!$B$2:$B$7000,A1006)</f>
        <v>46240</v>
      </c>
      <c r="F1006" s="15" t="n">
        <f aca="false">Parámetros!$B$4-E1006</f>
        <v>56</v>
      </c>
      <c r="G1006" s="7" t="n">
        <f aca="false">COUNTIF(Pedidos!$B$2:$B$7000,A1006)</f>
        <v>1</v>
      </c>
      <c r="H1006" s="16" t="n">
        <f aca="false">SUMIFS(Pedidos!$D$2:$D$7000,Pedidos!$B$2:$B$7000,A1006)</f>
        <v>40.48</v>
      </c>
      <c r="I1006" s="7" t="n">
        <f aca="false">5-MIN(4,INT(PERCENTRANK($F$2:$F$2401,F1006,6)*5))</f>
        <v>5</v>
      </c>
      <c r="J1006" s="15" t="n">
        <f aca="false">IF(G1006&gt;=Parámetros!$B$8,5,IF(G1006&gt;=Parámetros!$B$7,4,IF(G1006&gt;=Parámetros!$B$6,3,IF(G1006&gt;=Parámetros!$B$5,2,1))))</f>
        <v>1</v>
      </c>
      <c r="K1006" s="7" t="n">
        <f aca="false">1+MIN(4,INT(PERCENTRANK($H$2:$H$2401,H1006,6)*5))</f>
        <v>3</v>
      </c>
      <c r="L1006" s="7" t="str">
        <f aca="false">I1006&amp;J1006&amp;K1006</f>
        <v>513</v>
      </c>
      <c r="M1006" s="15" t="str">
        <f aca="false">INDEX('Mapa RF'!$B$4:$F$8,6-I1006,J1006)</f>
        <v>Nuevos</v>
      </c>
    </row>
    <row r="1007" customFormat="false" ht="15" hidden="false" customHeight="false" outlineLevel="0" collapsed="false">
      <c r="A1007" s="10" t="s">
        <v>2161</v>
      </c>
      <c r="B1007" s="10" t="s">
        <v>8968</v>
      </c>
      <c r="C1007" s="11" t="n">
        <v>45768</v>
      </c>
      <c r="D1007" s="13" t="b">
        <f aca="false">TRUE()</f>
        <v>1</v>
      </c>
      <c r="E1007" s="14" t="n">
        <f aca="false">_xlfn.MAXIFS(Pedidos!$C$2:$C$7000,Pedidos!$B$2:$B$7000,A1007)</f>
        <v>45768</v>
      </c>
      <c r="F1007" s="15" t="n">
        <f aca="false">Parámetros!$B$4-E1007</f>
        <v>528</v>
      </c>
      <c r="G1007" s="7" t="n">
        <f aca="false">COUNTIF(Pedidos!$B$2:$B$7000,A1007)</f>
        <v>1</v>
      </c>
      <c r="H1007" s="16" t="n">
        <f aca="false">SUMIFS(Pedidos!$D$2:$D$7000,Pedidos!$B$2:$B$7000,A1007)</f>
        <v>34.51</v>
      </c>
      <c r="I1007" s="7" t="n">
        <f aca="false">5-MIN(4,INT(PERCENTRANK($F$2:$F$2401,F1007,6)*5))</f>
        <v>1</v>
      </c>
      <c r="J1007" s="15" t="n">
        <f aca="false">IF(G1007&gt;=Parámetros!$B$8,5,IF(G1007&gt;=Parámetros!$B$7,4,IF(G1007&gt;=Parámetros!$B$6,3,IF(G1007&gt;=Parámetros!$B$5,2,1))))</f>
        <v>1</v>
      </c>
      <c r="K1007" s="7" t="n">
        <f aca="false">1+MIN(4,INT(PERCENTRANK($H$2:$H$2401,H1007,6)*5))</f>
        <v>2</v>
      </c>
      <c r="L1007" s="7" t="str">
        <f aca="false">I1007&amp;J1007&amp;K1007</f>
        <v>112</v>
      </c>
      <c r="M1007" s="15" t="str">
        <f aca="false">INDEX('Mapa RF'!$B$4:$F$8,6-I1007,J1007)</f>
        <v>Hibernando</v>
      </c>
    </row>
    <row r="1008" customFormat="false" ht="15" hidden="false" customHeight="false" outlineLevel="0" collapsed="false">
      <c r="A1008" s="10" t="s">
        <v>688</v>
      </c>
      <c r="B1008" s="10" t="s">
        <v>8976</v>
      </c>
      <c r="C1008" s="11" t="n">
        <v>45645</v>
      </c>
      <c r="D1008" s="13" t="b">
        <f aca="false">TRUE()</f>
        <v>1</v>
      </c>
      <c r="E1008" s="14" t="n">
        <f aca="false">_xlfn.MAXIFS(Pedidos!$C$2:$C$7000,Pedidos!$B$2:$B$7000,A1008)</f>
        <v>46280</v>
      </c>
      <c r="F1008" s="15" t="n">
        <f aca="false">Parámetros!$B$4-E1008</f>
        <v>16</v>
      </c>
      <c r="G1008" s="7" t="n">
        <f aca="false">COUNTIF(Pedidos!$B$2:$B$7000,A1008)</f>
        <v>18</v>
      </c>
      <c r="H1008" s="16" t="n">
        <f aca="false">SUMIFS(Pedidos!$D$2:$D$7000,Pedidos!$B$2:$B$7000,A1008)</f>
        <v>925.39</v>
      </c>
      <c r="I1008" s="7" t="n">
        <f aca="false">5-MIN(4,INT(PERCENTRANK($F$2:$F$2401,F1008,6)*5))</f>
        <v>5</v>
      </c>
      <c r="J1008" s="15" t="n">
        <f aca="false">IF(G1008&gt;=Parámetros!$B$8,5,IF(G1008&gt;=Parámetros!$B$7,4,IF(G1008&gt;=Parámetros!$B$6,3,IF(G1008&gt;=Parámetros!$B$5,2,1))))</f>
        <v>5</v>
      </c>
      <c r="K1008" s="7" t="n">
        <f aca="false">1+MIN(4,INT(PERCENTRANK($H$2:$H$2401,H1008,6)*5))</f>
        <v>5</v>
      </c>
      <c r="L1008" s="7" t="str">
        <f aca="false">I1008&amp;J1008&amp;K1008</f>
        <v>555</v>
      </c>
      <c r="M1008" s="15" t="str">
        <f aca="false">INDEX('Mapa RF'!$B$4:$F$8,6-I1008,J1008)</f>
        <v>Campeones</v>
      </c>
    </row>
    <row r="1009" customFormat="false" ht="15" hidden="false" customHeight="false" outlineLevel="0" collapsed="false">
      <c r="A1009" s="10" t="s">
        <v>1508</v>
      </c>
      <c r="B1009" s="10" t="s">
        <v>8979</v>
      </c>
      <c r="C1009" s="11" t="n">
        <v>45719</v>
      </c>
      <c r="D1009" s="13" t="b">
        <f aca="false">TRUE()</f>
        <v>1</v>
      </c>
      <c r="E1009" s="14" t="n">
        <f aca="false">_xlfn.MAXIFS(Pedidos!$C$2:$C$7000,Pedidos!$B$2:$B$7000,A1009)</f>
        <v>45719</v>
      </c>
      <c r="F1009" s="15" t="n">
        <f aca="false">Parámetros!$B$4-E1009</f>
        <v>577</v>
      </c>
      <c r="G1009" s="7" t="n">
        <f aca="false">COUNTIF(Pedidos!$B$2:$B$7000,A1009)</f>
        <v>1</v>
      </c>
      <c r="H1009" s="16" t="n">
        <f aca="false">SUMIFS(Pedidos!$D$2:$D$7000,Pedidos!$B$2:$B$7000,A1009)</f>
        <v>59.51</v>
      </c>
      <c r="I1009" s="7" t="n">
        <f aca="false">5-MIN(4,INT(PERCENTRANK($F$2:$F$2401,F1009,6)*5))</f>
        <v>1</v>
      </c>
      <c r="J1009" s="15" t="n">
        <f aca="false">IF(G1009&gt;=Parámetros!$B$8,5,IF(G1009&gt;=Parámetros!$B$7,4,IF(G1009&gt;=Parámetros!$B$6,3,IF(G1009&gt;=Parámetros!$B$5,2,1))))</f>
        <v>1</v>
      </c>
      <c r="K1009" s="7" t="n">
        <f aca="false">1+MIN(4,INT(PERCENTRANK($H$2:$H$2401,H1009,6)*5))</f>
        <v>4</v>
      </c>
      <c r="L1009" s="7" t="str">
        <f aca="false">I1009&amp;J1009&amp;K1009</f>
        <v>114</v>
      </c>
      <c r="M1009" s="15" t="str">
        <f aca="false">INDEX('Mapa RF'!$B$4:$F$8,6-I1009,J1009)</f>
        <v>Hibernando</v>
      </c>
    </row>
    <row r="1010" customFormat="false" ht="15" hidden="false" customHeight="false" outlineLevel="0" collapsed="false">
      <c r="A1010" s="10" t="s">
        <v>2037</v>
      </c>
      <c r="B1010" s="10" t="s">
        <v>8981</v>
      </c>
      <c r="C1010" s="11" t="n">
        <v>45759</v>
      </c>
      <c r="D1010" s="13" t="b">
        <f aca="false">TRUE()</f>
        <v>1</v>
      </c>
      <c r="E1010" s="14" t="n">
        <f aca="false">_xlfn.MAXIFS(Pedidos!$C$2:$C$7000,Pedidos!$B$2:$B$7000,A1010)</f>
        <v>46258</v>
      </c>
      <c r="F1010" s="15" t="n">
        <f aca="false">Parámetros!$B$4-E1010</f>
        <v>38</v>
      </c>
      <c r="G1010" s="7" t="n">
        <f aca="false">COUNTIF(Pedidos!$B$2:$B$7000,A1010)</f>
        <v>10</v>
      </c>
      <c r="H1010" s="16" t="n">
        <f aca="false">SUMIFS(Pedidos!$D$2:$D$7000,Pedidos!$B$2:$B$7000,A1010)</f>
        <v>372.6</v>
      </c>
      <c r="I1010" s="7" t="n">
        <f aca="false">5-MIN(4,INT(PERCENTRANK($F$2:$F$2401,F1010,6)*5))</f>
        <v>5</v>
      </c>
      <c r="J1010" s="15" t="n">
        <f aca="false">IF(G1010&gt;=Parámetros!$B$8,5,IF(G1010&gt;=Parámetros!$B$7,4,IF(G1010&gt;=Parámetros!$B$6,3,IF(G1010&gt;=Parámetros!$B$5,2,1))))</f>
        <v>5</v>
      </c>
      <c r="K1010" s="7" t="n">
        <f aca="false">1+MIN(4,INT(PERCENTRANK($H$2:$H$2401,H1010,6)*5))</f>
        <v>5</v>
      </c>
      <c r="L1010" s="7" t="str">
        <f aca="false">I1010&amp;J1010&amp;K1010</f>
        <v>555</v>
      </c>
      <c r="M1010" s="15" t="str">
        <f aca="false">INDEX('Mapa RF'!$B$4:$F$8,6-I1010,J1010)</f>
        <v>Campeones</v>
      </c>
    </row>
    <row r="1011" customFormat="false" ht="15" hidden="false" customHeight="false" outlineLevel="0" collapsed="false">
      <c r="A1011" s="10" t="s">
        <v>3529</v>
      </c>
      <c r="B1011" s="10" t="s">
        <v>8968</v>
      </c>
      <c r="C1011" s="11" t="n">
        <v>45870</v>
      </c>
      <c r="D1011" s="13" t="b">
        <f aca="false">TRUE()</f>
        <v>1</v>
      </c>
      <c r="E1011" s="14" t="n">
        <f aca="false">_xlfn.MAXIFS(Pedidos!$C$2:$C$7000,Pedidos!$B$2:$B$7000,A1011)</f>
        <v>45870</v>
      </c>
      <c r="F1011" s="15" t="n">
        <f aca="false">Parámetros!$B$4-E1011</f>
        <v>426</v>
      </c>
      <c r="G1011" s="7" t="n">
        <f aca="false">COUNTIF(Pedidos!$B$2:$B$7000,A1011)</f>
        <v>1</v>
      </c>
      <c r="H1011" s="16" t="n">
        <f aca="false">SUMIFS(Pedidos!$D$2:$D$7000,Pedidos!$B$2:$B$7000,A1011)</f>
        <v>31.79</v>
      </c>
      <c r="I1011" s="7" t="n">
        <f aca="false">5-MIN(4,INT(PERCENTRANK($F$2:$F$2401,F1011,6)*5))</f>
        <v>2</v>
      </c>
      <c r="J1011" s="15" t="n">
        <f aca="false">IF(G1011&gt;=Parámetros!$B$8,5,IF(G1011&gt;=Parámetros!$B$7,4,IF(G1011&gt;=Parámetros!$B$6,3,IF(G1011&gt;=Parámetros!$B$5,2,1))))</f>
        <v>1</v>
      </c>
      <c r="K1011" s="7" t="n">
        <f aca="false">1+MIN(4,INT(PERCENTRANK($H$2:$H$2401,H1011,6)*5))</f>
        <v>2</v>
      </c>
      <c r="L1011" s="7" t="str">
        <f aca="false">I1011&amp;J1011&amp;K1011</f>
        <v>212</v>
      </c>
      <c r="M1011" s="15" t="str">
        <f aca="false">INDEX('Mapa RF'!$B$4:$F$8,6-I1011,J1011)</f>
        <v>Hibernando</v>
      </c>
    </row>
    <row r="1012" customFormat="false" ht="15" hidden="false" customHeight="false" outlineLevel="0" collapsed="false">
      <c r="A1012" s="10" t="s">
        <v>7501</v>
      </c>
      <c r="B1012" s="10" t="s">
        <v>8972</v>
      </c>
      <c r="C1012" s="11" t="n">
        <v>46177</v>
      </c>
      <c r="D1012" s="13" t="b">
        <f aca="false">TRUE()</f>
        <v>1</v>
      </c>
      <c r="E1012" s="14" t="n">
        <f aca="false">_xlfn.MAXIFS(Pedidos!$C$2:$C$7000,Pedidos!$B$2:$B$7000,A1012)</f>
        <v>46177</v>
      </c>
      <c r="F1012" s="15" t="n">
        <f aca="false">Parámetros!$B$4-E1012</f>
        <v>119</v>
      </c>
      <c r="G1012" s="7" t="n">
        <f aca="false">COUNTIF(Pedidos!$B$2:$B$7000,A1012)</f>
        <v>1</v>
      </c>
      <c r="H1012" s="16" t="n">
        <f aca="false">SUMIFS(Pedidos!$D$2:$D$7000,Pedidos!$B$2:$B$7000,A1012)</f>
        <v>37.03</v>
      </c>
      <c r="I1012" s="7" t="n">
        <f aca="false">5-MIN(4,INT(PERCENTRANK($F$2:$F$2401,F1012,6)*5))</f>
        <v>4</v>
      </c>
      <c r="J1012" s="15" t="n">
        <f aca="false">IF(G1012&gt;=Parámetros!$B$8,5,IF(G1012&gt;=Parámetros!$B$7,4,IF(G1012&gt;=Parámetros!$B$6,3,IF(G1012&gt;=Parámetros!$B$5,2,1))))</f>
        <v>1</v>
      </c>
      <c r="K1012" s="7" t="n">
        <f aca="false">1+MIN(4,INT(PERCENTRANK($H$2:$H$2401,H1012,6)*5))</f>
        <v>3</v>
      </c>
      <c r="L1012" s="7" t="str">
        <f aca="false">I1012&amp;J1012&amp;K1012</f>
        <v>413</v>
      </c>
      <c r="M1012" s="15" t="str">
        <f aca="false">INDEX('Mapa RF'!$B$4:$F$8,6-I1012,J1012)</f>
        <v>Prometedores</v>
      </c>
    </row>
    <row r="1013" customFormat="false" ht="15" hidden="false" customHeight="false" outlineLevel="0" collapsed="false">
      <c r="A1013" s="10" t="s">
        <v>3155</v>
      </c>
      <c r="B1013" s="10" t="s">
        <v>8979</v>
      </c>
      <c r="C1013" s="11" t="n">
        <v>45843</v>
      </c>
      <c r="D1013" s="13" t="b">
        <f aca="false">TRUE()</f>
        <v>1</v>
      </c>
      <c r="E1013" s="14" t="n">
        <f aca="false">_xlfn.MAXIFS(Pedidos!$C$2:$C$7000,Pedidos!$B$2:$B$7000,A1013)</f>
        <v>45843</v>
      </c>
      <c r="F1013" s="15" t="n">
        <f aca="false">Parámetros!$B$4-E1013</f>
        <v>453</v>
      </c>
      <c r="G1013" s="7" t="n">
        <f aca="false">COUNTIF(Pedidos!$B$2:$B$7000,A1013)</f>
        <v>1</v>
      </c>
      <c r="H1013" s="16" t="n">
        <f aca="false">SUMIFS(Pedidos!$D$2:$D$7000,Pedidos!$B$2:$B$7000,A1013)</f>
        <v>43.28</v>
      </c>
      <c r="I1013" s="7" t="n">
        <f aca="false">5-MIN(4,INT(PERCENTRANK($F$2:$F$2401,F1013,6)*5))</f>
        <v>2</v>
      </c>
      <c r="J1013" s="15" t="n">
        <f aca="false">IF(G1013&gt;=Parámetros!$B$8,5,IF(G1013&gt;=Parámetros!$B$7,4,IF(G1013&gt;=Parámetros!$B$6,3,IF(G1013&gt;=Parámetros!$B$5,2,1))))</f>
        <v>1</v>
      </c>
      <c r="K1013" s="7" t="n">
        <f aca="false">1+MIN(4,INT(PERCENTRANK($H$2:$H$2401,H1013,6)*5))</f>
        <v>3</v>
      </c>
      <c r="L1013" s="7" t="str">
        <f aca="false">I1013&amp;J1013&amp;K1013</f>
        <v>213</v>
      </c>
      <c r="M1013" s="15" t="str">
        <f aca="false">INDEX('Mapa RF'!$B$4:$F$8,6-I1013,J1013)</f>
        <v>Hibernando</v>
      </c>
    </row>
    <row r="1014" customFormat="false" ht="15" hidden="false" customHeight="false" outlineLevel="0" collapsed="false">
      <c r="A1014" s="10" t="s">
        <v>7023</v>
      </c>
      <c r="B1014" s="10" t="s">
        <v>8973</v>
      </c>
      <c r="C1014" s="11" t="n">
        <v>46137</v>
      </c>
      <c r="D1014" s="13" t="b">
        <f aca="false">FALSE()</f>
        <v>0</v>
      </c>
      <c r="E1014" s="14" t="n">
        <f aca="false">_xlfn.MAXIFS(Pedidos!$C$2:$C$7000,Pedidos!$B$2:$B$7000,A1014)</f>
        <v>46137</v>
      </c>
      <c r="F1014" s="15" t="n">
        <f aca="false">Parámetros!$B$4-E1014</f>
        <v>159</v>
      </c>
      <c r="G1014" s="7" t="n">
        <f aca="false">COUNTIF(Pedidos!$B$2:$B$7000,A1014)</f>
        <v>1</v>
      </c>
      <c r="H1014" s="16" t="n">
        <f aca="false">SUMIFS(Pedidos!$D$2:$D$7000,Pedidos!$B$2:$B$7000,A1014)</f>
        <v>24.42</v>
      </c>
      <c r="I1014" s="7" t="n">
        <f aca="false">5-MIN(4,INT(PERCENTRANK($F$2:$F$2401,F1014,6)*5))</f>
        <v>4</v>
      </c>
      <c r="J1014" s="15" t="n">
        <f aca="false">IF(G1014&gt;=Parámetros!$B$8,5,IF(G1014&gt;=Parámetros!$B$7,4,IF(G1014&gt;=Parámetros!$B$6,3,IF(G1014&gt;=Parámetros!$B$5,2,1))))</f>
        <v>1</v>
      </c>
      <c r="K1014" s="7" t="n">
        <f aca="false">1+MIN(4,INT(PERCENTRANK($H$2:$H$2401,H1014,6)*5))</f>
        <v>1</v>
      </c>
      <c r="L1014" s="7" t="str">
        <f aca="false">I1014&amp;J1014&amp;K1014</f>
        <v>411</v>
      </c>
      <c r="M1014" s="15" t="str">
        <f aca="false">INDEX('Mapa RF'!$B$4:$F$8,6-I1014,J1014)</f>
        <v>Prometedores</v>
      </c>
    </row>
    <row r="1015" customFormat="false" ht="15" hidden="false" customHeight="false" outlineLevel="0" collapsed="false">
      <c r="A1015" s="10" t="s">
        <v>2361</v>
      </c>
      <c r="B1015" s="10" t="s">
        <v>8973</v>
      </c>
      <c r="C1015" s="11" t="n">
        <v>45783</v>
      </c>
      <c r="D1015" s="13" t="b">
        <f aca="false">TRUE()</f>
        <v>1</v>
      </c>
      <c r="E1015" s="14" t="n">
        <f aca="false">_xlfn.MAXIFS(Pedidos!$C$2:$C$7000,Pedidos!$B$2:$B$7000,A1015)</f>
        <v>46238</v>
      </c>
      <c r="F1015" s="15" t="n">
        <f aca="false">Parámetros!$B$4-E1015</f>
        <v>58</v>
      </c>
      <c r="G1015" s="7" t="n">
        <f aca="false">COUNTIF(Pedidos!$B$2:$B$7000,A1015)</f>
        <v>7</v>
      </c>
      <c r="H1015" s="16" t="n">
        <f aca="false">SUMIFS(Pedidos!$D$2:$D$7000,Pedidos!$B$2:$B$7000,A1015)</f>
        <v>348.89</v>
      </c>
      <c r="I1015" s="7" t="n">
        <f aca="false">5-MIN(4,INT(PERCENTRANK($F$2:$F$2401,F1015,6)*5))</f>
        <v>5</v>
      </c>
      <c r="J1015" s="15" t="n">
        <f aca="false">IF(G1015&gt;=Parámetros!$B$8,5,IF(G1015&gt;=Parámetros!$B$7,4,IF(G1015&gt;=Parámetros!$B$6,3,IF(G1015&gt;=Parámetros!$B$5,2,1))))</f>
        <v>5</v>
      </c>
      <c r="K1015" s="7" t="n">
        <f aca="false">1+MIN(4,INT(PERCENTRANK($H$2:$H$2401,H1015,6)*5))</f>
        <v>5</v>
      </c>
      <c r="L1015" s="7" t="str">
        <f aca="false">I1015&amp;J1015&amp;K1015</f>
        <v>555</v>
      </c>
      <c r="M1015" s="15" t="str">
        <f aca="false">INDEX('Mapa RF'!$B$4:$F$8,6-I1015,J1015)</f>
        <v>Campeones</v>
      </c>
    </row>
    <row r="1016" customFormat="false" ht="15" hidden="false" customHeight="false" outlineLevel="0" collapsed="false">
      <c r="A1016" s="10" t="s">
        <v>6680</v>
      </c>
      <c r="B1016" s="10" t="s">
        <v>8979</v>
      </c>
      <c r="C1016" s="11" t="n">
        <v>46108</v>
      </c>
      <c r="D1016" s="13" t="b">
        <f aca="false">TRUE()</f>
        <v>1</v>
      </c>
      <c r="E1016" s="14" t="n">
        <f aca="false">_xlfn.MAXIFS(Pedidos!$C$2:$C$7000,Pedidos!$B$2:$B$7000,A1016)</f>
        <v>46108</v>
      </c>
      <c r="F1016" s="15" t="n">
        <f aca="false">Parámetros!$B$4-E1016</f>
        <v>188</v>
      </c>
      <c r="G1016" s="7" t="n">
        <f aca="false">COUNTIF(Pedidos!$B$2:$B$7000,A1016)</f>
        <v>1</v>
      </c>
      <c r="H1016" s="16" t="n">
        <f aca="false">SUMIFS(Pedidos!$D$2:$D$7000,Pedidos!$B$2:$B$7000,A1016)</f>
        <v>24.35</v>
      </c>
      <c r="I1016" s="7" t="n">
        <f aca="false">5-MIN(4,INT(PERCENTRANK($F$2:$F$2401,F1016,6)*5))</f>
        <v>4</v>
      </c>
      <c r="J1016" s="15" t="n">
        <f aca="false">IF(G1016&gt;=Parámetros!$B$8,5,IF(G1016&gt;=Parámetros!$B$7,4,IF(G1016&gt;=Parámetros!$B$6,3,IF(G1016&gt;=Parámetros!$B$5,2,1))))</f>
        <v>1</v>
      </c>
      <c r="K1016" s="7" t="n">
        <f aca="false">1+MIN(4,INT(PERCENTRANK($H$2:$H$2401,H1016,6)*5))</f>
        <v>1</v>
      </c>
      <c r="L1016" s="7" t="str">
        <f aca="false">I1016&amp;J1016&amp;K1016</f>
        <v>411</v>
      </c>
      <c r="M1016" s="15" t="str">
        <f aca="false">INDEX('Mapa RF'!$B$4:$F$8,6-I1016,J1016)</f>
        <v>Prometedores</v>
      </c>
    </row>
    <row r="1017" customFormat="false" ht="15" hidden="false" customHeight="false" outlineLevel="0" collapsed="false">
      <c r="A1017" s="10" t="s">
        <v>1331</v>
      </c>
      <c r="B1017" s="10" t="s">
        <v>8972</v>
      </c>
      <c r="C1017" s="11" t="n">
        <v>45704</v>
      </c>
      <c r="D1017" s="13" t="b">
        <f aca="false">TRUE()</f>
        <v>1</v>
      </c>
      <c r="E1017" s="14" t="n">
        <f aca="false">_xlfn.MAXIFS(Pedidos!$C$2:$C$7000,Pedidos!$B$2:$B$7000,A1017)</f>
        <v>45704</v>
      </c>
      <c r="F1017" s="15" t="n">
        <f aca="false">Parámetros!$B$4-E1017</f>
        <v>592</v>
      </c>
      <c r="G1017" s="7" t="n">
        <f aca="false">COUNTIF(Pedidos!$B$2:$B$7000,A1017)</f>
        <v>1</v>
      </c>
      <c r="H1017" s="16" t="n">
        <f aca="false">SUMIFS(Pedidos!$D$2:$D$7000,Pedidos!$B$2:$B$7000,A1017)</f>
        <v>51.79</v>
      </c>
      <c r="I1017" s="7" t="n">
        <f aca="false">5-MIN(4,INT(PERCENTRANK($F$2:$F$2401,F1017,6)*5))</f>
        <v>1</v>
      </c>
      <c r="J1017" s="15" t="n">
        <f aca="false">IF(G1017&gt;=Parámetros!$B$8,5,IF(G1017&gt;=Parámetros!$B$7,4,IF(G1017&gt;=Parámetros!$B$6,3,IF(G1017&gt;=Parámetros!$B$5,2,1))))</f>
        <v>1</v>
      </c>
      <c r="K1017" s="7" t="n">
        <f aca="false">1+MIN(4,INT(PERCENTRANK($H$2:$H$2401,H1017,6)*5))</f>
        <v>3</v>
      </c>
      <c r="L1017" s="7" t="str">
        <f aca="false">I1017&amp;J1017&amp;K1017</f>
        <v>113</v>
      </c>
      <c r="M1017" s="15" t="str">
        <f aca="false">INDEX('Mapa RF'!$B$4:$F$8,6-I1017,J1017)</f>
        <v>Hibernando</v>
      </c>
    </row>
    <row r="1018" customFormat="false" ht="15" hidden="false" customHeight="false" outlineLevel="0" collapsed="false">
      <c r="A1018" s="10" t="s">
        <v>3109</v>
      </c>
      <c r="B1018" s="10" t="s">
        <v>8970</v>
      </c>
      <c r="C1018" s="11" t="n">
        <v>45840</v>
      </c>
      <c r="D1018" s="13" t="b">
        <f aca="false">TRUE()</f>
        <v>1</v>
      </c>
      <c r="E1018" s="14" t="n">
        <f aca="false">_xlfn.MAXIFS(Pedidos!$C$2:$C$7000,Pedidos!$B$2:$B$7000,A1018)</f>
        <v>46098</v>
      </c>
      <c r="F1018" s="15" t="n">
        <f aca="false">Parámetros!$B$4-E1018</f>
        <v>198</v>
      </c>
      <c r="G1018" s="7" t="n">
        <f aca="false">COUNTIF(Pedidos!$B$2:$B$7000,A1018)</f>
        <v>3</v>
      </c>
      <c r="H1018" s="16" t="n">
        <f aca="false">SUMIFS(Pedidos!$D$2:$D$7000,Pedidos!$B$2:$B$7000,A1018)</f>
        <v>117.03</v>
      </c>
      <c r="I1018" s="7" t="n">
        <f aca="false">5-MIN(4,INT(PERCENTRANK($F$2:$F$2401,F1018,6)*5))</f>
        <v>4</v>
      </c>
      <c r="J1018" s="15" t="n">
        <f aca="false">IF(G1018&gt;=Parámetros!$B$8,5,IF(G1018&gt;=Parámetros!$B$7,4,IF(G1018&gt;=Parámetros!$B$6,3,IF(G1018&gt;=Parámetros!$B$5,2,1))))</f>
        <v>3</v>
      </c>
      <c r="K1018" s="7" t="n">
        <f aca="false">1+MIN(4,INT(PERCENTRANK($H$2:$H$2401,H1018,6)*5))</f>
        <v>4</v>
      </c>
      <c r="L1018" s="7" t="str">
        <f aca="false">I1018&amp;J1018&amp;K1018</f>
        <v>434</v>
      </c>
      <c r="M1018" s="15" t="str">
        <f aca="false">INDEX('Mapa RF'!$B$4:$F$8,6-I1018,J1018)</f>
        <v>Potencialmente leales</v>
      </c>
    </row>
    <row r="1019" customFormat="false" ht="15" hidden="false" customHeight="false" outlineLevel="0" collapsed="false">
      <c r="A1019" s="10" t="s">
        <v>7468</v>
      </c>
      <c r="B1019" s="10" t="s">
        <v>8972</v>
      </c>
      <c r="C1019" s="11" t="n">
        <v>46174</v>
      </c>
      <c r="D1019" s="13" t="b">
        <f aca="false">TRUE()</f>
        <v>1</v>
      </c>
      <c r="E1019" s="14" t="n">
        <f aca="false">_xlfn.MAXIFS(Pedidos!$C$2:$C$7000,Pedidos!$B$2:$B$7000,A1019)</f>
        <v>46174</v>
      </c>
      <c r="F1019" s="15" t="n">
        <f aca="false">Parámetros!$B$4-E1019</f>
        <v>122</v>
      </c>
      <c r="G1019" s="7" t="n">
        <f aca="false">COUNTIF(Pedidos!$B$2:$B$7000,A1019)</f>
        <v>1</v>
      </c>
      <c r="H1019" s="16" t="n">
        <f aca="false">SUMIFS(Pedidos!$D$2:$D$7000,Pedidos!$B$2:$B$7000,A1019)</f>
        <v>57.9</v>
      </c>
      <c r="I1019" s="7" t="n">
        <f aca="false">5-MIN(4,INT(PERCENTRANK($F$2:$F$2401,F1019,6)*5))</f>
        <v>4</v>
      </c>
      <c r="J1019" s="15" t="n">
        <f aca="false">IF(G1019&gt;=Parámetros!$B$8,5,IF(G1019&gt;=Parámetros!$B$7,4,IF(G1019&gt;=Parámetros!$B$6,3,IF(G1019&gt;=Parámetros!$B$5,2,1))))</f>
        <v>1</v>
      </c>
      <c r="K1019" s="7" t="n">
        <f aca="false">1+MIN(4,INT(PERCENTRANK($H$2:$H$2401,H1019,6)*5))</f>
        <v>3</v>
      </c>
      <c r="L1019" s="7" t="str">
        <f aca="false">I1019&amp;J1019&amp;K1019</f>
        <v>413</v>
      </c>
      <c r="M1019" s="15" t="str">
        <f aca="false">INDEX('Mapa RF'!$B$4:$F$8,6-I1019,J1019)</f>
        <v>Prometedores</v>
      </c>
    </row>
    <row r="1020" customFormat="false" ht="15" hidden="false" customHeight="false" outlineLevel="0" collapsed="false">
      <c r="A1020" s="10" t="s">
        <v>6657</v>
      </c>
      <c r="B1020" s="10" t="s">
        <v>8968</v>
      </c>
      <c r="C1020" s="11" t="n">
        <v>46106</v>
      </c>
      <c r="D1020" s="13" t="b">
        <f aca="false">FALSE()</f>
        <v>0</v>
      </c>
      <c r="E1020" s="14" t="n">
        <f aca="false">_xlfn.MAXIFS(Pedidos!$C$2:$C$7000,Pedidos!$B$2:$B$7000,A1020)</f>
        <v>46153</v>
      </c>
      <c r="F1020" s="15" t="n">
        <f aca="false">Parámetros!$B$4-E1020</f>
        <v>143</v>
      </c>
      <c r="G1020" s="7" t="n">
        <f aca="false">COUNTIF(Pedidos!$B$2:$B$7000,A1020)</f>
        <v>2</v>
      </c>
      <c r="H1020" s="16" t="n">
        <f aca="false">SUMIFS(Pedidos!$D$2:$D$7000,Pedidos!$B$2:$B$7000,A1020)</f>
        <v>85.43</v>
      </c>
      <c r="I1020" s="7" t="n">
        <f aca="false">5-MIN(4,INT(PERCENTRANK($F$2:$F$2401,F1020,6)*5))</f>
        <v>4</v>
      </c>
      <c r="J1020" s="15" t="n">
        <f aca="false">IF(G1020&gt;=Parámetros!$B$8,5,IF(G1020&gt;=Parámetros!$B$7,4,IF(G1020&gt;=Parámetros!$B$6,3,IF(G1020&gt;=Parámetros!$B$5,2,1))))</f>
        <v>2</v>
      </c>
      <c r="K1020" s="7" t="n">
        <f aca="false">1+MIN(4,INT(PERCENTRANK($H$2:$H$2401,H1020,6)*5))</f>
        <v>4</v>
      </c>
      <c r="L1020" s="7" t="str">
        <f aca="false">I1020&amp;J1020&amp;K1020</f>
        <v>424</v>
      </c>
      <c r="M1020" s="15" t="str">
        <f aca="false">INDEX('Mapa RF'!$B$4:$F$8,6-I1020,J1020)</f>
        <v>Potencialmente leales</v>
      </c>
    </row>
    <row r="1021" customFormat="false" ht="15" hidden="false" customHeight="false" outlineLevel="0" collapsed="false">
      <c r="A1021" s="10" t="s">
        <v>479</v>
      </c>
      <c r="B1021" s="10" t="s">
        <v>8971</v>
      </c>
      <c r="C1021" s="11" t="n">
        <v>45624</v>
      </c>
      <c r="D1021" s="13" t="b">
        <f aca="false">TRUE()</f>
        <v>1</v>
      </c>
      <c r="E1021" s="14" t="n">
        <f aca="false">_xlfn.MAXIFS(Pedidos!$C$2:$C$7000,Pedidos!$B$2:$B$7000,A1021)</f>
        <v>45849</v>
      </c>
      <c r="F1021" s="15" t="n">
        <f aca="false">Parámetros!$B$4-E1021</f>
        <v>447</v>
      </c>
      <c r="G1021" s="7" t="n">
        <f aca="false">COUNTIF(Pedidos!$B$2:$B$7000,A1021)</f>
        <v>7</v>
      </c>
      <c r="H1021" s="16" t="n">
        <f aca="false">SUMIFS(Pedidos!$D$2:$D$7000,Pedidos!$B$2:$B$7000,A1021)</f>
        <v>260.26</v>
      </c>
      <c r="I1021" s="7" t="n">
        <f aca="false">5-MIN(4,INT(PERCENTRANK($F$2:$F$2401,F1021,6)*5))</f>
        <v>2</v>
      </c>
      <c r="J1021" s="15" t="n">
        <f aca="false">IF(G1021&gt;=Parámetros!$B$8,5,IF(G1021&gt;=Parámetros!$B$7,4,IF(G1021&gt;=Parámetros!$B$6,3,IF(G1021&gt;=Parámetros!$B$5,2,1))))</f>
        <v>5</v>
      </c>
      <c r="K1021" s="7" t="n">
        <f aca="false">1+MIN(4,INT(PERCENTRANK($H$2:$H$2401,H1021,6)*5))</f>
        <v>5</v>
      </c>
      <c r="L1021" s="7" t="str">
        <f aca="false">I1021&amp;J1021&amp;K1021</f>
        <v>255</v>
      </c>
      <c r="M1021" s="15" t="str">
        <f aca="false">INDEX('Mapa RF'!$B$4:$F$8,6-I1021,J1021)</f>
        <v>No podemos perderlos</v>
      </c>
    </row>
    <row r="1022" customFormat="false" ht="15" hidden="false" customHeight="false" outlineLevel="0" collapsed="false">
      <c r="A1022" s="10" t="s">
        <v>8292</v>
      </c>
      <c r="B1022" s="10" t="s">
        <v>8979</v>
      </c>
      <c r="C1022" s="11" t="n">
        <v>46241</v>
      </c>
      <c r="D1022" s="13" t="b">
        <f aca="false">TRUE()</f>
        <v>1</v>
      </c>
      <c r="E1022" s="14" t="n">
        <f aca="false">_xlfn.MAXIFS(Pedidos!$C$2:$C$7000,Pedidos!$B$2:$B$7000,A1022)</f>
        <v>46241</v>
      </c>
      <c r="F1022" s="15" t="n">
        <f aca="false">Parámetros!$B$4-E1022</f>
        <v>55</v>
      </c>
      <c r="G1022" s="7" t="n">
        <f aca="false">COUNTIF(Pedidos!$B$2:$B$7000,A1022)</f>
        <v>1</v>
      </c>
      <c r="H1022" s="16" t="n">
        <f aca="false">SUMIFS(Pedidos!$D$2:$D$7000,Pedidos!$B$2:$B$7000,A1022)</f>
        <v>83.03</v>
      </c>
      <c r="I1022" s="7" t="n">
        <f aca="false">5-MIN(4,INT(PERCENTRANK($F$2:$F$2401,F1022,6)*5))</f>
        <v>5</v>
      </c>
      <c r="J1022" s="15" t="n">
        <f aca="false">IF(G1022&gt;=Parámetros!$B$8,5,IF(G1022&gt;=Parámetros!$B$7,4,IF(G1022&gt;=Parámetros!$B$6,3,IF(G1022&gt;=Parámetros!$B$5,2,1))))</f>
        <v>1</v>
      </c>
      <c r="K1022" s="7" t="n">
        <f aca="false">1+MIN(4,INT(PERCENTRANK($H$2:$H$2401,H1022,6)*5))</f>
        <v>4</v>
      </c>
      <c r="L1022" s="7" t="str">
        <f aca="false">I1022&amp;J1022&amp;K1022</f>
        <v>514</v>
      </c>
      <c r="M1022" s="15" t="str">
        <f aca="false">INDEX('Mapa RF'!$B$4:$F$8,6-I1022,J1022)</f>
        <v>Nuevos</v>
      </c>
    </row>
    <row r="1023" customFormat="false" ht="15" hidden="false" customHeight="false" outlineLevel="0" collapsed="false">
      <c r="A1023" s="10" t="s">
        <v>5462</v>
      </c>
      <c r="B1023" s="10" t="s">
        <v>8968</v>
      </c>
      <c r="C1023" s="11" t="n">
        <v>46014</v>
      </c>
      <c r="D1023" s="13" t="b">
        <f aca="false">TRUE()</f>
        <v>1</v>
      </c>
      <c r="E1023" s="14" t="n">
        <f aca="false">_xlfn.MAXIFS(Pedidos!$C$2:$C$7000,Pedidos!$B$2:$B$7000,A1023)</f>
        <v>46231</v>
      </c>
      <c r="F1023" s="15" t="n">
        <f aca="false">Parámetros!$B$4-E1023</f>
        <v>65</v>
      </c>
      <c r="G1023" s="7" t="n">
        <f aca="false">COUNTIF(Pedidos!$B$2:$B$7000,A1023)</f>
        <v>4</v>
      </c>
      <c r="H1023" s="16" t="n">
        <f aca="false">SUMIFS(Pedidos!$D$2:$D$7000,Pedidos!$B$2:$B$7000,A1023)</f>
        <v>123.58</v>
      </c>
      <c r="I1023" s="7" t="n">
        <f aca="false">5-MIN(4,INT(PERCENTRANK($F$2:$F$2401,F1023,6)*5))</f>
        <v>5</v>
      </c>
      <c r="J1023" s="15" t="n">
        <f aca="false">IF(G1023&gt;=Parámetros!$B$8,5,IF(G1023&gt;=Parámetros!$B$7,4,IF(G1023&gt;=Parámetros!$B$6,3,IF(G1023&gt;=Parámetros!$B$5,2,1))))</f>
        <v>4</v>
      </c>
      <c r="K1023" s="7" t="n">
        <f aca="false">1+MIN(4,INT(PERCENTRANK($H$2:$H$2401,H1023,6)*5))</f>
        <v>4</v>
      </c>
      <c r="L1023" s="7" t="str">
        <f aca="false">I1023&amp;J1023&amp;K1023</f>
        <v>544</v>
      </c>
      <c r="M1023" s="15" t="str">
        <f aca="false">INDEX('Mapa RF'!$B$4:$F$8,6-I1023,J1023)</f>
        <v>Campeones</v>
      </c>
    </row>
    <row r="1024" customFormat="false" ht="15" hidden="false" customHeight="false" outlineLevel="0" collapsed="false">
      <c r="A1024" s="10" t="s">
        <v>242</v>
      </c>
      <c r="B1024" s="10" t="s">
        <v>8968</v>
      </c>
      <c r="C1024" s="11" t="n">
        <v>45593</v>
      </c>
      <c r="D1024" s="13" t="b">
        <f aca="false">FALSE()</f>
        <v>0</v>
      </c>
      <c r="E1024" s="14" t="n">
        <f aca="false">_xlfn.MAXIFS(Pedidos!$C$2:$C$7000,Pedidos!$B$2:$B$7000,A1024)</f>
        <v>45593</v>
      </c>
      <c r="F1024" s="15" t="n">
        <f aca="false">Parámetros!$B$4-E1024</f>
        <v>703</v>
      </c>
      <c r="G1024" s="7" t="n">
        <f aca="false">COUNTIF(Pedidos!$B$2:$B$7000,A1024)</f>
        <v>1</v>
      </c>
      <c r="H1024" s="16" t="n">
        <f aca="false">SUMIFS(Pedidos!$D$2:$D$7000,Pedidos!$B$2:$B$7000,A1024)</f>
        <v>34.99</v>
      </c>
      <c r="I1024" s="7" t="n">
        <f aca="false">5-MIN(4,INT(PERCENTRANK($F$2:$F$2401,F1024,6)*5))</f>
        <v>1</v>
      </c>
      <c r="J1024" s="15" t="n">
        <f aca="false">IF(G1024&gt;=Parámetros!$B$8,5,IF(G1024&gt;=Parámetros!$B$7,4,IF(G1024&gt;=Parámetros!$B$6,3,IF(G1024&gt;=Parámetros!$B$5,2,1))))</f>
        <v>1</v>
      </c>
      <c r="K1024" s="7" t="n">
        <f aca="false">1+MIN(4,INT(PERCENTRANK($H$2:$H$2401,H1024,6)*5))</f>
        <v>2</v>
      </c>
      <c r="L1024" s="7" t="str">
        <f aca="false">I1024&amp;J1024&amp;K1024</f>
        <v>112</v>
      </c>
      <c r="M1024" s="15" t="str">
        <f aca="false">INDEX('Mapa RF'!$B$4:$F$8,6-I1024,J1024)</f>
        <v>Hibernando</v>
      </c>
    </row>
    <row r="1025" customFormat="false" ht="15" hidden="false" customHeight="false" outlineLevel="0" collapsed="false">
      <c r="A1025" s="10" t="s">
        <v>5423</v>
      </c>
      <c r="B1025" s="10" t="s">
        <v>8970</v>
      </c>
      <c r="C1025" s="11" t="n">
        <v>46011</v>
      </c>
      <c r="D1025" s="13" t="b">
        <f aca="false">TRUE()</f>
        <v>1</v>
      </c>
      <c r="E1025" s="14" t="n">
        <f aca="false">_xlfn.MAXIFS(Pedidos!$C$2:$C$7000,Pedidos!$B$2:$B$7000,A1025)</f>
        <v>46011</v>
      </c>
      <c r="F1025" s="15" t="n">
        <f aca="false">Parámetros!$B$4-E1025</f>
        <v>285</v>
      </c>
      <c r="G1025" s="7" t="n">
        <f aca="false">COUNTIF(Pedidos!$B$2:$B$7000,A1025)</f>
        <v>1</v>
      </c>
      <c r="H1025" s="16" t="n">
        <f aca="false">SUMIFS(Pedidos!$D$2:$D$7000,Pedidos!$B$2:$B$7000,A1025)</f>
        <v>54.5</v>
      </c>
      <c r="I1025" s="7" t="n">
        <f aca="false">5-MIN(4,INT(PERCENTRANK($F$2:$F$2401,F1025,6)*5))</f>
        <v>3</v>
      </c>
      <c r="J1025" s="15" t="n">
        <f aca="false">IF(G1025&gt;=Parámetros!$B$8,5,IF(G1025&gt;=Parámetros!$B$7,4,IF(G1025&gt;=Parámetros!$B$6,3,IF(G1025&gt;=Parámetros!$B$5,2,1))))</f>
        <v>1</v>
      </c>
      <c r="K1025" s="7" t="n">
        <f aca="false">1+MIN(4,INT(PERCENTRANK($H$2:$H$2401,H1025,6)*5))</f>
        <v>3</v>
      </c>
      <c r="L1025" s="7" t="str">
        <f aca="false">I1025&amp;J1025&amp;K1025</f>
        <v>313</v>
      </c>
      <c r="M1025" s="15" t="str">
        <f aca="false">INDEX('Mapa RF'!$B$4:$F$8,6-I1025,J1025)</f>
        <v>A punto de dormirse</v>
      </c>
    </row>
    <row r="1026" customFormat="false" ht="15" hidden="false" customHeight="false" outlineLevel="0" collapsed="false">
      <c r="A1026" s="10" t="s">
        <v>8470</v>
      </c>
      <c r="B1026" s="10" t="s">
        <v>8972</v>
      </c>
      <c r="C1026" s="11" t="n">
        <v>46254</v>
      </c>
      <c r="D1026" s="13" t="b">
        <f aca="false">FALSE()</f>
        <v>0</v>
      </c>
      <c r="E1026" s="14" t="n">
        <f aca="false">_xlfn.MAXIFS(Pedidos!$C$2:$C$7000,Pedidos!$B$2:$B$7000,A1026)</f>
        <v>46254</v>
      </c>
      <c r="F1026" s="15" t="n">
        <f aca="false">Parámetros!$B$4-E1026</f>
        <v>42</v>
      </c>
      <c r="G1026" s="7" t="n">
        <f aca="false">COUNTIF(Pedidos!$B$2:$B$7000,A1026)</f>
        <v>1</v>
      </c>
      <c r="H1026" s="16" t="n">
        <f aca="false">SUMIFS(Pedidos!$D$2:$D$7000,Pedidos!$B$2:$B$7000,A1026)</f>
        <v>23.99</v>
      </c>
      <c r="I1026" s="7" t="n">
        <f aca="false">5-MIN(4,INT(PERCENTRANK($F$2:$F$2401,F1026,6)*5))</f>
        <v>5</v>
      </c>
      <c r="J1026" s="15" t="n">
        <f aca="false">IF(G1026&gt;=Parámetros!$B$8,5,IF(G1026&gt;=Parámetros!$B$7,4,IF(G1026&gt;=Parámetros!$B$6,3,IF(G1026&gt;=Parámetros!$B$5,2,1))))</f>
        <v>1</v>
      </c>
      <c r="K1026" s="7" t="n">
        <f aca="false">1+MIN(4,INT(PERCENTRANK($H$2:$H$2401,H1026,6)*5))</f>
        <v>1</v>
      </c>
      <c r="L1026" s="7" t="str">
        <f aca="false">I1026&amp;J1026&amp;K1026</f>
        <v>511</v>
      </c>
      <c r="M1026" s="15" t="str">
        <f aca="false">INDEX('Mapa RF'!$B$4:$F$8,6-I1026,J1026)</f>
        <v>Nuevos</v>
      </c>
    </row>
    <row r="1027" customFormat="false" ht="15" hidden="false" customHeight="false" outlineLevel="0" collapsed="false">
      <c r="A1027" s="10" t="s">
        <v>6002</v>
      </c>
      <c r="B1027" s="10" t="s">
        <v>8972</v>
      </c>
      <c r="C1027" s="11" t="n">
        <v>46057</v>
      </c>
      <c r="D1027" s="13" t="b">
        <f aca="false">FALSE()</f>
        <v>0</v>
      </c>
      <c r="E1027" s="14" t="n">
        <f aca="false">_xlfn.MAXIFS(Pedidos!$C$2:$C$7000,Pedidos!$B$2:$B$7000,A1027)</f>
        <v>46057</v>
      </c>
      <c r="F1027" s="15" t="n">
        <f aca="false">Parámetros!$B$4-E1027</f>
        <v>239</v>
      </c>
      <c r="G1027" s="7" t="n">
        <f aca="false">COUNTIF(Pedidos!$B$2:$B$7000,A1027)</f>
        <v>1</v>
      </c>
      <c r="H1027" s="16" t="n">
        <f aca="false">SUMIFS(Pedidos!$D$2:$D$7000,Pedidos!$B$2:$B$7000,A1027)</f>
        <v>27.15</v>
      </c>
      <c r="I1027" s="7" t="n">
        <f aca="false">5-MIN(4,INT(PERCENTRANK($F$2:$F$2401,F1027,6)*5))</f>
        <v>3</v>
      </c>
      <c r="J1027" s="15" t="n">
        <f aca="false">IF(G1027&gt;=Parámetros!$B$8,5,IF(G1027&gt;=Parámetros!$B$7,4,IF(G1027&gt;=Parámetros!$B$6,3,IF(G1027&gt;=Parámetros!$B$5,2,1))))</f>
        <v>1</v>
      </c>
      <c r="K1027" s="7" t="n">
        <f aca="false">1+MIN(4,INT(PERCENTRANK($H$2:$H$2401,H1027,6)*5))</f>
        <v>2</v>
      </c>
      <c r="L1027" s="7" t="str">
        <f aca="false">I1027&amp;J1027&amp;K1027</f>
        <v>312</v>
      </c>
      <c r="M1027" s="15" t="str">
        <f aca="false">INDEX('Mapa RF'!$B$4:$F$8,6-I1027,J1027)</f>
        <v>A punto de dormirse</v>
      </c>
    </row>
    <row r="1028" customFormat="false" ht="15" hidden="false" customHeight="false" outlineLevel="0" collapsed="false">
      <c r="A1028" s="10" t="s">
        <v>785</v>
      </c>
      <c r="B1028" s="10" t="s">
        <v>8973</v>
      </c>
      <c r="C1028" s="11" t="n">
        <v>45655</v>
      </c>
      <c r="D1028" s="13" t="b">
        <f aca="false">FALSE()</f>
        <v>0</v>
      </c>
      <c r="E1028" s="14" t="n">
        <f aca="false">_xlfn.MAXIFS(Pedidos!$C$2:$C$7000,Pedidos!$B$2:$B$7000,A1028)</f>
        <v>45850</v>
      </c>
      <c r="F1028" s="15" t="n">
        <f aca="false">Parámetros!$B$4-E1028</f>
        <v>446</v>
      </c>
      <c r="G1028" s="7" t="n">
        <f aca="false">COUNTIF(Pedidos!$B$2:$B$7000,A1028)</f>
        <v>2</v>
      </c>
      <c r="H1028" s="16" t="n">
        <f aca="false">SUMIFS(Pedidos!$D$2:$D$7000,Pedidos!$B$2:$B$7000,A1028)</f>
        <v>54.97</v>
      </c>
      <c r="I1028" s="7" t="n">
        <f aca="false">5-MIN(4,INT(PERCENTRANK($F$2:$F$2401,F1028,6)*5))</f>
        <v>2</v>
      </c>
      <c r="J1028" s="15" t="n">
        <f aca="false">IF(G1028&gt;=Parámetros!$B$8,5,IF(G1028&gt;=Parámetros!$B$7,4,IF(G1028&gt;=Parámetros!$B$6,3,IF(G1028&gt;=Parámetros!$B$5,2,1))))</f>
        <v>2</v>
      </c>
      <c r="K1028" s="7" t="n">
        <f aca="false">1+MIN(4,INT(PERCENTRANK($H$2:$H$2401,H1028,6)*5))</f>
        <v>3</v>
      </c>
      <c r="L1028" s="7" t="str">
        <f aca="false">I1028&amp;J1028&amp;K1028</f>
        <v>223</v>
      </c>
      <c r="M1028" s="15" t="str">
        <f aca="false">INDEX('Mapa RF'!$B$4:$F$8,6-I1028,J1028)</f>
        <v>Hibernando</v>
      </c>
    </row>
    <row r="1029" customFormat="false" ht="15" hidden="false" customHeight="false" outlineLevel="0" collapsed="false">
      <c r="A1029" s="10" t="s">
        <v>4031</v>
      </c>
      <c r="B1029" s="10" t="s">
        <v>8978</v>
      </c>
      <c r="C1029" s="11" t="n">
        <v>45907</v>
      </c>
      <c r="D1029" s="13" t="b">
        <f aca="false">TRUE()</f>
        <v>1</v>
      </c>
      <c r="E1029" s="14" t="n">
        <f aca="false">_xlfn.MAXIFS(Pedidos!$C$2:$C$7000,Pedidos!$B$2:$B$7000,A1029)</f>
        <v>45907</v>
      </c>
      <c r="F1029" s="15" t="n">
        <f aca="false">Parámetros!$B$4-E1029</f>
        <v>389</v>
      </c>
      <c r="G1029" s="7" t="n">
        <f aca="false">COUNTIF(Pedidos!$B$2:$B$7000,A1029)</f>
        <v>1</v>
      </c>
      <c r="H1029" s="16" t="n">
        <f aca="false">SUMIFS(Pedidos!$D$2:$D$7000,Pedidos!$B$2:$B$7000,A1029)</f>
        <v>42.13</v>
      </c>
      <c r="I1029" s="7" t="n">
        <f aca="false">5-MIN(4,INT(PERCENTRANK($F$2:$F$2401,F1029,6)*5))</f>
        <v>2</v>
      </c>
      <c r="J1029" s="15" t="n">
        <f aca="false">IF(G1029&gt;=Parámetros!$B$8,5,IF(G1029&gt;=Parámetros!$B$7,4,IF(G1029&gt;=Parámetros!$B$6,3,IF(G1029&gt;=Parámetros!$B$5,2,1))))</f>
        <v>1</v>
      </c>
      <c r="K1029" s="7" t="n">
        <f aca="false">1+MIN(4,INT(PERCENTRANK($H$2:$H$2401,H1029,6)*5))</f>
        <v>3</v>
      </c>
      <c r="L1029" s="7" t="str">
        <f aca="false">I1029&amp;J1029&amp;K1029</f>
        <v>213</v>
      </c>
      <c r="M1029" s="15" t="str">
        <f aca="false">INDEX('Mapa RF'!$B$4:$F$8,6-I1029,J1029)</f>
        <v>Hibernando</v>
      </c>
    </row>
    <row r="1030" customFormat="false" ht="15" hidden="false" customHeight="false" outlineLevel="0" collapsed="false">
      <c r="A1030" s="10" t="s">
        <v>5948</v>
      </c>
      <c r="B1030" s="10" t="s">
        <v>8982</v>
      </c>
      <c r="C1030" s="11" t="n">
        <v>46053</v>
      </c>
      <c r="D1030" s="13" t="b">
        <f aca="false">TRUE()</f>
        <v>1</v>
      </c>
      <c r="E1030" s="14" t="n">
        <f aca="false">_xlfn.MAXIFS(Pedidos!$C$2:$C$7000,Pedidos!$B$2:$B$7000,A1030)</f>
        <v>46291</v>
      </c>
      <c r="F1030" s="15" t="n">
        <f aca="false">Parámetros!$B$4-E1030</f>
        <v>5</v>
      </c>
      <c r="G1030" s="7" t="n">
        <f aca="false">COUNTIF(Pedidos!$B$2:$B$7000,A1030)</f>
        <v>9</v>
      </c>
      <c r="H1030" s="16" t="n">
        <f aca="false">SUMIFS(Pedidos!$D$2:$D$7000,Pedidos!$B$2:$B$7000,A1030)</f>
        <v>412.31</v>
      </c>
      <c r="I1030" s="7" t="n">
        <f aca="false">5-MIN(4,INT(PERCENTRANK($F$2:$F$2401,F1030,6)*5))</f>
        <v>5</v>
      </c>
      <c r="J1030" s="15" t="n">
        <f aca="false">IF(G1030&gt;=Parámetros!$B$8,5,IF(G1030&gt;=Parámetros!$B$7,4,IF(G1030&gt;=Parámetros!$B$6,3,IF(G1030&gt;=Parámetros!$B$5,2,1))))</f>
        <v>5</v>
      </c>
      <c r="K1030" s="7" t="n">
        <f aca="false">1+MIN(4,INT(PERCENTRANK($H$2:$H$2401,H1030,6)*5))</f>
        <v>5</v>
      </c>
      <c r="L1030" s="7" t="str">
        <f aca="false">I1030&amp;J1030&amp;K1030</f>
        <v>555</v>
      </c>
      <c r="M1030" s="15" t="str">
        <f aca="false">INDEX('Mapa RF'!$B$4:$F$8,6-I1030,J1030)</f>
        <v>Campeones</v>
      </c>
    </row>
    <row r="1031" customFormat="false" ht="15" hidden="false" customHeight="false" outlineLevel="0" collapsed="false">
      <c r="A1031" s="10" t="s">
        <v>7001</v>
      </c>
      <c r="B1031" s="10" t="s">
        <v>8978</v>
      </c>
      <c r="C1031" s="11" t="n">
        <v>46135</v>
      </c>
      <c r="D1031" s="13" t="b">
        <f aca="false">TRUE()</f>
        <v>1</v>
      </c>
      <c r="E1031" s="14" t="n">
        <f aca="false">_xlfn.MAXIFS(Pedidos!$C$2:$C$7000,Pedidos!$B$2:$B$7000,A1031)</f>
        <v>46199</v>
      </c>
      <c r="F1031" s="15" t="n">
        <f aca="false">Parámetros!$B$4-E1031</f>
        <v>97</v>
      </c>
      <c r="G1031" s="7" t="n">
        <f aca="false">COUNTIF(Pedidos!$B$2:$B$7000,A1031)</f>
        <v>2</v>
      </c>
      <c r="H1031" s="16" t="n">
        <f aca="false">SUMIFS(Pedidos!$D$2:$D$7000,Pedidos!$B$2:$B$7000,A1031)</f>
        <v>63.19</v>
      </c>
      <c r="I1031" s="7" t="n">
        <f aca="false">5-MIN(4,INT(PERCENTRANK($F$2:$F$2401,F1031,6)*5))</f>
        <v>4</v>
      </c>
      <c r="J1031" s="15" t="n">
        <f aca="false">IF(G1031&gt;=Parámetros!$B$8,5,IF(G1031&gt;=Parámetros!$B$7,4,IF(G1031&gt;=Parámetros!$B$6,3,IF(G1031&gt;=Parámetros!$B$5,2,1))))</f>
        <v>2</v>
      </c>
      <c r="K1031" s="7" t="n">
        <f aca="false">1+MIN(4,INT(PERCENTRANK($H$2:$H$2401,H1031,6)*5))</f>
        <v>4</v>
      </c>
      <c r="L1031" s="7" t="str">
        <f aca="false">I1031&amp;J1031&amp;K1031</f>
        <v>424</v>
      </c>
      <c r="M1031" s="15" t="str">
        <f aca="false">INDEX('Mapa RF'!$B$4:$F$8,6-I1031,J1031)</f>
        <v>Potencialmente leales</v>
      </c>
    </row>
    <row r="1032" customFormat="false" ht="15" hidden="false" customHeight="false" outlineLevel="0" collapsed="false">
      <c r="A1032" s="10" t="s">
        <v>771</v>
      </c>
      <c r="B1032" s="10" t="s">
        <v>8968</v>
      </c>
      <c r="C1032" s="11" t="n">
        <v>45653</v>
      </c>
      <c r="D1032" s="13" t="b">
        <f aca="false">TRUE()</f>
        <v>1</v>
      </c>
      <c r="E1032" s="14" t="n">
        <f aca="false">_xlfn.MAXIFS(Pedidos!$C$2:$C$7000,Pedidos!$B$2:$B$7000,A1032)</f>
        <v>45653</v>
      </c>
      <c r="F1032" s="15" t="n">
        <f aca="false">Parámetros!$B$4-E1032</f>
        <v>643</v>
      </c>
      <c r="G1032" s="7" t="n">
        <f aca="false">COUNTIF(Pedidos!$B$2:$B$7000,A1032)</f>
        <v>1</v>
      </c>
      <c r="H1032" s="16" t="n">
        <f aca="false">SUMIFS(Pedidos!$D$2:$D$7000,Pedidos!$B$2:$B$7000,A1032)</f>
        <v>34.01</v>
      </c>
      <c r="I1032" s="7" t="n">
        <f aca="false">5-MIN(4,INT(PERCENTRANK($F$2:$F$2401,F1032,6)*5))</f>
        <v>1</v>
      </c>
      <c r="J1032" s="15" t="n">
        <f aca="false">IF(G1032&gt;=Parámetros!$B$8,5,IF(G1032&gt;=Parámetros!$B$7,4,IF(G1032&gt;=Parámetros!$B$6,3,IF(G1032&gt;=Parámetros!$B$5,2,1))))</f>
        <v>1</v>
      </c>
      <c r="K1032" s="7" t="n">
        <f aca="false">1+MIN(4,INT(PERCENTRANK($H$2:$H$2401,H1032,6)*5))</f>
        <v>2</v>
      </c>
      <c r="L1032" s="7" t="str">
        <f aca="false">I1032&amp;J1032&amp;K1032</f>
        <v>112</v>
      </c>
      <c r="M1032" s="15" t="str">
        <f aca="false">INDEX('Mapa RF'!$B$4:$F$8,6-I1032,J1032)</f>
        <v>Hibernando</v>
      </c>
    </row>
    <row r="1033" customFormat="false" ht="15" hidden="false" customHeight="false" outlineLevel="0" collapsed="false">
      <c r="A1033" s="10" t="s">
        <v>4618</v>
      </c>
      <c r="B1033" s="10" t="s">
        <v>8982</v>
      </c>
      <c r="C1033" s="11" t="n">
        <v>45951</v>
      </c>
      <c r="D1033" s="13" t="b">
        <f aca="false">TRUE()</f>
        <v>1</v>
      </c>
      <c r="E1033" s="14" t="n">
        <f aca="false">_xlfn.MAXIFS(Pedidos!$C$2:$C$7000,Pedidos!$B$2:$B$7000,A1033)</f>
        <v>46046</v>
      </c>
      <c r="F1033" s="15" t="n">
        <f aca="false">Parámetros!$B$4-E1033</f>
        <v>250</v>
      </c>
      <c r="G1033" s="7" t="n">
        <f aca="false">COUNTIF(Pedidos!$B$2:$B$7000,A1033)</f>
        <v>2</v>
      </c>
      <c r="H1033" s="16" t="n">
        <f aca="false">SUMIFS(Pedidos!$D$2:$D$7000,Pedidos!$B$2:$B$7000,A1033)</f>
        <v>91.86</v>
      </c>
      <c r="I1033" s="7" t="n">
        <f aca="false">5-MIN(4,INT(PERCENTRANK($F$2:$F$2401,F1033,6)*5))</f>
        <v>3</v>
      </c>
      <c r="J1033" s="15" t="n">
        <f aca="false">IF(G1033&gt;=Parámetros!$B$8,5,IF(G1033&gt;=Parámetros!$B$7,4,IF(G1033&gt;=Parámetros!$B$6,3,IF(G1033&gt;=Parámetros!$B$5,2,1))))</f>
        <v>2</v>
      </c>
      <c r="K1033" s="7" t="n">
        <f aca="false">1+MIN(4,INT(PERCENTRANK($H$2:$H$2401,H1033,6)*5))</f>
        <v>4</v>
      </c>
      <c r="L1033" s="7" t="str">
        <f aca="false">I1033&amp;J1033&amp;K1033</f>
        <v>324</v>
      </c>
      <c r="M1033" s="15" t="str">
        <f aca="false">INDEX('Mapa RF'!$B$4:$F$8,6-I1033,J1033)</f>
        <v>A punto de dormirse</v>
      </c>
    </row>
    <row r="1034" customFormat="false" ht="15" hidden="false" customHeight="false" outlineLevel="0" collapsed="false">
      <c r="A1034" s="10" t="s">
        <v>6121</v>
      </c>
      <c r="B1034" s="10" t="s">
        <v>8973</v>
      </c>
      <c r="C1034" s="11" t="n">
        <v>46065</v>
      </c>
      <c r="D1034" s="13" t="b">
        <f aca="false">TRUE()</f>
        <v>1</v>
      </c>
      <c r="E1034" s="14" t="n">
        <f aca="false">_xlfn.MAXIFS(Pedidos!$C$2:$C$7000,Pedidos!$B$2:$B$7000,A1034)</f>
        <v>46065</v>
      </c>
      <c r="F1034" s="15" t="n">
        <f aca="false">Parámetros!$B$4-E1034</f>
        <v>231</v>
      </c>
      <c r="G1034" s="7" t="n">
        <f aca="false">COUNTIF(Pedidos!$B$2:$B$7000,A1034)</f>
        <v>1</v>
      </c>
      <c r="H1034" s="16" t="n">
        <f aca="false">SUMIFS(Pedidos!$D$2:$D$7000,Pedidos!$B$2:$B$7000,A1034)</f>
        <v>18.77</v>
      </c>
      <c r="I1034" s="7" t="n">
        <f aca="false">5-MIN(4,INT(PERCENTRANK($F$2:$F$2401,F1034,6)*5))</f>
        <v>3</v>
      </c>
      <c r="J1034" s="15" t="n">
        <f aca="false">IF(G1034&gt;=Parámetros!$B$8,5,IF(G1034&gt;=Parámetros!$B$7,4,IF(G1034&gt;=Parámetros!$B$6,3,IF(G1034&gt;=Parámetros!$B$5,2,1))))</f>
        <v>1</v>
      </c>
      <c r="K1034" s="7" t="n">
        <f aca="false">1+MIN(4,INT(PERCENTRANK($H$2:$H$2401,H1034,6)*5))</f>
        <v>1</v>
      </c>
      <c r="L1034" s="7" t="str">
        <f aca="false">I1034&amp;J1034&amp;K1034</f>
        <v>311</v>
      </c>
      <c r="M1034" s="15" t="str">
        <f aca="false">INDEX('Mapa RF'!$B$4:$F$8,6-I1034,J1034)</f>
        <v>A punto de dormirse</v>
      </c>
    </row>
    <row r="1035" customFormat="false" ht="15" hidden="false" customHeight="false" outlineLevel="0" collapsed="false">
      <c r="A1035" s="10" t="s">
        <v>5533</v>
      </c>
      <c r="B1035" s="10" t="s">
        <v>8980</v>
      </c>
      <c r="C1035" s="11" t="n">
        <v>46021</v>
      </c>
      <c r="D1035" s="13" t="b">
        <f aca="false">TRUE()</f>
        <v>1</v>
      </c>
      <c r="E1035" s="14" t="n">
        <f aca="false">_xlfn.MAXIFS(Pedidos!$C$2:$C$7000,Pedidos!$B$2:$B$7000,A1035)</f>
        <v>46214</v>
      </c>
      <c r="F1035" s="15" t="n">
        <f aca="false">Parámetros!$B$4-E1035</f>
        <v>82</v>
      </c>
      <c r="G1035" s="7" t="n">
        <f aca="false">COUNTIF(Pedidos!$B$2:$B$7000,A1035)</f>
        <v>2</v>
      </c>
      <c r="H1035" s="16" t="n">
        <f aca="false">SUMIFS(Pedidos!$D$2:$D$7000,Pedidos!$B$2:$B$7000,A1035)</f>
        <v>108.19</v>
      </c>
      <c r="I1035" s="7" t="n">
        <f aca="false">5-MIN(4,INT(PERCENTRANK($F$2:$F$2401,F1035,6)*5))</f>
        <v>4</v>
      </c>
      <c r="J1035" s="15" t="n">
        <f aca="false">IF(G1035&gt;=Parámetros!$B$8,5,IF(G1035&gt;=Parámetros!$B$7,4,IF(G1035&gt;=Parámetros!$B$6,3,IF(G1035&gt;=Parámetros!$B$5,2,1))))</f>
        <v>2</v>
      </c>
      <c r="K1035" s="7" t="n">
        <f aca="false">1+MIN(4,INT(PERCENTRANK($H$2:$H$2401,H1035,6)*5))</f>
        <v>4</v>
      </c>
      <c r="L1035" s="7" t="str">
        <f aca="false">I1035&amp;J1035&amp;K1035</f>
        <v>424</v>
      </c>
      <c r="M1035" s="15" t="str">
        <f aca="false">INDEX('Mapa RF'!$B$4:$F$8,6-I1035,J1035)</f>
        <v>Potencialmente leales</v>
      </c>
    </row>
    <row r="1036" customFormat="false" ht="15" hidden="false" customHeight="false" outlineLevel="0" collapsed="false">
      <c r="A1036" s="10" t="s">
        <v>5104</v>
      </c>
      <c r="B1036" s="10" t="s">
        <v>8977</v>
      </c>
      <c r="C1036" s="11" t="n">
        <v>45987</v>
      </c>
      <c r="D1036" s="13" t="b">
        <f aca="false">TRUE()</f>
        <v>1</v>
      </c>
      <c r="E1036" s="14" t="n">
        <f aca="false">_xlfn.MAXIFS(Pedidos!$C$2:$C$7000,Pedidos!$B$2:$B$7000,A1036)</f>
        <v>46247</v>
      </c>
      <c r="F1036" s="15" t="n">
        <f aca="false">Parámetros!$B$4-E1036</f>
        <v>49</v>
      </c>
      <c r="G1036" s="7" t="n">
        <f aca="false">COUNTIF(Pedidos!$B$2:$B$7000,A1036)</f>
        <v>7</v>
      </c>
      <c r="H1036" s="16" t="n">
        <f aca="false">SUMIFS(Pedidos!$D$2:$D$7000,Pedidos!$B$2:$B$7000,A1036)</f>
        <v>268.88</v>
      </c>
      <c r="I1036" s="7" t="n">
        <f aca="false">5-MIN(4,INT(PERCENTRANK($F$2:$F$2401,F1036,6)*5))</f>
        <v>5</v>
      </c>
      <c r="J1036" s="15" t="n">
        <f aca="false">IF(G1036&gt;=Parámetros!$B$8,5,IF(G1036&gt;=Parámetros!$B$7,4,IF(G1036&gt;=Parámetros!$B$6,3,IF(G1036&gt;=Parámetros!$B$5,2,1))))</f>
        <v>5</v>
      </c>
      <c r="K1036" s="7" t="n">
        <f aca="false">1+MIN(4,INT(PERCENTRANK($H$2:$H$2401,H1036,6)*5))</f>
        <v>5</v>
      </c>
      <c r="L1036" s="7" t="str">
        <f aca="false">I1036&amp;J1036&amp;K1036</f>
        <v>555</v>
      </c>
      <c r="M1036" s="15" t="str">
        <f aca="false">INDEX('Mapa RF'!$B$4:$F$8,6-I1036,J1036)</f>
        <v>Campeones</v>
      </c>
    </row>
    <row r="1037" customFormat="false" ht="15" hidden="false" customHeight="false" outlineLevel="0" collapsed="false">
      <c r="A1037" s="10" t="s">
        <v>1470</v>
      </c>
      <c r="B1037" s="10" t="s">
        <v>8973</v>
      </c>
      <c r="C1037" s="11" t="n">
        <v>45716</v>
      </c>
      <c r="D1037" s="13" t="b">
        <f aca="false">TRUE()</f>
        <v>1</v>
      </c>
      <c r="E1037" s="14" t="n">
        <f aca="false">_xlfn.MAXIFS(Pedidos!$C$2:$C$7000,Pedidos!$B$2:$B$7000,A1037)</f>
        <v>46268</v>
      </c>
      <c r="F1037" s="15" t="n">
        <f aca="false">Parámetros!$B$4-E1037</f>
        <v>28</v>
      </c>
      <c r="G1037" s="7" t="n">
        <f aca="false">COUNTIF(Pedidos!$B$2:$B$7000,A1037)</f>
        <v>12</v>
      </c>
      <c r="H1037" s="16" t="n">
        <f aca="false">SUMIFS(Pedidos!$D$2:$D$7000,Pedidos!$B$2:$B$7000,A1037)</f>
        <v>668.34</v>
      </c>
      <c r="I1037" s="7" t="n">
        <f aca="false">5-MIN(4,INT(PERCENTRANK($F$2:$F$2401,F1037,6)*5))</f>
        <v>5</v>
      </c>
      <c r="J1037" s="15" t="n">
        <f aca="false">IF(G1037&gt;=Parámetros!$B$8,5,IF(G1037&gt;=Parámetros!$B$7,4,IF(G1037&gt;=Parámetros!$B$6,3,IF(G1037&gt;=Parámetros!$B$5,2,1))))</f>
        <v>5</v>
      </c>
      <c r="K1037" s="7" t="n">
        <f aca="false">1+MIN(4,INT(PERCENTRANK($H$2:$H$2401,H1037,6)*5))</f>
        <v>5</v>
      </c>
      <c r="L1037" s="7" t="str">
        <f aca="false">I1037&amp;J1037&amp;K1037</f>
        <v>555</v>
      </c>
      <c r="M1037" s="15" t="str">
        <f aca="false">INDEX('Mapa RF'!$B$4:$F$8,6-I1037,J1037)</f>
        <v>Campeones</v>
      </c>
    </row>
    <row r="1038" customFormat="false" ht="15" hidden="false" customHeight="false" outlineLevel="0" collapsed="false">
      <c r="A1038" s="10" t="s">
        <v>5287</v>
      </c>
      <c r="B1038" s="10" t="s">
        <v>8979</v>
      </c>
      <c r="C1038" s="11" t="n">
        <v>46002</v>
      </c>
      <c r="D1038" s="13" t="b">
        <f aca="false">FALSE()</f>
        <v>0</v>
      </c>
      <c r="E1038" s="14" t="n">
        <f aca="false">_xlfn.MAXIFS(Pedidos!$C$2:$C$7000,Pedidos!$B$2:$B$7000,A1038)</f>
        <v>46002</v>
      </c>
      <c r="F1038" s="15" t="n">
        <f aca="false">Parámetros!$B$4-E1038</f>
        <v>294</v>
      </c>
      <c r="G1038" s="7" t="n">
        <f aca="false">COUNTIF(Pedidos!$B$2:$B$7000,A1038)</f>
        <v>1</v>
      </c>
      <c r="H1038" s="16" t="n">
        <f aca="false">SUMIFS(Pedidos!$D$2:$D$7000,Pedidos!$B$2:$B$7000,A1038)</f>
        <v>38.11</v>
      </c>
      <c r="I1038" s="7" t="n">
        <f aca="false">5-MIN(4,INT(PERCENTRANK($F$2:$F$2401,F1038,6)*5))</f>
        <v>3</v>
      </c>
      <c r="J1038" s="15" t="n">
        <f aca="false">IF(G1038&gt;=Parámetros!$B$8,5,IF(G1038&gt;=Parámetros!$B$7,4,IF(G1038&gt;=Parámetros!$B$6,3,IF(G1038&gt;=Parámetros!$B$5,2,1))))</f>
        <v>1</v>
      </c>
      <c r="K1038" s="7" t="n">
        <f aca="false">1+MIN(4,INT(PERCENTRANK($H$2:$H$2401,H1038,6)*5))</f>
        <v>3</v>
      </c>
      <c r="L1038" s="7" t="str">
        <f aca="false">I1038&amp;J1038&amp;K1038</f>
        <v>313</v>
      </c>
      <c r="M1038" s="15" t="str">
        <f aca="false">INDEX('Mapa RF'!$B$4:$F$8,6-I1038,J1038)</f>
        <v>A punto de dormirse</v>
      </c>
    </row>
    <row r="1039" customFormat="false" ht="15" hidden="false" customHeight="false" outlineLevel="0" collapsed="false">
      <c r="A1039" s="10" t="s">
        <v>1595</v>
      </c>
      <c r="B1039" s="10" t="s">
        <v>8972</v>
      </c>
      <c r="C1039" s="11" t="n">
        <v>45725</v>
      </c>
      <c r="D1039" s="13" t="b">
        <f aca="false">TRUE()</f>
        <v>1</v>
      </c>
      <c r="E1039" s="14" t="n">
        <f aca="false">_xlfn.MAXIFS(Pedidos!$C$2:$C$7000,Pedidos!$B$2:$B$7000,A1039)</f>
        <v>45725</v>
      </c>
      <c r="F1039" s="15" t="n">
        <f aca="false">Parámetros!$B$4-E1039</f>
        <v>571</v>
      </c>
      <c r="G1039" s="7" t="n">
        <f aca="false">COUNTIF(Pedidos!$B$2:$B$7000,A1039)</f>
        <v>1</v>
      </c>
      <c r="H1039" s="16" t="n">
        <f aca="false">SUMIFS(Pedidos!$D$2:$D$7000,Pedidos!$B$2:$B$7000,A1039)</f>
        <v>25.32</v>
      </c>
      <c r="I1039" s="7" t="n">
        <f aca="false">5-MIN(4,INT(PERCENTRANK($F$2:$F$2401,F1039,6)*5))</f>
        <v>1</v>
      </c>
      <c r="J1039" s="15" t="n">
        <f aca="false">IF(G1039&gt;=Parámetros!$B$8,5,IF(G1039&gt;=Parámetros!$B$7,4,IF(G1039&gt;=Parámetros!$B$6,3,IF(G1039&gt;=Parámetros!$B$5,2,1))))</f>
        <v>1</v>
      </c>
      <c r="K1039" s="7" t="n">
        <f aca="false">1+MIN(4,INT(PERCENTRANK($H$2:$H$2401,H1039,6)*5))</f>
        <v>1</v>
      </c>
      <c r="L1039" s="7" t="str">
        <f aca="false">I1039&amp;J1039&amp;K1039</f>
        <v>111</v>
      </c>
      <c r="M1039" s="15" t="str">
        <f aca="false">INDEX('Mapa RF'!$B$4:$F$8,6-I1039,J1039)</f>
        <v>Hibernando</v>
      </c>
    </row>
    <row r="1040" customFormat="false" ht="15" hidden="false" customHeight="false" outlineLevel="0" collapsed="false">
      <c r="A1040" s="10" t="s">
        <v>6498</v>
      </c>
      <c r="B1040" s="10" t="s">
        <v>8975</v>
      </c>
      <c r="C1040" s="11" t="n">
        <v>46095</v>
      </c>
      <c r="D1040" s="13" t="b">
        <f aca="false">TRUE()</f>
        <v>1</v>
      </c>
      <c r="E1040" s="14" t="n">
        <f aca="false">_xlfn.MAXIFS(Pedidos!$C$2:$C$7000,Pedidos!$B$2:$B$7000,A1040)</f>
        <v>46180</v>
      </c>
      <c r="F1040" s="15" t="n">
        <f aca="false">Parámetros!$B$4-E1040</f>
        <v>116</v>
      </c>
      <c r="G1040" s="7" t="n">
        <f aca="false">COUNTIF(Pedidos!$B$2:$B$7000,A1040)</f>
        <v>2</v>
      </c>
      <c r="H1040" s="16" t="n">
        <f aca="false">SUMIFS(Pedidos!$D$2:$D$7000,Pedidos!$B$2:$B$7000,A1040)</f>
        <v>76.27</v>
      </c>
      <c r="I1040" s="7" t="n">
        <f aca="false">5-MIN(4,INT(PERCENTRANK($F$2:$F$2401,F1040,6)*5))</f>
        <v>4</v>
      </c>
      <c r="J1040" s="15" t="n">
        <f aca="false">IF(G1040&gt;=Parámetros!$B$8,5,IF(G1040&gt;=Parámetros!$B$7,4,IF(G1040&gt;=Parámetros!$B$6,3,IF(G1040&gt;=Parámetros!$B$5,2,1))))</f>
        <v>2</v>
      </c>
      <c r="K1040" s="7" t="n">
        <f aca="false">1+MIN(4,INT(PERCENTRANK($H$2:$H$2401,H1040,6)*5))</f>
        <v>4</v>
      </c>
      <c r="L1040" s="7" t="str">
        <f aca="false">I1040&amp;J1040&amp;K1040</f>
        <v>424</v>
      </c>
      <c r="M1040" s="15" t="str">
        <f aca="false">INDEX('Mapa RF'!$B$4:$F$8,6-I1040,J1040)</f>
        <v>Potencialmente leales</v>
      </c>
    </row>
    <row r="1041" customFormat="false" ht="15" hidden="false" customHeight="false" outlineLevel="0" collapsed="false">
      <c r="A1041" s="10" t="s">
        <v>3423</v>
      </c>
      <c r="B1041" s="10" t="s">
        <v>8972</v>
      </c>
      <c r="C1041" s="11" t="n">
        <v>45864</v>
      </c>
      <c r="D1041" s="13" t="b">
        <f aca="false">TRUE()</f>
        <v>1</v>
      </c>
      <c r="E1041" s="14" t="n">
        <f aca="false">_xlfn.MAXIFS(Pedidos!$C$2:$C$7000,Pedidos!$B$2:$B$7000,A1041)</f>
        <v>45864</v>
      </c>
      <c r="F1041" s="15" t="n">
        <f aca="false">Parámetros!$B$4-E1041</f>
        <v>432</v>
      </c>
      <c r="G1041" s="7" t="n">
        <f aca="false">COUNTIF(Pedidos!$B$2:$B$7000,A1041)</f>
        <v>1</v>
      </c>
      <c r="H1041" s="16" t="n">
        <f aca="false">SUMIFS(Pedidos!$D$2:$D$7000,Pedidos!$B$2:$B$7000,A1041)</f>
        <v>37.93</v>
      </c>
      <c r="I1041" s="7" t="n">
        <f aca="false">5-MIN(4,INT(PERCENTRANK($F$2:$F$2401,F1041,6)*5))</f>
        <v>2</v>
      </c>
      <c r="J1041" s="15" t="n">
        <f aca="false">IF(G1041&gt;=Parámetros!$B$8,5,IF(G1041&gt;=Parámetros!$B$7,4,IF(G1041&gt;=Parámetros!$B$6,3,IF(G1041&gt;=Parámetros!$B$5,2,1))))</f>
        <v>1</v>
      </c>
      <c r="K1041" s="7" t="n">
        <f aca="false">1+MIN(4,INT(PERCENTRANK($H$2:$H$2401,H1041,6)*5))</f>
        <v>3</v>
      </c>
      <c r="L1041" s="7" t="str">
        <f aca="false">I1041&amp;J1041&amp;K1041</f>
        <v>213</v>
      </c>
      <c r="M1041" s="15" t="str">
        <f aca="false">INDEX('Mapa RF'!$B$4:$F$8,6-I1041,J1041)</f>
        <v>Hibernando</v>
      </c>
    </row>
    <row r="1042" customFormat="false" ht="15" hidden="false" customHeight="false" outlineLevel="0" collapsed="false">
      <c r="A1042" s="10" t="s">
        <v>2016</v>
      </c>
      <c r="B1042" s="10" t="s">
        <v>8976</v>
      </c>
      <c r="C1042" s="11" t="n">
        <v>45758</v>
      </c>
      <c r="D1042" s="13" t="b">
        <f aca="false">TRUE()</f>
        <v>1</v>
      </c>
      <c r="E1042" s="14" t="n">
        <f aca="false">_xlfn.MAXIFS(Pedidos!$C$2:$C$7000,Pedidos!$B$2:$B$7000,A1042)</f>
        <v>45961</v>
      </c>
      <c r="F1042" s="15" t="n">
        <f aca="false">Parámetros!$B$4-E1042</f>
        <v>335</v>
      </c>
      <c r="G1042" s="7" t="n">
        <f aca="false">COUNTIF(Pedidos!$B$2:$B$7000,A1042)</f>
        <v>4</v>
      </c>
      <c r="H1042" s="16" t="n">
        <f aca="false">SUMIFS(Pedidos!$D$2:$D$7000,Pedidos!$B$2:$B$7000,A1042)</f>
        <v>135.54</v>
      </c>
      <c r="I1042" s="7" t="n">
        <f aca="false">5-MIN(4,INT(PERCENTRANK($F$2:$F$2401,F1042,6)*5))</f>
        <v>3</v>
      </c>
      <c r="J1042" s="15" t="n">
        <f aca="false">IF(G1042&gt;=Parámetros!$B$8,5,IF(G1042&gt;=Parámetros!$B$7,4,IF(G1042&gt;=Parámetros!$B$6,3,IF(G1042&gt;=Parámetros!$B$5,2,1))))</f>
        <v>4</v>
      </c>
      <c r="K1042" s="7" t="n">
        <f aca="false">1+MIN(4,INT(PERCENTRANK($H$2:$H$2401,H1042,6)*5))</f>
        <v>4</v>
      </c>
      <c r="L1042" s="7" t="str">
        <f aca="false">I1042&amp;J1042&amp;K1042</f>
        <v>344</v>
      </c>
      <c r="M1042" s="15" t="str">
        <f aca="false">INDEX('Mapa RF'!$B$4:$F$8,6-I1042,J1042)</f>
        <v>Leales</v>
      </c>
    </row>
    <row r="1043" customFormat="false" ht="15" hidden="false" customHeight="false" outlineLevel="0" collapsed="false">
      <c r="A1043" s="10" t="s">
        <v>4564</v>
      </c>
      <c r="B1043" s="10" t="s">
        <v>8976</v>
      </c>
      <c r="C1043" s="11" t="n">
        <v>45947</v>
      </c>
      <c r="D1043" s="13" t="b">
        <f aca="false">TRUE()</f>
        <v>1</v>
      </c>
      <c r="E1043" s="14" t="n">
        <f aca="false">_xlfn.MAXIFS(Pedidos!$C$2:$C$7000,Pedidos!$B$2:$B$7000,A1043)</f>
        <v>46155</v>
      </c>
      <c r="F1043" s="15" t="n">
        <f aca="false">Parámetros!$B$4-E1043</f>
        <v>141</v>
      </c>
      <c r="G1043" s="7" t="n">
        <f aca="false">COUNTIF(Pedidos!$B$2:$B$7000,A1043)</f>
        <v>2</v>
      </c>
      <c r="H1043" s="16" t="n">
        <f aca="false">SUMIFS(Pedidos!$D$2:$D$7000,Pedidos!$B$2:$B$7000,A1043)</f>
        <v>66.63</v>
      </c>
      <c r="I1043" s="7" t="n">
        <f aca="false">5-MIN(4,INT(PERCENTRANK($F$2:$F$2401,F1043,6)*5))</f>
        <v>4</v>
      </c>
      <c r="J1043" s="15" t="n">
        <f aca="false">IF(G1043&gt;=Parámetros!$B$8,5,IF(G1043&gt;=Parámetros!$B$7,4,IF(G1043&gt;=Parámetros!$B$6,3,IF(G1043&gt;=Parámetros!$B$5,2,1))))</f>
        <v>2</v>
      </c>
      <c r="K1043" s="7" t="n">
        <f aca="false">1+MIN(4,INT(PERCENTRANK($H$2:$H$2401,H1043,6)*5))</f>
        <v>4</v>
      </c>
      <c r="L1043" s="7" t="str">
        <f aca="false">I1043&amp;J1043&amp;K1043</f>
        <v>424</v>
      </c>
      <c r="M1043" s="15" t="str">
        <f aca="false">INDEX('Mapa RF'!$B$4:$F$8,6-I1043,J1043)</f>
        <v>Potencialmente leales</v>
      </c>
    </row>
    <row r="1044" customFormat="false" ht="15" hidden="false" customHeight="false" outlineLevel="0" collapsed="false">
      <c r="A1044" s="10" t="s">
        <v>5182</v>
      </c>
      <c r="B1044" s="10" t="s">
        <v>8977</v>
      </c>
      <c r="C1044" s="11" t="n">
        <v>45993</v>
      </c>
      <c r="D1044" s="13" t="b">
        <f aca="false">TRUE()</f>
        <v>1</v>
      </c>
      <c r="E1044" s="14" t="n">
        <f aca="false">_xlfn.MAXIFS(Pedidos!$C$2:$C$7000,Pedidos!$B$2:$B$7000,A1044)</f>
        <v>46102</v>
      </c>
      <c r="F1044" s="15" t="n">
        <f aca="false">Parámetros!$B$4-E1044</f>
        <v>194</v>
      </c>
      <c r="G1044" s="7" t="n">
        <f aca="false">COUNTIF(Pedidos!$B$2:$B$7000,A1044)</f>
        <v>2</v>
      </c>
      <c r="H1044" s="16" t="n">
        <f aca="false">SUMIFS(Pedidos!$D$2:$D$7000,Pedidos!$B$2:$B$7000,A1044)</f>
        <v>132.56</v>
      </c>
      <c r="I1044" s="7" t="n">
        <f aca="false">5-MIN(4,INT(PERCENTRANK($F$2:$F$2401,F1044,6)*5))</f>
        <v>4</v>
      </c>
      <c r="J1044" s="15" t="n">
        <f aca="false">IF(G1044&gt;=Parámetros!$B$8,5,IF(G1044&gt;=Parámetros!$B$7,4,IF(G1044&gt;=Parámetros!$B$6,3,IF(G1044&gt;=Parámetros!$B$5,2,1))))</f>
        <v>2</v>
      </c>
      <c r="K1044" s="7" t="n">
        <f aca="false">1+MIN(4,INT(PERCENTRANK($H$2:$H$2401,H1044,6)*5))</f>
        <v>4</v>
      </c>
      <c r="L1044" s="7" t="str">
        <f aca="false">I1044&amp;J1044&amp;K1044</f>
        <v>424</v>
      </c>
      <c r="M1044" s="15" t="str">
        <f aca="false">INDEX('Mapa RF'!$B$4:$F$8,6-I1044,J1044)</f>
        <v>Potencialmente leales</v>
      </c>
    </row>
    <row r="1045" customFormat="false" ht="15" hidden="false" customHeight="false" outlineLevel="0" collapsed="false">
      <c r="A1045" s="10" t="s">
        <v>6350</v>
      </c>
      <c r="B1045" s="10" t="s">
        <v>8973</v>
      </c>
      <c r="C1045" s="11" t="n">
        <v>46082</v>
      </c>
      <c r="D1045" s="13" t="b">
        <f aca="false">TRUE()</f>
        <v>1</v>
      </c>
      <c r="E1045" s="14" t="n">
        <f aca="false">_xlfn.MAXIFS(Pedidos!$C$2:$C$7000,Pedidos!$B$2:$B$7000,A1045)</f>
        <v>46082</v>
      </c>
      <c r="F1045" s="15" t="n">
        <f aca="false">Parámetros!$B$4-E1045</f>
        <v>214</v>
      </c>
      <c r="G1045" s="7" t="n">
        <f aca="false">COUNTIF(Pedidos!$B$2:$B$7000,A1045)</f>
        <v>1</v>
      </c>
      <c r="H1045" s="16" t="n">
        <f aca="false">SUMIFS(Pedidos!$D$2:$D$7000,Pedidos!$B$2:$B$7000,A1045)</f>
        <v>54.72</v>
      </c>
      <c r="I1045" s="7" t="n">
        <f aca="false">5-MIN(4,INT(PERCENTRANK($F$2:$F$2401,F1045,6)*5))</f>
        <v>3</v>
      </c>
      <c r="J1045" s="15" t="n">
        <f aca="false">IF(G1045&gt;=Parámetros!$B$8,5,IF(G1045&gt;=Parámetros!$B$7,4,IF(G1045&gt;=Parámetros!$B$6,3,IF(G1045&gt;=Parámetros!$B$5,2,1))))</f>
        <v>1</v>
      </c>
      <c r="K1045" s="7" t="n">
        <f aca="false">1+MIN(4,INT(PERCENTRANK($H$2:$H$2401,H1045,6)*5))</f>
        <v>3</v>
      </c>
      <c r="L1045" s="7" t="str">
        <f aca="false">I1045&amp;J1045&amp;K1045</f>
        <v>313</v>
      </c>
      <c r="M1045" s="15" t="str">
        <f aca="false">INDEX('Mapa RF'!$B$4:$F$8,6-I1045,J1045)</f>
        <v>A punto de dormirse</v>
      </c>
    </row>
    <row r="1046" customFormat="false" ht="15" hidden="false" customHeight="false" outlineLevel="0" collapsed="false">
      <c r="A1046" s="10" t="s">
        <v>2932</v>
      </c>
      <c r="B1046" s="10" t="s">
        <v>8972</v>
      </c>
      <c r="C1046" s="11" t="n">
        <v>45826</v>
      </c>
      <c r="D1046" s="13" t="b">
        <f aca="false">FALSE()</f>
        <v>0</v>
      </c>
      <c r="E1046" s="14" t="n">
        <f aca="false">_xlfn.MAXIFS(Pedidos!$C$2:$C$7000,Pedidos!$B$2:$B$7000,A1046)</f>
        <v>46183</v>
      </c>
      <c r="F1046" s="15" t="n">
        <f aca="false">Parámetros!$B$4-E1046</f>
        <v>113</v>
      </c>
      <c r="G1046" s="7" t="n">
        <f aca="false">COUNTIF(Pedidos!$B$2:$B$7000,A1046)</f>
        <v>7</v>
      </c>
      <c r="H1046" s="16" t="n">
        <f aca="false">SUMIFS(Pedidos!$D$2:$D$7000,Pedidos!$B$2:$B$7000,A1046)</f>
        <v>303.51</v>
      </c>
      <c r="I1046" s="7" t="n">
        <f aca="false">5-MIN(4,INT(PERCENTRANK($F$2:$F$2401,F1046,6)*5))</f>
        <v>4</v>
      </c>
      <c r="J1046" s="15" t="n">
        <f aca="false">IF(G1046&gt;=Parámetros!$B$8,5,IF(G1046&gt;=Parámetros!$B$7,4,IF(G1046&gt;=Parámetros!$B$6,3,IF(G1046&gt;=Parámetros!$B$5,2,1))))</f>
        <v>5</v>
      </c>
      <c r="K1046" s="7" t="n">
        <f aca="false">1+MIN(4,INT(PERCENTRANK($H$2:$H$2401,H1046,6)*5))</f>
        <v>5</v>
      </c>
      <c r="L1046" s="7" t="str">
        <f aca="false">I1046&amp;J1046&amp;K1046</f>
        <v>455</v>
      </c>
      <c r="M1046" s="15" t="str">
        <f aca="false">INDEX('Mapa RF'!$B$4:$F$8,6-I1046,J1046)</f>
        <v>Leales</v>
      </c>
    </row>
    <row r="1047" customFormat="false" ht="15" hidden="false" customHeight="false" outlineLevel="0" collapsed="false">
      <c r="A1047" s="10" t="s">
        <v>8173</v>
      </c>
      <c r="B1047" s="10" t="s">
        <v>8974</v>
      </c>
      <c r="C1047" s="11" t="n">
        <v>46231</v>
      </c>
      <c r="D1047" s="13" t="b">
        <f aca="false">TRUE()</f>
        <v>1</v>
      </c>
      <c r="E1047" s="14" t="n">
        <f aca="false">_xlfn.MAXIFS(Pedidos!$C$2:$C$7000,Pedidos!$B$2:$B$7000,A1047)</f>
        <v>46231</v>
      </c>
      <c r="F1047" s="15" t="n">
        <f aca="false">Parámetros!$B$4-E1047</f>
        <v>65</v>
      </c>
      <c r="G1047" s="7" t="n">
        <f aca="false">COUNTIF(Pedidos!$B$2:$B$7000,A1047)</f>
        <v>1</v>
      </c>
      <c r="H1047" s="16" t="n">
        <f aca="false">SUMIFS(Pedidos!$D$2:$D$7000,Pedidos!$B$2:$B$7000,A1047)</f>
        <v>16.89</v>
      </c>
      <c r="I1047" s="7" t="n">
        <f aca="false">5-MIN(4,INT(PERCENTRANK($F$2:$F$2401,F1047,6)*5))</f>
        <v>5</v>
      </c>
      <c r="J1047" s="15" t="n">
        <f aca="false">IF(G1047&gt;=Parámetros!$B$8,5,IF(G1047&gt;=Parámetros!$B$7,4,IF(G1047&gt;=Parámetros!$B$6,3,IF(G1047&gt;=Parámetros!$B$5,2,1))))</f>
        <v>1</v>
      </c>
      <c r="K1047" s="7" t="n">
        <f aca="false">1+MIN(4,INT(PERCENTRANK($H$2:$H$2401,H1047,6)*5))</f>
        <v>1</v>
      </c>
      <c r="L1047" s="7" t="str">
        <f aca="false">I1047&amp;J1047&amp;K1047</f>
        <v>511</v>
      </c>
      <c r="M1047" s="15" t="str">
        <f aca="false">INDEX('Mapa RF'!$B$4:$F$8,6-I1047,J1047)</f>
        <v>Nuevos</v>
      </c>
    </row>
    <row r="1048" customFormat="false" ht="15" hidden="false" customHeight="false" outlineLevel="0" collapsed="false">
      <c r="A1048" s="10" t="s">
        <v>6432</v>
      </c>
      <c r="B1048" s="10" t="s">
        <v>8969</v>
      </c>
      <c r="C1048" s="11" t="n">
        <v>46088</v>
      </c>
      <c r="D1048" s="13" t="b">
        <f aca="false">TRUE()</f>
        <v>1</v>
      </c>
      <c r="E1048" s="14" t="n">
        <f aca="false">_xlfn.MAXIFS(Pedidos!$C$2:$C$7000,Pedidos!$B$2:$B$7000,A1048)</f>
        <v>46088</v>
      </c>
      <c r="F1048" s="15" t="n">
        <f aca="false">Parámetros!$B$4-E1048</f>
        <v>208</v>
      </c>
      <c r="G1048" s="7" t="n">
        <f aca="false">COUNTIF(Pedidos!$B$2:$B$7000,A1048)</f>
        <v>1</v>
      </c>
      <c r="H1048" s="16" t="n">
        <f aca="false">SUMIFS(Pedidos!$D$2:$D$7000,Pedidos!$B$2:$B$7000,A1048)</f>
        <v>26.33</v>
      </c>
      <c r="I1048" s="7" t="n">
        <f aca="false">5-MIN(4,INT(PERCENTRANK($F$2:$F$2401,F1048,6)*5))</f>
        <v>3</v>
      </c>
      <c r="J1048" s="15" t="n">
        <f aca="false">IF(G1048&gt;=Parámetros!$B$8,5,IF(G1048&gt;=Parámetros!$B$7,4,IF(G1048&gt;=Parámetros!$B$6,3,IF(G1048&gt;=Parámetros!$B$5,2,1))))</f>
        <v>1</v>
      </c>
      <c r="K1048" s="7" t="n">
        <f aca="false">1+MIN(4,INT(PERCENTRANK($H$2:$H$2401,H1048,6)*5))</f>
        <v>2</v>
      </c>
      <c r="L1048" s="7" t="str">
        <f aca="false">I1048&amp;J1048&amp;K1048</f>
        <v>312</v>
      </c>
      <c r="M1048" s="15" t="str">
        <f aca="false">INDEX('Mapa RF'!$B$4:$F$8,6-I1048,J1048)</f>
        <v>A punto de dormirse</v>
      </c>
    </row>
    <row r="1049" customFormat="false" ht="15" hidden="false" customHeight="false" outlineLevel="0" collapsed="false">
      <c r="A1049" s="10" t="s">
        <v>5875</v>
      </c>
      <c r="B1049" s="10" t="s">
        <v>8973</v>
      </c>
      <c r="C1049" s="11" t="n">
        <v>46047</v>
      </c>
      <c r="D1049" s="13" t="b">
        <f aca="false">TRUE()</f>
        <v>1</v>
      </c>
      <c r="E1049" s="14" t="n">
        <f aca="false">_xlfn.MAXIFS(Pedidos!$C$2:$C$7000,Pedidos!$B$2:$B$7000,A1049)</f>
        <v>46047</v>
      </c>
      <c r="F1049" s="15" t="n">
        <f aca="false">Parámetros!$B$4-E1049</f>
        <v>249</v>
      </c>
      <c r="G1049" s="7" t="n">
        <f aca="false">COUNTIF(Pedidos!$B$2:$B$7000,A1049)</f>
        <v>1</v>
      </c>
      <c r="H1049" s="16" t="n">
        <f aca="false">SUMIFS(Pedidos!$D$2:$D$7000,Pedidos!$B$2:$B$7000,A1049)</f>
        <v>28.68</v>
      </c>
      <c r="I1049" s="7" t="n">
        <f aca="false">5-MIN(4,INT(PERCENTRANK($F$2:$F$2401,F1049,6)*5))</f>
        <v>3</v>
      </c>
      <c r="J1049" s="15" t="n">
        <f aca="false">IF(G1049&gt;=Parámetros!$B$8,5,IF(G1049&gt;=Parámetros!$B$7,4,IF(G1049&gt;=Parámetros!$B$6,3,IF(G1049&gt;=Parámetros!$B$5,2,1))))</f>
        <v>1</v>
      </c>
      <c r="K1049" s="7" t="n">
        <f aca="false">1+MIN(4,INT(PERCENTRANK($H$2:$H$2401,H1049,6)*5))</f>
        <v>2</v>
      </c>
      <c r="L1049" s="7" t="str">
        <f aca="false">I1049&amp;J1049&amp;K1049</f>
        <v>312</v>
      </c>
      <c r="M1049" s="15" t="str">
        <f aca="false">INDEX('Mapa RF'!$B$4:$F$8,6-I1049,J1049)</f>
        <v>A punto de dormirse</v>
      </c>
    </row>
    <row r="1050" customFormat="false" ht="15" hidden="false" customHeight="false" outlineLevel="0" collapsed="false">
      <c r="A1050" s="10" t="s">
        <v>1075</v>
      </c>
      <c r="B1050" s="10" t="s">
        <v>8973</v>
      </c>
      <c r="C1050" s="11" t="n">
        <v>45682</v>
      </c>
      <c r="D1050" s="13" t="b">
        <f aca="false">TRUE()</f>
        <v>1</v>
      </c>
      <c r="E1050" s="14" t="n">
        <f aca="false">_xlfn.MAXIFS(Pedidos!$C$2:$C$7000,Pedidos!$B$2:$B$7000,A1050)</f>
        <v>45921</v>
      </c>
      <c r="F1050" s="15" t="n">
        <f aca="false">Parámetros!$B$4-E1050</f>
        <v>375</v>
      </c>
      <c r="G1050" s="7" t="n">
        <f aca="false">COUNTIF(Pedidos!$B$2:$B$7000,A1050)</f>
        <v>4</v>
      </c>
      <c r="H1050" s="16" t="n">
        <f aca="false">SUMIFS(Pedidos!$D$2:$D$7000,Pedidos!$B$2:$B$7000,A1050)</f>
        <v>144.56</v>
      </c>
      <c r="I1050" s="7" t="n">
        <f aca="false">5-MIN(4,INT(PERCENTRANK($F$2:$F$2401,F1050,6)*5))</f>
        <v>2</v>
      </c>
      <c r="J1050" s="15" t="n">
        <f aca="false">IF(G1050&gt;=Parámetros!$B$8,5,IF(G1050&gt;=Parámetros!$B$7,4,IF(G1050&gt;=Parámetros!$B$6,3,IF(G1050&gt;=Parámetros!$B$5,2,1))))</f>
        <v>4</v>
      </c>
      <c r="K1050" s="7" t="n">
        <f aca="false">1+MIN(4,INT(PERCENTRANK($H$2:$H$2401,H1050,6)*5))</f>
        <v>5</v>
      </c>
      <c r="L1050" s="7" t="str">
        <f aca="false">I1050&amp;J1050&amp;K1050</f>
        <v>245</v>
      </c>
      <c r="M1050" s="15" t="str">
        <f aca="false">INDEX('Mapa RF'!$B$4:$F$8,6-I1050,J1050)</f>
        <v>En riesgo</v>
      </c>
    </row>
    <row r="1051" customFormat="false" ht="15" hidden="false" customHeight="false" outlineLevel="0" collapsed="false">
      <c r="A1051" s="10" t="s">
        <v>721</v>
      </c>
      <c r="B1051" s="10" t="s">
        <v>8975</v>
      </c>
      <c r="C1051" s="11" t="n">
        <v>45648</v>
      </c>
      <c r="D1051" s="13" t="b">
        <f aca="false">TRUE()</f>
        <v>1</v>
      </c>
      <c r="E1051" s="14" t="n">
        <f aca="false">_xlfn.MAXIFS(Pedidos!$C$2:$C$7000,Pedidos!$B$2:$B$7000,A1051)</f>
        <v>46272</v>
      </c>
      <c r="F1051" s="15" t="n">
        <f aca="false">Parámetros!$B$4-E1051</f>
        <v>24</v>
      </c>
      <c r="G1051" s="7" t="n">
        <f aca="false">COUNTIF(Pedidos!$B$2:$B$7000,A1051)</f>
        <v>10</v>
      </c>
      <c r="H1051" s="16" t="n">
        <f aca="false">SUMIFS(Pedidos!$D$2:$D$7000,Pedidos!$B$2:$B$7000,A1051)</f>
        <v>426.55</v>
      </c>
      <c r="I1051" s="7" t="n">
        <f aca="false">5-MIN(4,INT(PERCENTRANK($F$2:$F$2401,F1051,6)*5))</f>
        <v>5</v>
      </c>
      <c r="J1051" s="15" t="n">
        <f aca="false">IF(G1051&gt;=Parámetros!$B$8,5,IF(G1051&gt;=Parámetros!$B$7,4,IF(G1051&gt;=Parámetros!$B$6,3,IF(G1051&gt;=Parámetros!$B$5,2,1))))</f>
        <v>5</v>
      </c>
      <c r="K1051" s="7" t="n">
        <f aca="false">1+MIN(4,INT(PERCENTRANK($H$2:$H$2401,H1051,6)*5))</f>
        <v>5</v>
      </c>
      <c r="L1051" s="7" t="str">
        <f aca="false">I1051&amp;J1051&amp;K1051</f>
        <v>555</v>
      </c>
      <c r="M1051" s="15" t="str">
        <f aca="false">INDEX('Mapa RF'!$B$4:$F$8,6-I1051,J1051)</f>
        <v>Campeones</v>
      </c>
    </row>
    <row r="1052" customFormat="false" ht="15" hidden="false" customHeight="false" outlineLevel="0" collapsed="false">
      <c r="A1052" s="10" t="s">
        <v>921</v>
      </c>
      <c r="B1052" s="10" t="s">
        <v>8972</v>
      </c>
      <c r="C1052" s="11" t="n">
        <v>45668</v>
      </c>
      <c r="D1052" s="13" t="b">
        <f aca="false">TRUE()</f>
        <v>1</v>
      </c>
      <c r="E1052" s="14" t="n">
        <f aca="false">_xlfn.MAXIFS(Pedidos!$C$2:$C$7000,Pedidos!$B$2:$B$7000,A1052)</f>
        <v>45668</v>
      </c>
      <c r="F1052" s="15" t="n">
        <f aca="false">Parámetros!$B$4-E1052</f>
        <v>628</v>
      </c>
      <c r="G1052" s="7" t="n">
        <f aca="false">COUNTIF(Pedidos!$B$2:$B$7000,A1052)</f>
        <v>1</v>
      </c>
      <c r="H1052" s="16" t="n">
        <f aca="false">SUMIFS(Pedidos!$D$2:$D$7000,Pedidos!$B$2:$B$7000,A1052)</f>
        <v>19.34</v>
      </c>
      <c r="I1052" s="7" t="n">
        <f aca="false">5-MIN(4,INT(PERCENTRANK($F$2:$F$2401,F1052,6)*5))</f>
        <v>1</v>
      </c>
      <c r="J1052" s="15" t="n">
        <f aca="false">IF(G1052&gt;=Parámetros!$B$8,5,IF(G1052&gt;=Parámetros!$B$7,4,IF(G1052&gt;=Parámetros!$B$6,3,IF(G1052&gt;=Parámetros!$B$5,2,1))))</f>
        <v>1</v>
      </c>
      <c r="K1052" s="7" t="n">
        <f aca="false">1+MIN(4,INT(PERCENTRANK($H$2:$H$2401,H1052,6)*5))</f>
        <v>1</v>
      </c>
      <c r="L1052" s="7" t="str">
        <f aca="false">I1052&amp;J1052&amp;K1052</f>
        <v>111</v>
      </c>
      <c r="M1052" s="15" t="str">
        <f aca="false">INDEX('Mapa RF'!$B$4:$F$8,6-I1052,J1052)</f>
        <v>Hibernando</v>
      </c>
    </row>
    <row r="1053" customFormat="false" ht="15" hidden="false" customHeight="false" outlineLevel="0" collapsed="false">
      <c r="A1053" s="10" t="s">
        <v>1793</v>
      </c>
      <c r="B1053" s="10" t="s">
        <v>8973</v>
      </c>
      <c r="C1053" s="11" t="n">
        <v>45740</v>
      </c>
      <c r="D1053" s="13" t="b">
        <f aca="false">TRUE()</f>
        <v>1</v>
      </c>
      <c r="E1053" s="14" t="n">
        <f aca="false">_xlfn.MAXIFS(Pedidos!$C$2:$C$7000,Pedidos!$B$2:$B$7000,A1053)</f>
        <v>45740</v>
      </c>
      <c r="F1053" s="15" t="n">
        <f aca="false">Parámetros!$B$4-E1053</f>
        <v>556</v>
      </c>
      <c r="G1053" s="7" t="n">
        <f aca="false">COUNTIF(Pedidos!$B$2:$B$7000,A1053)</f>
        <v>1</v>
      </c>
      <c r="H1053" s="16" t="n">
        <f aca="false">SUMIFS(Pedidos!$D$2:$D$7000,Pedidos!$B$2:$B$7000,A1053)</f>
        <v>28.18</v>
      </c>
      <c r="I1053" s="7" t="n">
        <f aca="false">5-MIN(4,INT(PERCENTRANK($F$2:$F$2401,F1053,6)*5))</f>
        <v>1</v>
      </c>
      <c r="J1053" s="15" t="n">
        <f aca="false">IF(G1053&gt;=Parámetros!$B$8,5,IF(G1053&gt;=Parámetros!$B$7,4,IF(G1053&gt;=Parámetros!$B$6,3,IF(G1053&gt;=Parámetros!$B$5,2,1))))</f>
        <v>1</v>
      </c>
      <c r="K1053" s="7" t="n">
        <f aca="false">1+MIN(4,INT(PERCENTRANK($H$2:$H$2401,H1053,6)*5))</f>
        <v>2</v>
      </c>
      <c r="L1053" s="7" t="str">
        <f aca="false">I1053&amp;J1053&amp;K1053</f>
        <v>112</v>
      </c>
      <c r="M1053" s="15" t="str">
        <f aca="false">INDEX('Mapa RF'!$B$4:$F$8,6-I1053,J1053)</f>
        <v>Hibernando</v>
      </c>
    </row>
    <row r="1054" customFormat="false" ht="15" hidden="false" customHeight="false" outlineLevel="0" collapsed="false">
      <c r="A1054" s="10" t="s">
        <v>705</v>
      </c>
      <c r="B1054" s="10" t="s">
        <v>8973</v>
      </c>
      <c r="C1054" s="11" t="n">
        <v>45647</v>
      </c>
      <c r="D1054" s="13" t="b">
        <f aca="false">TRUE()</f>
        <v>1</v>
      </c>
      <c r="E1054" s="14" t="n">
        <f aca="false">_xlfn.MAXIFS(Pedidos!$C$2:$C$7000,Pedidos!$B$2:$B$7000,A1054)</f>
        <v>46250</v>
      </c>
      <c r="F1054" s="15" t="n">
        <f aca="false">Parámetros!$B$4-E1054</f>
        <v>46</v>
      </c>
      <c r="G1054" s="7" t="n">
        <f aca="false">COUNTIF(Pedidos!$B$2:$B$7000,A1054)</f>
        <v>9</v>
      </c>
      <c r="H1054" s="16" t="n">
        <f aca="false">SUMIFS(Pedidos!$D$2:$D$7000,Pedidos!$B$2:$B$7000,A1054)</f>
        <v>349.73</v>
      </c>
      <c r="I1054" s="7" t="n">
        <f aca="false">5-MIN(4,INT(PERCENTRANK($F$2:$F$2401,F1054,6)*5))</f>
        <v>5</v>
      </c>
      <c r="J1054" s="15" t="n">
        <f aca="false">IF(G1054&gt;=Parámetros!$B$8,5,IF(G1054&gt;=Parámetros!$B$7,4,IF(G1054&gt;=Parámetros!$B$6,3,IF(G1054&gt;=Parámetros!$B$5,2,1))))</f>
        <v>5</v>
      </c>
      <c r="K1054" s="7" t="n">
        <f aca="false">1+MIN(4,INT(PERCENTRANK($H$2:$H$2401,H1054,6)*5))</f>
        <v>5</v>
      </c>
      <c r="L1054" s="7" t="str">
        <f aca="false">I1054&amp;J1054&amp;K1054</f>
        <v>555</v>
      </c>
      <c r="M1054" s="15" t="str">
        <f aca="false">INDEX('Mapa RF'!$B$4:$F$8,6-I1054,J1054)</f>
        <v>Campeones</v>
      </c>
    </row>
    <row r="1055" customFormat="false" ht="15" hidden="false" customHeight="false" outlineLevel="0" collapsed="false">
      <c r="A1055" s="10" t="s">
        <v>3709</v>
      </c>
      <c r="B1055" s="10" t="s">
        <v>8972</v>
      </c>
      <c r="C1055" s="11" t="n">
        <v>45883</v>
      </c>
      <c r="D1055" s="13" t="b">
        <f aca="false">TRUE()</f>
        <v>1</v>
      </c>
      <c r="E1055" s="14" t="n">
        <f aca="false">_xlfn.MAXIFS(Pedidos!$C$2:$C$7000,Pedidos!$B$2:$B$7000,A1055)</f>
        <v>45948</v>
      </c>
      <c r="F1055" s="15" t="n">
        <f aca="false">Parámetros!$B$4-E1055</f>
        <v>348</v>
      </c>
      <c r="G1055" s="7" t="n">
        <f aca="false">COUNTIF(Pedidos!$B$2:$B$7000,A1055)</f>
        <v>2</v>
      </c>
      <c r="H1055" s="16" t="n">
        <f aca="false">SUMIFS(Pedidos!$D$2:$D$7000,Pedidos!$B$2:$B$7000,A1055)</f>
        <v>52.55</v>
      </c>
      <c r="I1055" s="7" t="n">
        <f aca="false">5-MIN(4,INT(PERCENTRANK($F$2:$F$2401,F1055,6)*5))</f>
        <v>3</v>
      </c>
      <c r="J1055" s="15" t="n">
        <f aca="false">IF(G1055&gt;=Parámetros!$B$8,5,IF(G1055&gt;=Parámetros!$B$7,4,IF(G1055&gt;=Parámetros!$B$6,3,IF(G1055&gt;=Parámetros!$B$5,2,1))))</f>
        <v>2</v>
      </c>
      <c r="K1055" s="7" t="n">
        <f aca="false">1+MIN(4,INT(PERCENTRANK($H$2:$H$2401,H1055,6)*5))</f>
        <v>3</v>
      </c>
      <c r="L1055" s="7" t="str">
        <f aca="false">I1055&amp;J1055&amp;K1055</f>
        <v>323</v>
      </c>
      <c r="M1055" s="15" t="str">
        <f aca="false">INDEX('Mapa RF'!$B$4:$F$8,6-I1055,J1055)</f>
        <v>A punto de dormirse</v>
      </c>
    </row>
    <row r="1056" customFormat="false" ht="15" hidden="false" customHeight="false" outlineLevel="0" collapsed="false">
      <c r="A1056" s="10" t="s">
        <v>8637</v>
      </c>
      <c r="B1056" s="10" t="s">
        <v>8973</v>
      </c>
      <c r="C1056" s="11" t="n">
        <v>46269</v>
      </c>
      <c r="D1056" s="13" t="b">
        <f aca="false">TRUE()</f>
        <v>1</v>
      </c>
      <c r="E1056" s="14" t="n">
        <f aca="false">_xlfn.MAXIFS(Pedidos!$C$2:$C$7000,Pedidos!$B$2:$B$7000,A1056)</f>
        <v>46269</v>
      </c>
      <c r="F1056" s="15" t="n">
        <f aca="false">Parámetros!$B$4-E1056</f>
        <v>27</v>
      </c>
      <c r="G1056" s="7" t="n">
        <f aca="false">COUNTIF(Pedidos!$B$2:$B$7000,A1056)</f>
        <v>1</v>
      </c>
      <c r="H1056" s="16" t="n">
        <f aca="false">SUMIFS(Pedidos!$D$2:$D$7000,Pedidos!$B$2:$B$7000,A1056)</f>
        <v>12.14</v>
      </c>
      <c r="I1056" s="7" t="n">
        <f aca="false">5-MIN(4,INT(PERCENTRANK($F$2:$F$2401,F1056,6)*5))</f>
        <v>5</v>
      </c>
      <c r="J1056" s="15" t="n">
        <f aca="false">IF(G1056&gt;=Parámetros!$B$8,5,IF(G1056&gt;=Parámetros!$B$7,4,IF(G1056&gt;=Parámetros!$B$6,3,IF(G1056&gt;=Parámetros!$B$5,2,1))))</f>
        <v>1</v>
      </c>
      <c r="K1056" s="7" t="n">
        <f aca="false">1+MIN(4,INT(PERCENTRANK($H$2:$H$2401,H1056,6)*5))</f>
        <v>1</v>
      </c>
      <c r="L1056" s="7" t="str">
        <f aca="false">I1056&amp;J1056&amp;K1056</f>
        <v>511</v>
      </c>
      <c r="M1056" s="15" t="str">
        <f aca="false">INDEX('Mapa RF'!$B$4:$F$8,6-I1056,J1056)</f>
        <v>Nuevos</v>
      </c>
    </row>
    <row r="1057" customFormat="false" ht="15" hidden="false" customHeight="false" outlineLevel="0" collapsed="false">
      <c r="A1057" s="10" t="s">
        <v>6539</v>
      </c>
      <c r="B1057" s="10" t="s">
        <v>8972</v>
      </c>
      <c r="C1057" s="11" t="n">
        <v>46098</v>
      </c>
      <c r="D1057" s="13" t="b">
        <f aca="false">FALSE()</f>
        <v>0</v>
      </c>
      <c r="E1057" s="14" t="n">
        <f aca="false">_xlfn.MAXIFS(Pedidos!$C$2:$C$7000,Pedidos!$B$2:$B$7000,A1057)</f>
        <v>46098</v>
      </c>
      <c r="F1057" s="15" t="n">
        <f aca="false">Parámetros!$B$4-E1057</f>
        <v>198</v>
      </c>
      <c r="G1057" s="7" t="n">
        <f aca="false">COUNTIF(Pedidos!$B$2:$B$7000,A1057)</f>
        <v>1</v>
      </c>
      <c r="H1057" s="16" t="n">
        <f aca="false">SUMIFS(Pedidos!$D$2:$D$7000,Pedidos!$B$2:$B$7000,A1057)</f>
        <v>22.28</v>
      </c>
      <c r="I1057" s="7" t="n">
        <f aca="false">5-MIN(4,INT(PERCENTRANK($F$2:$F$2401,F1057,6)*5))</f>
        <v>4</v>
      </c>
      <c r="J1057" s="15" t="n">
        <f aca="false">IF(G1057&gt;=Parámetros!$B$8,5,IF(G1057&gt;=Parámetros!$B$7,4,IF(G1057&gt;=Parámetros!$B$6,3,IF(G1057&gt;=Parámetros!$B$5,2,1))))</f>
        <v>1</v>
      </c>
      <c r="K1057" s="7" t="n">
        <f aca="false">1+MIN(4,INT(PERCENTRANK($H$2:$H$2401,H1057,6)*5))</f>
        <v>1</v>
      </c>
      <c r="L1057" s="7" t="str">
        <f aca="false">I1057&amp;J1057&amp;K1057</f>
        <v>411</v>
      </c>
      <c r="M1057" s="15" t="str">
        <f aca="false">INDEX('Mapa RF'!$B$4:$F$8,6-I1057,J1057)</f>
        <v>Prometedores</v>
      </c>
    </row>
    <row r="1058" customFormat="false" ht="15" hidden="false" customHeight="false" outlineLevel="0" collapsed="false">
      <c r="A1058" s="10" t="s">
        <v>1811</v>
      </c>
      <c r="B1058" s="10" t="s">
        <v>8977</v>
      </c>
      <c r="C1058" s="11" t="n">
        <v>45741</v>
      </c>
      <c r="D1058" s="13" t="b">
        <f aca="false">TRUE()</f>
        <v>1</v>
      </c>
      <c r="E1058" s="14" t="n">
        <f aca="false">_xlfn.MAXIFS(Pedidos!$C$2:$C$7000,Pedidos!$B$2:$B$7000,A1058)</f>
        <v>45786</v>
      </c>
      <c r="F1058" s="15" t="n">
        <f aca="false">Parámetros!$B$4-E1058</f>
        <v>510</v>
      </c>
      <c r="G1058" s="7" t="n">
        <f aca="false">COUNTIF(Pedidos!$B$2:$B$7000,A1058)</f>
        <v>2</v>
      </c>
      <c r="H1058" s="16" t="n">
        <f aca="false">SUMIFS(Pedidos!$D$2:$D$7000,Pedidos!$B$2:$B$7000,A1058)</f>
        <v>50.76</v>
      </c>
      <c r="I1058" s="7" t="n">
        <f aca="false">5-MIN(4,INT(PERCENTRANK($F$2:$F$2401,F1058,6)*5))</f>
        <v>1</v>
      </c>
      <c r="J1058" s="15" t="n">
        <f aca="false">IF(G1058&gt;=Parámetros!$B$8,5,IF(G1058&gt;=Parámetros!$B$7,4,IF(G1058&gt;=Parámetros!$B$6,3,IF(G1058&gt;=Parámetros!$B$5,2,1))))</f>
        <v>2</v>
      </c>
      <c r="K1058" s="7" t="n">
        <f aca="false">1+MIN(4,INT(PERCENTRANK($H$2:$H$2401,H1058,6)*5))</f>
        <v>3</v>
      </c>
      <c r="L1058" s="7" t="str">
        <f aca="false">I1058&amp;J1058&amp;K1058</f>
        <v>123</v>
      </c>
      <c r="M1058" s="15" t="str">
        <f aca="false">INDEX('Mapa RF'!$B$4:$F$8,6-I1058,J1058)</f>
        <v>Hibernando</v>
      </c>
    </row>
    <row r="1059" customFormat="false" ht="15" hidden="false" customHeight="false" outlineLevel="0" collapsed="false">
      <c r="A1059" s="10" t="s">
        <v>4761</v>
      </c>
      <c r="B1059" s="10" t="s">
        <v>8982</v>
      </c>
      <c r="C1059" s="11" t="n">
        <v>45962</v>
      </c>
      <c r="D1059" s="13" t="b">
        <f aca="false">FALSE()</f>
        <v>0</v>
      </c>
      <c r="E1059" s="14" t="n">
        <f aca="false">_xlfn.MAXIFS(Pedidos!$C$2:$C$7000,Pedidos!$B$2:$B$7000,A1059)</f>
        <v>46116</v>
      </c>
      <c r="F1059" s="15" t="n">
        <f aca="false">Parámetros!$B$4-E1059</f>
        <v>180</v>
      </c>
      <c r="G1059" s="7" t="n">
        <f aca="false">COUNTIF(Pedidos!$B$2:$B$7000,A1059)</f>
        <v>2</v>
      </c>
      <c r="H1059" s="16" t="n">
        <f aca="false">SUMIFS(Pedidos!$D$2:$D$7000,Pedidos!$B$2:$B$7000,A1059)</f>
        <v>36.69</v>
      </c>
      <c r="I1059" s="7" t="n">
        <f aca="false">5-MIN(4,INT(PERCENTRANK($F$2:$F$2401,F1059,6)*5))</f>
        <v>4</v>
      </c>
      <c r="J1059" s="15" t="n">
        <f aca="false">IF(G1059&gt;=Parámetros!$B$8,5,IF(G1059&gt;=Parámetros!$B$7,4,IF(G1059&gt;=Parámetros!$B$6,3,IF(G1059&gt;=Parámetros!$B$5,2,1))))</f>
        <v>2</v>
      </c>
      <c r="K1059" s="7" t="n">
        <f aca="false">1+MIN(4,INT(PERCENTRANK($H$2:$H$2401,H1059,6)*5))</f>
        <v>3</v>
      </c>
      <c r="L1059" s="7" t="str">
        <f aca="false">I1059&amp;J1059&amp;K1059</f>
        <v>423</v>
      </c>
      <c r="M1059" s="15" t="str">
        <f aca="false">INDEX('Mapa RF'!$B$4:$F$8,6-I1059,J1059)</f>
        <v>Potencialmente leales</v>
      </c>
    </row>
    <row r="1060" customFormat="false" ht="15" hidden="false" customHeight="false" outlineLevel="0" collapsed="false">
      <c r="A1060" s="10" t="s">
        <v>6578</v>
      </c>
      <c r="B1060" s="10" t="s">
        <v>8968</v>
      </c>
      <c r="C1060" s="11" t="n">
        <v>46101</v>
      </c>
      <c r="D1060" s="13" t="b">
        <f aca="false">TRUE()</f>
        <v>1</v>
      </c>
      <c r="E1060" s="14" t="n">
        <f aca="false">_xlfn.MAXIFS(Pedidos!$C$2:$C$7000,Pedidos!$B$2:$B$7000,A1060)</f>
        <v>46101</v>
      </c>
      <c r="F1060" s="15" t="n">
        <f aca="false">Parámetros!$B$4-E1060</f>
        <v>195</v>
      </c>
      <c r="G1060" s="7" t="n">
        <f aca="false">COUNTIF(Pedidos!$B$2:$B$7000,A1060)</f>
        <v>1</v>
      </c>
      <c r="H1060" s="16" t="n">
        <f aca="false">SUMIFS(Pedidos!$D$2:$D$7000,Pedidos!$B$2:$B$7000,A1060)</f>
        <v>28.39</v>
      </c>
      <c r="I1060" s="7" t="n">
        <f aca="false">5-MIN(4,INT(PERCENTRANK($F$2:$F$2401,F1060,6)*5))</f>
        <v>4</v>
      </c>
      <c r="J1060" s="15" t="n">
        <f aca="false">IF(G1060&gt;=Parámetros!$B$8,5,IF(G1060&gt;=Parámetros!$B$7,4,IF(G1060&gt;=Parámetros!$B$6,3,IF(G1060&gt;=Parámetros!$B$5,2,1))))</f>
        <v>1</v>
      </c>
      <c r="K1060" s="7" t="n">
        <f aca="false">1+MIN(4,INT(PERCENTRANK($H$2:$H$2401,H1060,6)*5))</f>
        <v>2</v>
      </c>
      <c r="L1060" s="7" t="str">
        <f aca="false">I1060&amp;J1060&amp;K1060</f>
        <v>412</v>
      </c>
      <c r="M1060" s="15" t="str">
        <f aca="false">INDEX('Mapa RF'!$B$4:$F$8,6-I1060,J1060)</f>
        <v>Prometedores</v>
      </c>
    </row>
    <row r="1061" customFormat="false" ht="15" hidden="false" customHeight="false" outlineLevel="0" collapsed="false">
      <c r="A1061" s="10" t="s">
        <v>2429</v>
      </c>
      <c r="B1061" s="10" t="s">
        <v>8979</v>
      </c>
      <c r="C1061" s="11" t="n">
        <v>45788</v>
      </c>
      <c r="D1061" s="13" t="b">
        <f aca="false">TRUE()</f>
        <v>1</v>
      </c>
      <c r="E1061" s="14" t="n">
        <f aca="false">_xlfn.MAXIFS(Pedidos!$C$2:$C$7000,Pedidos!$B$2:$B$7000,A1061)</f>
        <v>45788</v>
      </c>
      <c r="F1061" s="15" t="n">
        <f aca="false">Parámetros!$B$4-E1061</f>
        <v>508</v>
      </c>
      <c r="G1061" s="7" t="n">
        <f aca="false">COUNTIF(Pedidos!$B$2:$B$7000,A1061)</f>
        <v>1</v>
      </c>
      <c r="H1061" s="16" t="n">
        <f aca="false">SUMIFS(Pedidos!$D$2:$D$7000,Pedidos!$B$2:$B$7000,A1061)</f>
        <v>21.71</v>
      </c>
      <c r="I1061" s="7" t="n">
        <f aca="false">5-MIN(4,INT(PERCENTRANK($F$2:$F$2401,F1061,6)*5))</f>
        <v>2</v>
      </c>
      <c r="J1061" s="15" t="n">
        <f aca="false">IF(G1061&gt;=Parámetros!$B$8,5,IF(G1061&gt;=Parámetros!$B$7,4,IF(G1061&gt;=Parámetros!$B$6,3,IF(G1061&gt;=Parámetros!$B$5,2,1))))</f>
        <v>1</v>
      </c>
      <c r="K1061" s="7" t="n">
        <f aca="false">1+MIN(4,INT(PERCENTRANK($H$2:$H$2401,H1061,6)*5))</f>
        <v>1</v>
      </c>
      <c r="L1061" s="7" t="str">
        <f aca="false">I1061&amp;J1061&amp;K1061</f>
        <v>211</v>
      </c>
      <c r="M1061" s="15" t="str">
        <f aca="false">INDEX('Mapa RF'!$B$4:$F$8,6-I1061,J1061)</f>
        <v>Hibernando</v>
      </c>
    </row>
    <row r="1062" customFormat="false" ht="15" hidden="false" customHeight="false" outlineLevel="0" collapsed="false">
      <c r="A1062" s="10" t="s">
        <v>932</v>
      </c>
      <c r="B1062" s="10" t="s">
        <v>8978</v>
      </c>
      <c r="C1062" s="11" t="n">
        <v>45669</v>
      </c>
      <c r="D1062" s="13" t="b">
        <f aca="false">FALSE()</f>
        <v>0</v>
      </c>
      <c r="E1062" s="14" t="n">
        <f aca="false">_xlfn.MAXIFS(Pedidos!$C$2:$C$7000,Pedidos!$B$2:$B$7000,A1062)</f>
        <v>45853</v>
      </c>
      <c r="F1062" s="15" t="n">
        <f aca="false">Parámetros!$B$4-E1062</f>
        <v>443</v>
      </c>
      <c r="G1062" s="7" t="n">
        <f aca="false">COUNTIF(Pedidos!$B$2:$B$7000,A1062)</f>
        <v>4</v>
      </c>
      <c r="H1062" s="16" t="n">
        <f aca="false">SUMIFS(Pedidos!$D$2:$D$7000,Pedidos!$B$2:$B$7000,A1062)</f>
        <v>165.54</v>
      </c>
      <c r="I1062" s="7" t="n">
        <f aca="false">5-MIN(4,INT(PERCENTRANK($F$2:$F$2401,F1062,6)*5))</f>
        <v>2</v>
      </c>
      <c r="J1062" s="15" t="n">
        <f aca="false">IF(G1062&gt;=Parámetros!$B$8,5,IF(G1062&gt;=Parámetros!$B$7,4,IF(G1062&gt;=Parámetros!$B$6,3,IF(G1062&gt;=Parámetros!$B$5,2,1))))</f>
        <v>4</v>
      </c>
      <c r="K1062" s="7" t="n">
        <f aca="false">1+MIN(4,INT(PERCENTRANK($H$2:$H$2401,H1062,6)*5))</f>
        <v>5</v>
      </c>
      <c r="L1062" s="7" t="str">
        <f aca="false">I1062&amp;J1062&amp;K1062</f>
        <v>245</v>
      </c>
      <c r="M1062" s="15" t="str">
        <f aca="false">INDEX('Mapa RF'!$B$4:$F$8,6-I1062,J1062)</f>
        <v>En riesgo</v>
      </c>
    </row>
    <row r="1063" customFormat="false" ht="15" hidden="false" customHeight="false" outlineLevel="0" collapsed="false">
      <c r="A1063" s="10" t="s">
        <v>2580</v>
      </c>
      <c r="B1063" s="10" t="s">
        <v>8968</v>
      </c>
      <c r="C1063" s="11" t="n">
        <v>45800</v>
      </c>
      <c r="D1063" s="13" t="b">
        <f aca="false">TRUE()</f>
        <v>1</v>
      </c>
      <c r="E1063" s="14" t="n">
        <f aca="false">_xlfn.MAXIFS(Pedidos!$C$2:$C$7000,Pedidos!$B$2:$B$7000,A1063)</f>
        <v>46013</v>
      </c>
      <c r="F1063" s="15" t="n">
        <f aca="false">Parámetros!$B$4-E1063</f>
        <v>283</v>
      </c>
      <c r="G1063" s="7" t="n">
        <f aca="false">COUNTIF(Pedidos!$B$2:$B$7000,A1063)</f>
        <v>4</v>
      </c>
      <c r="H1063" s="16" t="n">
        <f aca="false">SUMIFS(Pedidos!$D$2:$D$7000,Pedidos!$B$2:$B$7000,A1063)</f>
        <v>203.55</v>
      </c>
      <c r="I1063" s="7" t="n">
        <f aca="false">5-MIN(4,INT(PERCENTRANK($F$2:$F$2401,F1063,6)*5))</f>
        <v>3</v>
      </c>
      <c r="J1063" s="15" t="n">
        <f aca="false">IF(G1063&gt;=Parámetros!$B$8,5,IF(G1063&gt;=Parámetros!$B$7,4,IF(G1063&gt;=Parámetros!$B$6,3,IF(G1063&gt;=Parámetros!$B$5,2,1))))</f>
        <v>4</v>
      </c>
      <c r="K1063" s="7" t="n">
        <f aca="false">1+MIN(4,INT(PERCENTRANK($H$2:$H$2401,H1063,6)*5))</f>
        <v>5</v>
      </c>
      <c r="L1063" s="7" t="str">
        <f aca="false">I1063&amp;J1063&amp;K1063</f>
        <v>345</v>
      </c>
      <c r="M1063" s="15" t="str">
        <f aca="false">INDEX('Mapa RF'!$B$4:$F$8,6-I1063,J1063)</f>
        <v>Leales</v>
      </c>
    </row>
    <row r="1064" customFormat="false" ht="15" hidden="false" customHeight="false" outlineLevel="0" collapsed="false">
      <c r="A1064" s="10" t="s">
        <v>5361</v>
      </c>
      <c r="B1064" s="10" t="s">
        <v>8975</v>
      </c>
      <c r="C1064" s="11" t="n">
        <v>46007</v>
      </c>
      <c r="D1064" s="13" t="b">
        <f aca="false">TRUE()</f>
        <v>1</v>
      </c>
      <c r="E1064" s="14" t="n">
        <f aca="false">_xlfn.MAXIFS(Pedidos!$C$2:$C$7000,Pedidos!$B$2:$B$7000,A1064)</f>
        <v>46211</v>
      </c>
      <c r="F1064" s="15" t="n">
        <f aca="false">Parámetros!$B$4-E1064</f>
        <v>85</v>
      </c>
      <c r="G1064" s="7" t="n">
        <f aca="false">COUNTIF(Pedidos!$B$2:$B$7000,A1064)</f>
        <v>2</v>
      </c>
      <c r="H1064" s="16" t="n">
        <f aca="false">SUMIFS(Pedidos!$D$2:$D$7000,Pedidos!$B$2:$B$7000,A1064)</f>
        <v>59.55</v>
      </c>
      <c r="I1064" s="7" t="n">
        <f aca="false">5-MIN(4,INT(PERCENTRANK($F$2:$F$2401,F1064,6)*5))</f>
        <v>4</v>
      </c>
      <c r="J1064" s="15" t="n">
        <f aca="false">IF(G1064&gt;=Parámetros!$B$8,5,IF(G1064&gt;=Parámetros!$B$7,4,IF(G1064&gt;=Parámetros!$B$6,3,IF(G1064&gt;=Parámetros!$B$5,2,1))))</f>
        <v>2</v>
      </c>
      <c r="K1064" s="7" t="n">
        <f aca="false">1+MIN(4,INT(PERCENTRANK($H$2:$H$2401,H1064,6)*5))</f>
        <v>4</v>
      </c>
      <c r="L1064" s="7" t="str">
        <f aca="false">I1064&amp;J1064&amp;K1064</f>
        <v>424</v>
      </c>
      <c r="M1064" s="15" t="str">
        <f aca="false">INDEX('Mapa RF'!$B$4:$F$8,6-I1064,J1064)</f>
        <v>Potencialmente leales</v>
      </c>
    </row>
    <row r="1065" customFormat="false" ht="15" hidden="false" customHeight="false" outlineLevel="0" collapsed="false">
      <c r="A1065" s="10" t="s">
        <v>5192</v>
      </c>
      <c r="B1065" s="10" t="s">
        <v>8968</v>
      </c>
      <c r="C1065" s="11" t="n">
        <v>45994</v>
      </c>
      <c r="D1065" s="13" t="b">
        <f aca="false">TRUE()</f>
        <v>1</v>
      </c>
      <c r="E1065" s="14" t="n">
        <f aca="false">_xlfn.MAXIFS(Pedidos!$C$2:$C$7000,Pedidos!$B$2:$B$7000,A1065)</f>
        <v>46231</v>
      </c>
      <c r="F1065" s="15" t="n">
        <f aca="false">Parámetros!$B$4-E1065</f>
        <v>65</v>
      </c>
      <c r="G1065" s="7" t="n">
        <f aca="false">COUNTIF(Pedidos!$B$2:$B$7000,A1065)</f>
        <v>4</v>
      </c>
      <c r="H1065" s="16" t="n">
        <f aca="false">SUMIFS(Pedidos!$D$2:$D$7000,Pedidos!$B$2:$B$7000,A1065)</f>
        <v>160.15</v>
      </c>
      <c r="I1065" s="7" t="n">
        <f aca="false">5-MIN(4,INT(PERCENTRANK($F$2:$F$2401,F1065,6)*5))</f>
        <v>5</v>
      </c>
      <c r="J1065" s="15" t="n">
        <f aca="false">IF(G1065&gt;=Parámetros!$B$8,5,IF(G1065&gt;=Parámetros!$B$7,4,IF(G1065&gt;=Parámetros!$B$6,3,IF(G1065&gt;=Parámetros!$B$5,2,1))))</f>
        <v>4</v>
      </c>
      <c r="K1065" s="7" t="n">
        <f aca="false">1+MIN(4,INT(PERCENTRANK($H$2:$H$2401,H1065,6)*5))</f>
        <v>5</v>
      </c>
      <c r="L1065" s="7" t="str">
        <f aca="false">I1065&amp;J1065&amp;K1065</f>
        <v>545</v>
      </c>
      <c r="M1065" s="15" t="str">
        <f aca="false">INDEX('Mapa RF'!$B$4:$F$8,6-I1065,J1065)</f>
        <v>Campeones</v>
      </c>
    </row>
    <row r="1066" customFormat="false" ht="15" hidden="false" customHeight="false" outlineLevel="0" collapsed="false">
      <c r="A1066" s="10" t="s">
        <v>3815</v>
      </c>
      <c r="B1066" s="10" t="s">
        <v>8968</v>
      </c>
      <c r="C1066" s="11" t="n">
        <v>45890</v>
      </c>
      <c r="D1066" s="13" t="b">
        <f aca="false">FALSE()</f>
        <v>0</v>
      </c>
      <c r="E1066" s="14" t="n">
        <f aca="false">_xlfn.MAXIFS(Pedidos!$C$2:$C$7000,Pedidos!$B$2:$B$7000,A1066)</f>
        <v>46123</v>
      </c>
      <c r="F1066" s="15" t="n">
        <f aca="false">Parámetros!$B$4-E1066</f>
        <v>173</v>
      </c>
      <c r="G1066" s="7" t="n">
        <f aca="false">COUNTIF(Pedidos!$B$2:$B$7000,A1066)</f>
        <v>3</v>
      </c>
      <c r="H1066" s="16" t="n">
        <f aca="false">SUMIFS(Pedidos!$D$2:$D$7000,Pedidos!$B$2:$B$7000,A1066)</f>
        <v>89.8</v>
      </c>
      <c r="I1066" s="7" t="n">
        <f aca="false">5-MIN(4,INT(PERCENTRANK($F$2:$F$2401,F1066,6)*5))</f>
        <v>4</v>
      </c>
      <c r="J1066" s="15" t="n">
        <f aca="false">IF(G1066&gt;=Parámetros!$B$8,5,IF(G1066&gt;=Parámetros!$B$7,4,IF(G1066&gt;=Parámetros!$B$6,3,IF(G1066&gt;=Parámetros!$B$5,2,1))))</f>
        <v>3</v>
      </c>
      <c r="K1066" s="7" t="n">
        <f aca="false">1+MIN(4,INT(PERCENTRANK($H$2:$H$2401,H1066,6)*5))</f>
        <v>4</v>
      </c>
      <c r="L1066" s="7" t="str">
        <f aca="false">I1066&amp;J1066&amp;K1066</f>
        <v>434</v>
      </c>
      <c r="M1066" s="15" t="str">
        <f aca="false">INDEX('Mapa RF'!$B$4:$F$8,6-I1066,J1066)</f>
        <v>Potencialmente leales</v>
      </c>
    </row>
    <row r="1067" customFormat="false" ht="15" hidden="false" customHeight="false" outlineLevel="0" collapsed="false">
      <c r="A1067" s="10" t="s">
        <v>1472</v>
      </c>
      <c r="B1067" s="10" t="s">
        <v>8976</v>
      </c>
      <c r="C1067" s="11" t="n">
        <v>45716</v>
      </c>
      <c r="D1067" s="13" t="b">
        <f aca="false">TRUE()</f>
        <v>1</v>
      </c>
      <c r="E1067" s="14" t="n">
        <f aca="false">_xlfn.MAXIFS(Pedidos!$C$2:$C$7000,Pedidos!$B$2:$B$7000,A1067)</f>
        <v>45950</v>
      </c>
      <c r="F1067" s="15" t="n">
        <f aca="false">Parámetros!$B$4-E1067</f>
        <v>346</v>
      </c>
      <c r="G1067" s="7" t="n">
        <f aca="false">COUNTIF(Pedidos!$B$2:$B$7000,A1067)</f>
        <v>4</v>
      </c>
      <c r="H1067" s="16" t="n">
        <f aca="false">SUMIFS(Pedidos!$D$2:$D$7000,Pedidos!$B$2:$B$7000,A1067)</f>
        <v>184.44</v>
      </c>
      <c r="I1067" s="7" t="n">
        <f aca="false">5-MIN(4,INT(PERCENTRANK($F$2:$F$2401,F1067,6)*5))</f>
        <v>3</v>
      </c>
      <c r="J1067" s="15" t="n">
        <f aca="false">IF(G1067&gt;=Parámetros!$B$8,5,IF(G1067&gt;=Parámetros!$B$7,4,IF(G1067&gt;=Parámetros!$B$6,3,IF(G1067&gt;=Parámetros!$B$5,2,1))))</f>
        <v>4</v>
      </c>
      <c r="K1067" s="7" t="n">
        <f aca="false">1+MIN(4,INT(PERCENTRANK($H$2:$H$2401,H1067,6)*5))</f>
        <v>5</v>
      </c>
      <c r="L1067" s="7" t="str">
        <f aca="false">I1067&amp;J1067&amp;K1067</f>
        <v>345</v>
      </c>
      <c r="M1067" s="15" t="str">
        <f aca="false">INDEX('Mapa RF'!$B$4:$F$8,6-I1067,J1067)</f>
        <v>Leales</v>
      </c>
    </row>
    <row r="1068" customFormat="false" ht="15" hidden="false" customHeight="false" outlineLevel="0" collapsed="false">
      <c r="A1068" s="10" t="s">
        <v>4809</v>
      </c>
      <c r="B1068" s="10" t="s">
        <v>8974</v>
      </c>
      <c r="C1068" s="11" t="n">
        <v>45966</v>
      </c>
      <c r="D1068" s="13" t="b">
        <f aca="false">TRUE()</f>
        <v>1</v>
      </c>
      <c r="E1068" s="14" t="n">
        <f aca="false">_xlfn.MAXIFS(Pedidos!$C$2:$C$7000,Pedidos!$B$2:$B$7000,A1068)</f>
        <v>45966</v>
      </c>
      <c r="F1068" s="15" t="n">
        <f aca="false">Parámetros!$B$4-E1068</f>
        <v>330</v>
      </c>
      <c r="G1068" s="7" t="n">
        <f aca="false">COUNTIF(Pedidos!$B$2:$B$7000,A1068)</f>
        <v>1</v>
      </c>
      <c r="H1068" s="16" t="n">
        <f aca="false">SUMIFS(Pedidos!$D$2:$D$7000,Pedidos!$B$2:$B$7000,A1068)</f>
        <v>20.73</v>
      </c>
      <c r="I1068" s="7" t="n">
        <f aca="false">5-MIN(4,INT(PERCENTRANK($F$2:$F$2401,F1068,6)*5))</f>
        <v>3</v>
      </c>
      <c r="J1068" s="15" t="n">
        <f aca="false">IF(G1068&gt;=Parámetros!$B$8,5,IF(G1068&gt;=Parámetros!$B$7,4,IF(G1068&gt;=Parámetros!$B$6,3,IF(G1068&gt;=Parámetros!$B$5,2,1))))</f>
        <v>1</v>
      </c>
      <c r="K1068" s="7" t="n">
        <f aca="false">1+MIN(4,INT(PERCENTRANK($H$2:$H$2401,H1068,6)*5))</f>
        <v>1</v>
      </c>
      <c r="L1068" s="7" t="str">
        <f aca="false">I1068&amp;J1068&amp;K1068</f>
        <v>311</v>
      </c>
      <c r="M1068" s="15" t="str">
        <f aca="false">INDEX('Mapa RF'!$B$4:$F$8,6-I1068,J1068)</f>
        <v>A punto de dormirse</v>
      </c>
    </row>
    <row r="1069" customFormat="false" ht="15" hidden="false" customHeight="false" outlineLevel="0" collapsed="false">
      <c r="A1069" s="10" t="s">
        <v>3695</v>
      </c>
      <c r="B1069" s="10" t="s">
        <v>8972</v>
      </c>
      <c r="C1069" s="11" t="n">
        <v>45882</v>
      </c>
      <c r="D1069" s="13" t="b">
        <f aca="false">TRUE()</f>
        <v>1</v>
      </c>
      <c r="E1069" s="14" t="n">
        <f aca="false">_xlfn.MAXIFS(Pedidos!$C$2:$C$7000,Pedidos!$B$2:$B$7000,A1069)</f>
        <v>45882</v>
      </c>
      <c r="F1069" s="15" t="n">
        <f aca="false">Parámetros!$B$4-E1069</f>
        <v>414</v>
      </c>
      <c r="G1069" s="7" t="n">
        <f aca="false">COUNTIF(Pedidos!$B$2:$B$7000,A1069)</f>
        <v>1</v>
      </c>
      <c r="H1069" s="16" t="n">
        <f aca="false">SUMIFS(Pedidos!$D$2:$D$7000,Pedidos!$B$2:$B$7000,A1069)</f>
        <v>29.08</v>
      </c>
      <c r="I1069" s="7" t="n">
        <f aca="false">5-MIN(4,INT(PERCENTRANK($F$2:$F$2401,F1069,6)*5))</f>
        <v>2</v>
      </c>
      <c r="J1069" s="15" t="n">
        <f aca="false">IF(G1069&gt;=Parámetros!$B$8,5,IF(G1069&gt;=Parámetros!$B$7,4,IF(G1069&gt;=Parámetros!$B$6,3,IF(G1069&gt;=Parámetros!$B$5,2,1))))</f>
        <v>1</v>
      </c>
      <c r="K1069" s="7" t="n">
        <f aca="false">1+MIN(4,INT(PERCENTRANK($H$2:$H$2401,H1069,6)*5))</f>
        <v>2</v>
      </c>
      <c r="L1069" s="7" t="str">
        <f aca="false">I1069&amp;J1069&amp;K1069</f>
        <v>212</v>
      </c>
      <c r="M1069" s="15" t="str">
        <f aca="false">INDEX('Mapa RF'!$B$4:$F$8,6-I1069,J1069)</f>
        <v>Hibernando</v>
      </c>
    </row>
    <row r="1070" customFormat="false" ht="15" hidden="false" customHeight="false" outlineLevel="0" collapsed="false">
      <c r="A1070" s="10" t="s">
        <v>4744</v>
      </c>
      <c r="B1070" s="10" t="s">
        <v>8977</v>
      </c>
      <c r="C1070" s="11" t="n">
        <v>45961</v>
      </c>
      <c r="D1070" s="13" t="b">
        <f aca="false">TRUE()</f>
        <v>1</v>
      </c>
      <c r="E1070" s="14" t="n">
        <f aca="false">_xlfn.MAXIFS(Pedidos!$C$2:$C$7000,Pedidos!$B$2:$B$7000,A1070)</f>
        <v>45961</v>
      </c>
      <c r="F1070" s="15" t="n">
        <f aca="false">Parámetros!$B$4-E1070</f>
        <v>335</v>
      </c>
      <c r="G1070" s="7" t="n">
        <f aca="false">COUNTIF(Pedidos!$B$2:$B$7000,A1070)</f>
        <v>1</v>
      </c>
      <c r="H1070" s="16" t="n">
        <f aca="false">SUMIFS(Pedidos!$D$2:$D$7000,Pedidos!$B$2:$B$7000,A1070)</f>
        <v>48.67</v>
      </c>
      <c r="I1070" s="7" t="n">
        <f aca="false">5-MIN(4,INT(PERCENTRANK($F$2:$F$2401,F1070,6)*5))</f>
        <v>3</v>
      </c>
      <c r="J1070" s="15" t="n">
        <f aca="false">IF(G1070&gt;=Parámetros!$B$8,5,IF(G1070&gt;=Parámetros!$B$7,4,IF(G1070&gt;=Parámetros!$B$6,3,IF(G1070&gt;=Parámetros!$B$5,2,1))))</f>
        <v>1</v>
      </c>
      <c r="K1070" s="7" t="n">
        <f aca="false">1+MIN(4,INT(PERCENTRANK($H$2:$H$2401,H1070,6)*5))</f>
        <v>3</v>
      </c>
      <c r="L1070" s="7" t="str">
        <f aca="false">I1070&amp;J1070&amp;K1070</f>
        <v>313</v>
      </c>
      <c r="M1070" s="15" t="str">
        <f aca="false">INDEX('Mapa RF'!$B$4:$F$8,6-I1070,J1070)</f>
        <v>A punto de dormirse</v>
      </c>
    </row>
    <row r="1071" customFormat="false" ht="15" hidden="false" customHeight="false" outlineLevel="0" collapsed="false">
      <c r="A1071" s="10" t="s">
        <v>5117</v>
      </c>
      <c r="B1071" s="10" t="s">
        <v>8979</v>
      </c>
      <c r="C1071" s="11" t="n">
        <v>45988</v>
      </c>
      <c r="D1071" s="13" t="b">
        <f aca="false">TRUE()</f>
        <v>1</v>
      </c>
      <c r="E1071" s="14" t="n">
        <f aca="false">_xlfn.MAXIFS(Pedidos!$C$2:$C$7000,Pedidos!$B$2:$B$7000,A1071)</f>
        <v>46092</v>
      </c>
      <c r="F1071" s="15" t="n">
        <f aca="false">Parámetros!$B$4-E1071</f>
        <v>204</v>
      </c>
      <c r="G1071" s="7" t="n">
        <f aca="false">COUNTIF(Pedidos!$B$2:$B$7000,A1071)</f>
        <v>2</v>
      </c>
      <c r="H1071" s="16" t="n">
        <f aca="false">SUMIFS(Pedidos!$D$2:$D$7000,Pedidos!$B$2:$B$7000,A1071)</f>
        <v>49</v>
      </c>
      <c r="I1071" s="7" t="n">
        <f aca="false">5-MIN(4,INT(PERCENTRANK($F$2:$F$2401,F1071,6)*5))</f>
        <v>4</v>
      </c>
      <c r="J1071" s="15" t="n">
        <f aca="false">IF(G1071&gt;=Parámetros!$B$8,5,IF(G1071&gt;=Parámetros!$B$7,4,IF(G1071&gt;=Parámetros!$B$6,3,IF(G1071&gt;=Parámetros!$B$5,2,1))))</f>
        <v>2</v>
      </c>
      <c r="K1071" s="7" t="n">
        <f aca="false">1+MIN(4,INT(PERCENTRANK($H$2:$H$2401,H1071,6)*5))</f>
        <v>3</v>
      </c>
      <c r="L1071" s="7" t="str">
        <f aca="false">I1071&amp;J1071&amp;K1071</f>
        <v>423</v>
      </c>
      <c r="M1071" s="15" t="str">
        <f aca="false">INDEX('Mapa RF'!$B$4:$F$8,6-I1071,J1071)</f>
        <v>Potencialmente leales</v>
      </c>
    </row>
    <row r="1072" customFormat="false" ht="15" hidden="false" customHeight="false" outlineLevel="0" collapsed="false">
      <c r="A1072" s="10" t="s">
        <v>1482</v>
      </c>
      <c r="B1072" s="10" t="s">
        <v>8968</v>
      </c>
      <c r="C1072" s="11" t="n">
        <v>45717</v>
      </c>
      <c r="D1072" s="13" t="b">
        <f aca="false">FALSE()</f>
        <v>0</v>
      </c>
      <c r="E1072" s="14" t="n">
        <f aca="false">_xlfn.MAXIFS(Pedidos!$C$2:$C$7000,Pedidos!$B$2:$B$7000,A1072)</f>
        <v>45717</v>
      </c>
      <c r="F1072" s="15" t="n">
        <f aca="false">Parámetros!$B$4-E1072</f>
        <v>579</v>
      </c>
      <c r="G1072" s="7" t="n">
        <f aca="false">COUNTIF(Pedidos!$B$2:$B$7000,A1072)</f>
        <v>1</v>
      </c>
      <c r="H1072" s="16" t="n">
        <f aca="false">SUMIFS(Pedidos!$D$2:$D$7000,Pedidos!$B$2:$B$7000,A1072)</f>
        <v>26.07</v>
      </c>
      <c r="I1072" s="7" t="n">
        <f aca="false">5-MIN(4,INT(PERCENTRANK($F$2:$F$2401,F1072,6)*5))</f>
        <v>1</v>
      </c>
      <c r="J1072" s="15" t="n">
        <f aca="false">IF(G1072&gt;=Parámetros!$B$8,5,IF(G1072&gt;=Parámetros!$B$7,4,IF(G1072&gt;=Parámetros!$B$6,3,IF(G1072&gt;=Parámetros!$B$5,2,1))))</f>
        <v>1</v>
      </c>
      <c r="K1072" s="7" t="n">
        <f aca="false">1+MIN(4,INT(PERCENTRANK($H$2:$H$2401,H1072,6)*5))</f>
        <v>2</v>
      </c>
      <c r="L1072" s="7" t="str">
        <f aca="false">I1072&amp;J1072&amp;K1072</f>
        <v>112</v>
      </c>
      <c r="M1072" s="15" t="str">
        <f aca="false">INDEX('Mapa RF'!$B$4:$F$8,6-I1072,J1072)</f>
        <v>Hibernando</v>
      </c>
    </row>
    <row r="1073" customFormat="false" ht="15" hidden="false" customHeight="false" outlineLevel="0" collapsed="false">
      <c r="A1073" s="10" t="s">
        <v>5742</v>
      </c>
      <c r="B1073" s="10" t="s">
        <v>8968</v>
      </c>
      <c r="C1073" s="11" t="n">
        <v>46036</v>
      </c>
      <c r="D1073" s="13" t="b">
        <f aca="false">TRUE()</f>
        <v>1</v>
      </c>
      <c r="E1073" s="14" t="n">
        <f aca="false">_xlfn.MAXIFS(Pedidos!$C$2:$C$7000,Pedidos!$B$2:$B$7000,A1073)</f>
        <v>46229</v>
      </c>
      <c r="F1073" s="15" t="n">
        <f aca="false">Parámetros!$B$4-E1073</f>
        <v>67</v>
      </c>
      <c r="G1073" s="7" t="n">
        <f aca="false">COUNTIF(Pedidos!$B$2:$B$7000,A1073)</f>
        <v>4</v>
      </c>
      <c r="H1073" s="16" t="n">
        <f aca="false">SUMIFS(Pedidos!$D$2:$D$7000,Pedidos!$B$2:$B$7000,A1073)</f>
        <v>165.29</v>
      </c>
      <c r="I1073" s="7" t="n">
        <f aca="false">5-MIN(4,INT(PERCENTRANK($F$2:$F$2401,F1073,6)*5))</f>
        <v>4</v>
      </c>
      <c r="J1073" s="15" t="n">
        <f aca="false">IF(G1073&gt;=Parámetros!$B$8,5,IF(G1073&gt;=Parámetros!$B$7,4,IF(G1073&gt;=Parámetros!$B$6,3,IF(G1073&gt;=Parámetros!$B$5,2,1))))</f>
        <v>4</v>
      </c>
      <c r="K1073" s="7" t="n">
        <f aca="false">1+MIN(4,INT(PERCENTRANK($H$2:$H$2401,H1073,6)*5))</f>
        <v>5</v>
      </c>
      <c r="L1073" s="7" t="str">
        <f aca="false">I1073&amp;J1073&amp;K1073</f>
        <v>445</v>
      </c>
      <c r="M1073" s="15" t="str">
        <f aca="false">INDEX('Mapa RF'!$B$4:$F$8,6-I1073,J1073)</f>
        <v>Leales</v>
      </c>
    </row>
    <row r="1074" customFormat="false" ht="15" hidden="false" customHeight="false" outlineLevel="0" collapsed="false">
      <c r="A1074" s="10" t="s">
        <v>3620</v>
      </c>
      <c r="B1074" s="10" t="s">
        <v>8971</v>
      </c>
      <c r="C1074" s="11" t="n">
        <v>45877</v>
      </c>
      <c r="D1074" s="13" t="b">
        <f aca="false">TRUE()</f>
        <v>1</v>
      </c>
      <c r="E1074" s="14" t="n">
        <f aca="false">_xlfn.MAXIFS(Pedidos!$C$2:$C$7000,Pedidos!$B$2:$B$7000,A1074)</f>
        <v>45877</v>
      </c>
      <c r="F1074" s="15" t="n">
        <f aca="false">Parámetros!$B$4-E1074</f>
        <v>419</v>
      </c>
      <c r="G1074" s="7" t="n">
        <f aca="false">COUNTIF(Pedidos!$B$2:$B$7000,A1074)</f>
        <v>1</v>
      </c>
      <c r="H1074" s="16" t="n">
        <f aca="false">SUMIFS(Pedidos!$D$2:$D$7000,Pedidos!$B$2:$B$7000,A1074)</f>
        <v>31.37</v>
      </c>
      <c r="I1074" s="7" t="n">
        <f aca="false">5-MIN(4,INT(PERCENTRANK($F$2:$F$2401,F1074,6)*5))</f>
        <v>2</v>
      </c>
      <c r="J1074" s="15" t="n">
        <f aca="false">IF(G1074&gt;=Parámetros!$B$8,5,IF(G1074&gt;=Parámetros!$B$7,4,IF(G1074&gt;=Parámetros!$B$6,3,IF(G1074&gt;=Parámetros!$B$5,2,1))))</f>
        <v>1</v>
      </c>
      <c r="K1074" s="7" t="n">
        <f aca="false">1+MIN(4,INT(PERCENTRANK($H$2:$H$2401,H1074,6)*5))</f>
        <v>2</v>
      </c>
      <c r="L1074" s="7" t="str">
        <f aca="false">I1074&amp;J1074&amp;K1074</f>
        <v>212</v>
      </c>
      <c r="M1074" s="15" t="str">
        <f aca="false">INDEX('Mapa RF'!$B$4:$F$8,6-I1074,J1074)</f>
        <v>Hibernando</v>
      </c>
    </row>
    <row r="1075" customFormat="false" ht="15" hidden="false" customHeight="false" outlineLevel="0" collapsed="false">
      <c r="A1075" s="10" t="s">
        <v>129</v>
      </c>
      <c r="B1075" s="10" t="s">
        <v>8973</v>
      </c>
      <c r="C1075" s="11" t="n">
        <v>45579</v>
      </c>
      <c r="D1075" s="13" t="b">
        <f aca="false">TRUE()</f>
        <v>1</v>
      </c>
      <c r="E1075" s="14" t="n">
        <f aca="false">_xlfn.MAXIFS(Pedidos!$C$2:$C$7000,Pedidos!$B$2:$B$7000,A1075)</f>
        <v>46280</v>
      </c>
      <c r="F1075" s="15" t="n">
        <f aca="false">Parámetros!$B$4-E1075</f>
        <v>16</v>
      </c>
      <c r="G1075" s="7" t="n">
        <f aca="false">COUNTIF(Pedidos!$B$2:$B$7000,A1075)</f>
        <v>14</v>
      </c>
      <c r="H1075" s="16" t="n">
        <f aca="false">SUMIFS(Pedidos!$D$2:$D$7000,Pedidos!$B$2:$B$7000,A1075)</f>
        <v>592.34</v>
      </c>
      <c r="I1075" s="7" t="n">
        <f aca="false">5-MIN(4,INT(PERCENTRANK($F$2:$F$2401,F1075,6)*5))</f>
        <v>5</v>
      </c>
      <c r="J1075" s="15" t="n">
        <f aca="false">IF(G1075&gt;=Parámetros!$B$8,5,IF(G1075&gt;=Parámetros!$B$7,4,IF(G1075&gt;=Parámetros!$B$6,3,IF(G1075&gt;=Parámetros!$B$5,2,1))))</f>
        <v>5</v>
      </c>
      <c r="K1075" s="7" t="n">
        <f aca="false">1+MIN(4,INT(PERCENTRANK($H$2:$H$2401,H1075,6)*5))</f>
        <v>5</v>
      </c>
      <c r="L1075" s="7" t="str">
        <f aca="false">I1075&amp;J1075&amp;K1075</f>
        <v>555</v>
      </c>
      <c r="M1075" s="15" t="str">
        <f aca="false">INDEX('Mapa RF'!$B$4:$F$8,6-I1075,J1075)</f>
        <v>Campeones</v>
      </c>
    </row>
    <row r="1076" customFormat="false" ht="15" hidden="false" customHeight="false" outlineLevel="0" collapsed="false">
      <c r="A1076" s="10" t="s">
        <v>8413</v>
      </c>
      <c r="B1076" s="10" t="s">
        <v>8968</v>
      </c>
      <c r="C1076" s="11" t="n">
        <v>46249</v>
      </c>
      <c r="D1076" s="13" t="b">
        <f aca="false">TRUE()</f>
        <v>1</v>
      </c>
      <c r="E1076" s="14" t="n">
        <f aca="false">_xlfn.MAXIFS(Pedidos!$C$2:$C$7000,Pedidos!$B$2:$B$7000,A1076)</f>
        <v>46249</v>
      </c>
      <c r="F1076" s="15" t="n">
        <f aca="false">Parámetros!$B$4-E1076</f>
        <v>47</v>
      </c>
      <c r="G1076" s="7" t="n">
        <f aca="false">COUNTIF(Pedidos!$B$2:$B$7000,A1076)</f>
        <v>1</v>
      </c>
      <c r="H1076" s="16" t="n">
        <f aca="false">SUMIFS(Pedidos!$D$2:$D$7000,Pedidos!$B$2:$B$7000,A1076)</f>
        <v>27.89</v>
      </c>
      <c r="I1076" s="7" t="n">
        <f aca="false">5-MIN(4,INT(PERCENTRANK($F$2:$F$2401,F1076,6)*5))</f>
        <v>5</v>
      </c>
      <c r="J1076" s="15" t="n">
        <f aca="false">IF(G1076&gt;=Parámetros!$B$8,5,IF(G1076&gt;=Parámetros!$B$7,4,IF(G1076&gt;=Parámetros!$B$6,3,IF(G1076&gt;=Parámetros!$B$5,2,1))))</f>
        <v>1</v>
      </c>
      <c r="K1076" s="7" t="n">
        <f aca="false">1+MIN(4,INT(PERCENTRANK($H$2:$H$2401,H1076,6)*5))</f>
        <v>2</v>
      </c>
      <c r="L1076" s="7" t="str">
        <f aca="false">I1076&amp;J1076&amp;K1076</f>
        <v>512</v>
      </c>
      <c r="M1076" s="15" t="str">
        <f aca="false">INDEX('Mapa RF'!$B$4:$F$8,6-I1076,J1076)</f>
        <v>Nuevos</v>
      </c>
    </row>
    <row r="1077" customFormat="false" ht="15" hidden="false" customHeight="false" outlineLevel="0" collapsed="false">
      <c r="A1077" s="10" t="s">
        <v>3531</v>
      </c>
      <c r="B1077" s="10" t="s">
        <v>8968</v>
      </c>
      <c r="C1077" s="11" t="n">
        <v>45870</v>
      </c>
      <c r="D1077" s="13" t="b">
        <f aca="false">TRUE()</f>
        <v>1</v>
      </c>
      <c r="E1077" s="14" t="n">
        <f aca="false">_xlfn.MAXIFS(Pedidos!$C$2:$C$7000,Pedidos!$B$2:$B$7000,A1077)</f>
        <v>45870</v>
      </c>
      <c r="F1077" s="15" t="n">
        <f aca="false">Parámetros!$B$4-E1077</f>
        <v>426</v>
      </c>
      <c r="G1077" s="7" t="n">
        <f aca="false">COUNTIF(Pedidos!$B$2:$B$7000,A1077)</f>
        <v>1</v>
      </c>
      <c r="H1077" s="16" t="n">
        <f aca="false">SUMIFS(Pedidos!$D$2:$D$7000,Pedidos!$B$2:$B$7000,A1077)</f>
        <v>44.64</v>
      </c>
      <c r="I1077" s="7" t="n">
        <f aca="false">5-MIN(4,INT(PERCENTRANK($F$2:$F$2401,F1077,6)*5))</f>
        <v>2</v>
      </c>
      <c r="J1077" s="15" t="n">
        <f aca="false">IF(G1077&gt;=Parámetros!$B$8,5,IF(G1077&gt;=Parámetros!$B$7,4,IF(G1077&gt;=Parámetros!$B$6,3,IF(G1077&gt;=Parámetros!$B$5,2,1))))</f>
        <v>1</v>
      </c>
      <c r="K1077" s="7" t="n">
        <f aca="false">1+MIN(4,INT(PERCENTRANK($H$2:$H$2401,H1077,6)*5))</f>
        <v>3</v>
      </c>
      <c r="L1077" s="7" t="str">
        <f aca="false">I1077&amp;J1077&amp;K1077</f>
        <v>213</v>
      </c>
      <c r="M1077" s="15" t="str">
        <f aca="false">INDEX('Mapa RF'!$B$4:$F$8,6-I1077,J1077)</f>
        <v>Hibernando</v>
      </c>
    </row>
    <row r="1078" customFormat="false" ht="15" hidden="false" customHeight="false" outlineLevel="0" collapsed="false">
      <c r="A1078" s="10" t="s">
        <v>8063</v>
      </c>
      <c r="B1078" s="10" t="s">
        <v>8970</v>
      </c>
      <c r="C1078" s="11" t="n">
        <v>46222</v>
      </c>
      <c r="D1078" s="13" t="b">
        <f aca="false">TRUE()</f>
        <v>1</v>
      </c>
      <c r="E1078" s="14" t="n">
        <f aca="false">_xlfn.MAXIFS(Pedidos!$C$2:$C$7000,Pedidos!$B$2:$B$7000,A1078)</f>
        <v>46222</v>
      </c>
      <c r="F1078" s="15" t="n">
        <f aca="false">Parámetros!$B$4-E1078</f>
        <v>74</v>
      </c>
      <c r="G1078" s="7" t="n">
        <f aca="false">COUNTIF(Pedidos!$B$2:$B$7000,A1078)</f>
        <v>1</v>
      </c>
      <c r="H1078" s="16" t="n">
        <f aca="false">SUMIFS(Pedidos!$D$2:$D$7000,Pedidos!$B$2:$B$7000,A1078)</f>
        <v>28.21</v>
      </c>
      <c r="I1078" s="7" t="n">
        <f aca="false">5-MIN(4,INT(PERCENTRANK($F$2:$F$2401,F1078,6)*5))</f>
        <v>4</v>
      </c>
      <c r="J1078" s="15" t="n">
        <f aca="false">IF(G1078&gt;=Parámetros!$B$8,5,IF(G1078&gt;=Parámetros!$B$7,4,IF(G1078&gt;=Parámetros!$B$6,3,IF(G1078&gt;=Parámetros!$B$5,2,1))))</f>
        <v>1</v>
      </c>
      <c r="K1078" s="7" t="n">
        <f aca="false">1+MIN(4,INT(PERCENTRANK($H$2:$H$2401,H1078,6)*5))</f>
        <v>2</v>
      </c>
      <c r="L1078" s="7" t="str">
        <f aca="false">I1078&amp;J1078&amp;K1078</f>
        <v>412</v>
      </c>
      <c r="M1078" s="15" t="str">
        <f aca="false">INDEX('Mapa RF'!$B$4:$F$8,6-I1078,J1078)</f>
        <v>Prometedores</v>
      </c>
    </row>
    <row r="1079" customFormat="false" ht="15" hidden="false" customHeight="false" outlineLevel="0" collapsed="false">
      <c r="A1079" s="10" t="s">
        <v>807</v>
      </c>
      <c r="B1079" s="10" t="s">
        <v>8974</v>
      </c>
      <c r="C1079" s="11" t="n">
        <v>45657</v>
      </c>
      <c r="D1079" s="13" t="b">
        <f aca="false">FALSE()</f>
        <v>0</v>
      </c>
      <c r="E1079" s="14" t="n">
        <f aca="false">_xlfn.MAXIFS(Pedidos!$C$2:$C$7000,Pedidos!$B$2:$B$7000,A1079)</f>
        <v>45657</v>
      </c>
      <c r="F1079" s="15" t="n">
        <f aca="false">Parámetros!$B$4-E1079</f>
        <v>639</v>
      </c>
      <c r="G1079" s="7" t="n">
        <f aca="false">COUNTIF(Pedidos!$B$2:$B$7000,A1079)</f>
        <v>1</v>
      </c>
      <c r="H1079" s="16" t="n">
        <f aca="false">SUMIFS(Pedidos!$D$2:$D$7000,Pedidos!$B$2:$B$7000,A1079)</f>
        <v>15.05</v>
      </c>
      <c r="I1079" s="7" t="n">
        <f aca="false">5-MIN(4,INT(PERCENTRANK($F$2:$F$2401,F1079,6)*5))</f>
        <v>1</v>
      </c>
      <c r="J1079" s="15" t="n">
        <f aca="false">IF(G1079&gt;=Parámetros!$B$8,5,IF(G1079&gt;=Parámetros!$B$7,4,IF(G1079&gt;=Parámetros!$B$6,3,IF(G1079&gt;=Parámetros!$B$5,2,1))))</f>
        <v>1</v>
      </c>
      <c r="K1079" s="7" t="n">
        <f aca="false">1+MIN(4,INT(PERCENTRANK($H$2:$H$2401,H1079,6)*5))</f>
        <v>1</v>
      </c>
      <c r="L1079" s="7" t="str">
        <f aca="false">I1079&amp;J1079&amp;K1079</f>
        <v>111</v>
      </c>
      <c r="M1079" s="15" t="str">
        <f aca="false">INDEX('Mapa RF'!$B$4:$F$8,6-I1079,J1079)</f>
        <v>Hibernando</v>
      </c>
    </row>
    <row r="1080" customFormat="false" ht="15" hidden="false" customHeight="false" outlineLevel="0" collapsed="false">
      <c r="A1080" s="10" t="s">
        <v>4511</v>
      </c>
      <c r="B1080" s="10" t="s">
        <v>8973</v>
      </c>
      <c r="C1080" s="11" t="n">
        <v>45942</v>
      </c>
      <c r="D1080" s="13" t="b">
        <f aca="false">FALSE()</f>
        <v>0</v>
      </c>
      <c r="E1080" s="14" t="n">
        <f aca="false">_xlfn.MAXIFS(Pedidos!$C$2:$C$7000,Pedidos!$B$2:$B$7000,A1080)</f>
        <v>45942</v>
      </c>
      <c r="F1080" s="15" t="n">
        <f aca="false">Parámetros!$B$4-E1080</f>
        <v>354</v>
      </c>
      <c r="G1080" s="7" t="n">
        <f aca="false">COUNTIF(Pedidos!$B$2:$B$7000,A1080)</f>
        <v>1</v>
      </c>
      <c r="H1080" s="16" t="n">
        <f aca="false">SUMIFS(Pedidos!$D$2:$D$7000,Pedidos!$B$2:$B$7000,A1080)</f>
        <v>16.1</v>
      </c>
      <c r="I1080" s="7" t="n">
        <f aca="false">5-MIN(4,INT(PERCENTRANK($F$2:$F$2401,F1080,6)*5))</f>
        <v>3</v>
      </c>
      <c r="J1080" s="15" t="n">
        <f aca="false">IF(G1080&gt;=Parámetros!$B$8,5,IF(G1080&gt;=Parámetros!$B$7,4,IF(G1080&gt;=Parámetros!$B$6,3,IF(G1080&gt;=Parámetros!$B$5,2,1))))</f>
        <v>1</v>
      </c>
      <c r="K1080" s="7" t="n">
        <f aca="false">1+MIN(4,INT(PERCENTRANK($H$2:$H$2401,H1080,6)*5))</f>
        <v>1</v>
      </c>
      <c r="L1080" s="7" t="str">
        <f aca="false">I1080&amp;J1080&amp;K1080</f>
        <v>311</v>
      </c>
      <c r="M1080" s="15" t="str">
        <f aca="false">INDEX('Mapa RF'!$B$4:$F$8,6-I1080,J1080)</f>
        <v>A punto de dormirse</v>
      </c>
    </row>
    <row r="1081" customFormat="false" ht="15" hidden="false" customHeight="false" outlineLevel="0" collapsed="false">
      <c r="A1081" s="10" t="s">
        <v>7853</v>
      </c>
      <c r="B1081" s="10" t="s">
        <v>8980</v>
      </c>
      <c r="C1081" s="11" t="n">
        <v>46206</v>
      </c>
      <c r="D1081" s="13" t="b">
        <f aca="false">FALSE()</f>
        <v>0</v>
      </c>
      <c r="E1081" s="14" t="n">
        <f aca="false">_xlfn.MAXIFS(Pedidos!$C$2:$C$7000,Pedidos!$B$2:$B$7000,A1081)</f>
        <v>46206</v>
      </c>
      <c r="F1081" s="15" t="n">
        <f aca="false">Parámetros!$B$4-E1081</f>
        <v>90</v>
      </c>
      <c r="G1081" s="7" t="n">
        <f aca="false">COUNTIF(Pedidos!$B$2:$B$7000,A1081)</f>
        <v>1</v>
      </c>
      <c r="H1081" s="16" t="n">
        <f aca="false">SUMIFS(Pedidos!$D$2:$D$7000,Pedidos!$B$2:$B$7000,A1081)</f>
        <v>26.02</v>
      </c>
      <c r="I1081" s="7" t="n">
        <f aca="false">5-MIN(4,INT(PERCENTRANK($F$2:$F$2401,F1081,6)*5))</f>
        <v>4</v>
      </c>
      <c r="J1081" s="15" t="n">
        <f aca="false">IF(G1081&gt;=Parámetros!$B$8,5,IF(G1081&gt;=Parámetros!$B$7,4,IF(G1081&gt;=Parámetros!$B$6,3,IF(G1081&gt;=Parámetros!$B$5,2,1))))</f>
        <v>1</v>
      </c>
      <c r="K1081" s="7" t="n">
        <f aca="false">1+MIN(4,INT(PERCENTRANK($H$2:$H$2401,H1081,6)*5))</f>
        <v>2</v>
      </c>
      <c r="L1081" s="7" t="str">
        <f aca="false">I1081&amp;J1081&amp;K1081</f>
        <v>412</v>
      </c>
      <c r="M1081" s="15" t="str">
        <f aca="false">INDEX('Mapa RF'!$B$4:$F$8,6-I1081,J1081)</f>
        <v>Prometedores</v>
      </c>
    </row>
    <row r="1082" customFormat="false" ht="15" hidden="false" customHeight="false" outlineLevel="0" collapsed="false">
      <c r="A1082" s="10" t="s">
        <v>6445</v>
      </c>
      <c r="B1082" s="10" t="s">
        <v>8976</v>
      </c>
      <c r="C1082" s="11" t="n">
        <v>46089</v>
      </c>
      <c r="D1082" s="13" t="b">
        <f aca="false">FALSE()</f>
        <v>0</v>
      </c>
      <c r="E1082" s="14" t="n">
        <f aca="false">_xlfn.MAXIFS(Pedidos!$C$2:$C$7000,Pedidos!$B$2:$B$7000,A1082)</f>
        <v>46258</v>
      </c>
      <c r="F1082" s="15" t="n">
        <f aca="false">Parámetros!$B$4-E1082</f>
        <v>38</v>
      </c>
      <c r="G1082" s="7" t="n">
        <f aca="false">COUNTIF(Pedidos!$B$2:$B$7000,A1082)</f>
        <v>7</v>
      </c>
      <c r="H1082" s="16" t="n">
        <f aca="false">SUMIFS(Pedidos!$D$2:$D$7000,Pedidos!$B$2:$B$7000,A1082)</f>
        <v>319.92</v>
      </c>
      <c r="I1082" s="7" t="n">
        <f aca="false">5-MIN(4,INT(PERCENTRANK($F$2:$F$2401,F1082,6)*5))</f>
        <v>5</v>
      </c>
      <c r="J1082" s="15" t="n">
        <f aca="false">IF(G1082&gt;=Parámetros!$B$8,5,IF(G1082&gt;=Parámetros!$B$7,4,IF(G1082&gt;=Parámetros!$B$6,3,IF(G1082&gt;=Parámetros!$B$5,2,1))))</f>
        <v>5</v>
      </c>
      <c r="K1082" s="7" t="n">
        <f aca="false">1+MIN(4,INT(PERCENTRANK($H$2:$H$2401,H1082,6)*5))</f>
        <v>5</v>
      </c>
      <c r="L1082" s="7" t="str">
        <f aca="false">I1082&amp;J1082&amp;K1082</f>
        <v>555</v>
      </c>
      <c r="M1082" s="15" t="str">
        <f aca="false">INDEX('Mapa RF'!$B$4:$F$8,6-I1082,J1082)</f>
        <v>Campeones</v>
      </c>
    </row>
    <row r="1083" customFormat="false" ht="15" hidden="false" customHeight="false" outlineLevel="0" collapsed="false">
      <c r="A1083" s="10" t="s">
        <v>3948</v>
      </c>
      <c r="B1083" s="10" t="s">
        <v>8982</v>
      </c>
      <c r="C1083" s="11" t="n">
        <v>45901</v>
      </c>
      <c r="D1083" s="13" t="b">
        <f aca="false">TRUE()</f>
        <v>1</v>
      </c>
      <c r="E1083" s="14" t="n">
        <f aca="false">_xlfn.MAXIFS(Pedidos!$C$2:$C$7000,Pedidos!$B$2:$B$7000,A1083)</f>
        <v>45901</v>
      </c>
      <c r="F1083" s="15" t="n">
        <f aca="false">Parámetros!$B$4-E1083</f>
        <v>395</v>
      </c>
      <c r="G1083" s="7" t="n">
        <f aca="false">COUNTIF(Pedidos!$B$2:$B$7000,A1083)</f>
        <v>1</v>
      </c>
      <c r="H1083" s="16" t="n">
        <f aca="false">SUMIFS(Pedidos!$D$2:$D$7000,Pedidos!$B$2:$B$7000,A1083)</f>
        <v>22.56</v>
      </c>
      <c r="I1083" s="7" t="n">
        <f aca="false">5-MIN(4,INT(PERCENTRANK($F$2:$F$2401,F1083,6)*5))</f>
        <v>2</v>
      </c>
      <c r="J1083" s="15" t="n">
        <f aca="false">IF(G1083&gt;=Parámetros!$B$8,5,IF(G1083&gt;=Parámetros!$B$7,4,IF(G1083&gt;=Parámetros!$B$6,3,IF(G1083&gt;=Parámetros!$B$5,2,1))))</f>
        <v>1</v>
      </c>
      <c r="K1083" s="7" t="n">
        <f aca="false">1+MIN(4,INT(PERCENTRANK($H$2:$H$2401,H1083,6)*5))</f>
        <v>1</v>
      </c>
      <c r="L1083" s="7" t="str">
        <f aca="false">I1083&amp;J1083&amp;K1083</f>
        <v>211</v>
      </c>
      <c r="M1083" s="15" t="str">
        <f aca="false">INDEX('Mapa RF'!$B$4:$F$8,6-I1083,J1083)</f>
        <v>Hibernando</v>
      </c>
    </row>
    <row r="1084" customFormat="false" ht="15" hidden="false" customHeight="false" outlineLevel="0" collapsed="false">
      <c r="A1084" s="10" t="s">
        <v>7430</v>
      </c>
      <c r="B1084" s="10" t="s">
        <v>8975</v>
      </c>
      <c r="C1084" s="11" t="n">
        <v>46171</v>
      </c>
      <c r="D1084" s="13" t="b">
        <f aca="false">TRUE()</f>
        <v>1</v>
      </c>
      <c r="E1084" s="14" t="n">
        <f aca="false">_xlfn.MAXIFS(Pedidos!$C$2:$C$7000,Pedidos!$B$2:$B$7000,A1084)</f>
        <v>46171</v>
      </c>
      <c r="F1084" s="15" t="n">
        <f aca="false">Parámetros!$B$4-E1084</f>
        <v>125</v>
      </c>
      <c r="G1084" s="7" t="n">
        <f aca="false">COUNTIF(Pedidos!$B$2:$B$7000,A1084)</f>
        <v>1</v>
      </c>
      <c r="H1084" s="16" t="n">
        <f aca="false">SUMIFS(Pedidos!$D$2:$D$7000,Pedidos!$B$2:$B$7000,A1084)</f>
        <v>30.72</v>
      </c>
      <c r="I1084" s="7" t="n">
        <f aca="false">5-MIN(4,INT(PERCENTRANK($F$2:$F$2401,F1084,6)*5))</f>
        <v>4</v>
      </c>
      <c r="J1084" s="15" t="n">
        <f aca="false">IF(G1084&gt;=Parámetros!$B$8,5,IF(G1084&gt;=Parámetros!$B$7,4,IF(G1084&gt;=Parámetros!$B$6,3,IF(G1084&gt;=Parámetros!$B$5,2,1))))</f>
        <v>1</v>
      </c>
      <c r="K1084" s="7" t="n">
        <f aca="false">1+MIN(4,INT(PERCENTRANK($H$2:$H$2401,H1084,6)*5))</f>
        <v>2</v>
      </c>
      <c r="L1084" s="7" t="str">
        <f aca="false">I1084&amp;J1084&amp;K1084</f>
        <v>412</v>
      </c>
      <c r="M1084" s="15" t="str">
        <f aca="false">INDEX('Mapa RF'!$B$4:$F$8,6-I1084,J1084)</f>
        <v>Prometedores</v>
      </c>
    </row>
    <row r="1085" customFormat="false" ht="15" hidden="false" customHeight="false" outlineLevel="0" collapsed="false">
      <c r="A1085" s="10" t="s">
        <v>5590</v>
      </c>
      <c r="B1085" s="10" t="s">
        <v>8968</v>
      </c>
      <c r="C1085" s="11" t="n">
        <v>46025</v>
      </c>
      <c r="D1085" s="13" t="b">
        <f aca="false">TRUE()</f>
        <v>1</v>
      </c>
      <c r="E1085" s="14" t="n">
        <f aca="false">_xlfn.MAXIFS(Pedidos!$C$2:$C$7000,Pedidos!$B$2:$B$7000,A1085)</f>
        <v>46025</v>
      </c>
      <c r="F1085" s="15" t="n">
        <f aca="false">Parámetros!$B$4-E1085</f>
        <v>271</v>
      </c>
      <c r="G1085" s="7" t="n">
        <f aca="false">COUNTIF(Pedidos!$B$2:$B$7000,A1085)</f>
        <v>1</v>
      </c>
      <c r="H1085" s="16" t="n">
        <f aca="false">SUMIFS(Pedidos!$D$2:$D$7000,Pedidos!$B$2:$B$7000,A1085)</f>
        <v>18.13</v>
      </c>
      <c r="I1085" s="7" t="n">
        <f aca="false">5-MIN(4,INT(PERCENTRANK($F$2:$F$2401,F1085,6)*5))</f>
        <v>3</v>
      </c>
      <c r="J1085" s="15" t="n">
        <f aca="false">IF(G1085&gt;=Parámetros!$B$8,5,IF(G1085&gt;=Parámetros!$B$7,4,IF(G1085&gt;=Parámetros!$B$6,3,IF(G1085&gt;=Parámetros!$B$5,2,1))))</f>
        <v>1</v>
      </c>
      <c r="K1085" s="7" t="n">
        <f aca="false">1+MIN(4,INT(PERCENTRANK($H$2:$H$2401,H1085,6)*5))</f>
        <v>1</v>
      </c>
      <c r="L1085" s="7" t="str">
        <f aca="false">I1085&amp;J1085&amp;K1085</f>
        <v>311</v>
      </c>
      <c r="M1085" s="15" t="str">
        <f aca="false">INDEX('Mapa RF'!$B$4:$F$8,6-I1085,J1085)</f>
        <v>A punto de dormirse</v>
      </c>
    </row>
    <row r="1086" customFormat="false" ht="15" hidden="false" customHeight="false" outlineLevel="0" collapsed="false">
      <c r="A1086" s="10" t="s">
        <v>8512</v>
      </c>
      <c r="B1086" s="10" t="s">
        <v>8977</v>
      </c>
      <c r="C1086" s="11" t="n">
        <v>46259</v>
      </c>
      <c r="D1086" s="13" t="b">
        <f aca="false">TRUE()</f>
        <v>1</v>
      </c>
      <c r="E1086" s="14" t="n">
        <f aca="false">_xlfn.MAXIFS(Pedidos!$C$2:$C$7000,Pedidos!$B$2:$B$7000,A1086)</f>
        <v>46259</v>
      </c>
      <c r="F1086" s="15" t="n">
        <f aca="false">Parámetros!$B$4-E1086</f>
        <v>37</v>
      </c>
      <c r="G1086" s="7" t="n">
        <f aca="false">COUNTIF(Pedidos!$B$2:$B$7000,A1086)</f>
        <v>1</v>
      </c>
      <c r="H1086" s="16" t="n">
        <f aca="false">SUMIFS(Pedidos!$D$2:$D$7000,Pedidos!$B$2:$B$7000,A1086)</f>
        <v>48.53</v>
      </c>
      <c r="I1086" s="7" t="n">
        <f aca="false">5-MIN(4,INT(PERCENTRANK($F$2:$F$2401,F1086,6)*5))</f>
        <v>5</v>
      </c>
      <c r="J1086" s="15" t="n">
        <f aca="false">IF(G1086&gt;=Parámetros!$B$8,5,IF(G1086&gt;=Parámetros!$B$7,4,IF(G1086&gt;=Parámetros!$B$6,3,IF(G1086&gt;=Parámetros!$B$5,2,1))))</f>
        <v>1</v>
      </c>
      <c r="K1086" s="7" t="n">
        <f aca="false">1+MIN(4,INT(PERCENTRANK($H$2:$H$2401,H1086,6)*5))</f>
        <v>3</v>
      </c>
      <c r="L1086" s="7" t="str">
        <f aca="false">I1086&amp;J1086&amp;K1086</f>
        <v>513</v>
      </c>
      <c r="M1086" s="15" t="str">
        <f aca="false">INDEX('Mapa RF'!$B$4:$F$8,6-I1086,J1086)</f>
        <v>Nuevos</v>
      </c>
    </row>
    <row r="1087" customFormat="false" ht="15" hidden="false" customHeight="false" outlineLevel="0" collapsed="false">
      <c r="A1087" s="10" t="s">
        <v>3516</v>
      </c>
      <c r="B1087" s="10" t="s">
        <v>8974</v>
      </c>
      <c r="C1087" s="11" t="n">
        <v>45869</v>
      </c>
      <c r="D1087" s="13" t="b">
        <f aca="false">TRUE()</f>
        <v>1</v>
      </c>
      <c r="E1087" s="14" t="n">
        <f aca="false">_xlfn.MAXIFS(Pedidos!$C$2:$C$7000,Pedidos!$B$2:$B$7000,A1087)</f>
        <v>46077</v>
      </c>
      <c r="F1087" s="15" t="n">
        <f aca="false">Parámetros!$B$4-E1087</f>
        <v>219</v>
      </c>
      <c r="G1087" s="7" t="n">
        <f aca="false">COUNTIF(Pedidos!$B$2:$B$7000,A1087)</f>
        <v>2</v>
      </c>
      <c r="H1087" s="16" t="n">
        <f aca="false">SUMIFS(Pedidos!$D$2:$D$7000,Pedidos!$B$2:$B$7000,A1087)</f>
        <v>86.44</v>
      </c>
      <c r="I1087" s="7" t="n">
        <f aca="false">5-MIN(4,INT(PERCENTRANK($F$2:$F$2401,F1087,6)*5))</f>
        <v>3</v>
      </c>
      <c r="J1087" s="15" t="n">
        <f aca="false">IF(G1087&gt;=Parámetros!$B$8,5,IF(G1087&gt;=Parámetros!$B$7,4,IF(G1087&gt;=Parámetros!$B$6,3,IF(G1087&gt;=Parámetros!$B$5,2,1))))</f>
        <v>2</v>
      </c>
      <c r="K1087" s="7" t="n">
        <f aca="false">1+MIN(4,INT(PERCENTRANK($H$2:$H$2401,H1087,6)*5))</f>
        <v>4</v>
      </c>
      <c r="L1087" s="7" t="str">
        <f aca="false">I1087&amp;J1087&amp;K1087</f>
        <v>324</v>
      </c>
      <c r="M1087" s="15" t="str">
        <f aca="false">INDEX('Mapa RF'!$B$4:$F$8,6-I1087,J1087)</f>
        <v>A punto de dormirse</v>
      </c>
    </row>
    <row r="1088" customFormat="false" ht="15" hidden="false" customHeight="false" outlineLevel="0" collapsed="false">
      <c r="A1088" s="10" t="s">
        <v>7107</v>
      </c>
      <c r="B1088" s="10" t="s">
        <v>8976</v>
      </c>
      <c r="C1088" s="11" t="n">
        <v>46144</v>
      </c>
      <c r="D1088" s="13" t="b">
        <f aca="false">FALSE()</f>
        <v>0</v>
      </c>
      <c r="E1088" s="14" t="n">
        <f aca="false">_xlfn.MAXIFS(Pedidos!$C$2:$C$7000,Pedidos!$B$2:$B$7000,A1088)</f>
        <v>46144</v>
      </c>
      <c r="F1088" s="15" t="n">
        <f aca="false">Parámetros!$B$4-E1088</f>
        <v>152</v>
      </c>
      <c r="G1088" s="7" t="n">
        <f aca="false">COUNTIF(Pedidos!$B$2:$B$7000,A1088)</f>
        <v>1</v>
      </c>
      <c r="H1088" s="16" t="n">
        <f aca="false">SUMIFS(Pedidos!$D$2:$D$7000,Pedidos!$B$2:$B$7000,A1088)</f>
        <v>15.95</v>
      </c>
      <c r="I1088" s="7" t="n">
        <f aca="false">5-MIN(4,INT(PERCENTRANK($F$2:$F$2401,F1088,6)*5))</f>
        <v>4</v>
      </c>
      <c r="J1088" s="15" t="n">
        <f aca="false">IF(G1088&gt;=Parámetros!$B$8,5,IF(G1088&gt;=Parámetros!$B$7,4,IF(G1088&gt;=Parámetros!$B$6,3,IF(G1088&gt;=Parámetros!$B$5,2,1))))</f>
        <v>1</v>
      </c>
      <c r="K1088" s="7" t="n">
        <f aca="false">1+MIN(4,INT(PERCENTRANK($H$2:$H$2401,H1088,6)*5))</f>
        <v>1</v>
      </c>
      <c r="L1088" s="7" t="str">
        <f aca="false">I1088&amp;J1088&amp;K1088</f>
        <v>411</v>
      </c>
      <c r="M1088" s="15" t="str">
        <f aca="false">INDEX('Mapa RF'!$B$4:$F$8,6-I1088,J1088)</f>
        <v>Prometedores</v>
      </c>
    </row>
    <row r="1089" customFormat="false" ht="15" hidden="false" customHeight="false" outlineLevel="0" collapsed="false">
      <c r="A1089" s="10" t="s">
        <v>4779</v>
      </c>
      <c r="B1089" s="10" t="s">
        <v>8972</v>
      </c>
      <c r="C1089" s="11" t="n">
        <v>45964</v>
      </c>
      <c r="D1089" s="13" t="b">
        <f aca="false">TRUE()</f>
        <v>1</v>
      </c>
      <c r="E1089" s="14" t="n">
        <f aca="false">_xlfn.MAXIFS(Pedidos!$C$2:$C$7000,Pedidos!$B$2:$B$7000,A1089)</f>
        <v>45964</v>
      </c>
      <c r="F1089" s="15" t="n">
        <f aca="false">Parámetros!$B$4-E1089</f>
        <v>332</v>
      </c>
      <c r="G1089" s="7" t="n">
        <f aca="false">COUNTIF(Pedidos!$B$2:$B$7000,A1089)</f>
        <v>1</v>
      </c>
      <c r="H1089" s="16" t="n">
        <f aca="false">SUMIFS(Pedidos!$D$2:$D$7000,Pedidos!$B$2:$B$7000,A1089)</f>
        <v>35.74</v>
      </c>
      <c r="I1089" s="7" t="n">
        <f aca="false">5-MIN(4,INT(PERCENTRANK($F$2:$F$2401,F1089,6)*5))</f>
        <v>3</v>
      </c>
      <c r="J1089" s="15" t="n">
        <f aca="false">IF(G1089&gt;=Parámetros!$B$8,5,IF(G1089&gt;=Parámetros!$B$7,4,IF(G1089&gt;=Parámetros!$B$6,3,IF(G1089&gt;=Parámetros!$B$5,2,1))))</f>
        <v>1</v>
      </c>
      <c r="K1089" s="7" t="n">
        <f aca="false">1+MIN(4,INT(PERCENTRANK($H$2:$H$2401,H1089,6)*5))</f>
        <v>3</v>
      </c>
      <c r="L1089" s="7" t="str">
        <f aca="false">I1089&amp;J1089&amp;K1089</f>
        <v>313</v>
      </c>
      <c r="M1089" s="15" t="str">
        <f aca="false">INDEX('Mapa RF'!$B$4:$F$8,6-I1089,J1089)</f>
        <v>A punto de dormirse</v>
      </c>
    </row>
    <row r="1090" customFormat="false" ht="15" hidden="false" customHeight="false" outlineLevel="0" collapsed="false">
      <c r="A1090" s="10" t="s">
        <v>5083</v>
      </c>
      <c r="B1090" s="10" t="s">
        <v>8972</v>
      </c>
      <c r="C1090" s="11" t="n">
        <v>45986</v>
      </c>
      <c r="D1090" s="13" t="b">
        <f aca="false">TRUE()</f>
        <v>1</v>
      </c>
      <c r="E1090" s="14" t="n">
        <f aca="false">_xlfn.MAXIFS(Pedidos!$C$2:$C$7000,Pedidos!$B$2:$B$7000,A1090)</f>
        <v>45986</v>
      </c>
      <c r="F1090" s="15" t="n">
        <f aca="false">Parámetros!$B$4-E1090</f>
        <v>310</v>
      </c>
      <c r="G1090" s="7" t="n">
        <f aca="false">COUNTIF(Pedidos!$B$2:$B$7000,A1090)</f>
        <v>1</v>
      </c>
      <c r="H1090" s="16" t="n">
        <f aca="false">SUMIFS(Pedidos!$D$2:$D$7000,Pedidos!$B$2:$B$7000,A1090)</f>
        <v>22.26</v>
      </c>
      <c r="I1090" s="7" t="n">
        <f aca="false">5-MIN(4,INT(PERCENTRANK($F$2:$F$2401,F1090,6)*5))</f>
        <v>3</v>
      </c>
      <c r="J1090" s="15" t="n">
        <f aca="false">IF(G1090&gt;=Parámetros!$B$8,5,IF(G1090&gt;=Parámetros!$B$7,4,IF(G1090&gt;=Parámetros!$B$6,3,IF(G1090&gt;=Parámetros!$B$5,2,1))))</f>
        <v>1</v>
      </c>
      <c r="K1090" s="7" t="n">
        <f aca="false">1+MIN(4,INT(PERCENTRANK($H$2:$H$2401,H1090,6)*5))</f>
        <v>1</v>
      </c>
      <c r="L1090" s="7" t="str">
        <f aca="false">I1090&amp;J1090&amp;K1090</f>
        <v>311</v>
      </c>
      <c r="M1090" s="15" t="str">
        <f aca="false">INDEX('Mapa RF'!$B$4:$F$8,6-I1090,J1090)</f>
        <v>A punto de dormirse</v>
      </c>
    </row>
    <row r="1091" customFormat="false" ht="15" hidden="false" customHeight="false" outlineLevel="0" collapsed="false">
      <c r="A1091" s="10" t="s">
        <v>7731</v>
      </c>
      <c r="B1091" s="10" t="s">
        <v>8972</v>
      </c>
      <c r="C1091" s="11" t="n">
        <v>46197</v>
      </c>
      <c r="D1091" s="13" t="b">
        <f aca="false">TRUE()</f>
        <v>1</v>
      </c>
      <c r="E1091" s="14" t="n">
        <f aca="false">_xlfn.MAXIFS(Pedidos!$C$2:$C$7000,Pedidos!$B$2:$B$7000,A1091)</f>
        <v>46290</v>
      </c>
      <c r="F1091" s="15" t="n">
        <f aca="false">Parámetros!$B$4-E1091</f>
        <v>6</v>
      </c>
      <c r="G1091" s="7" t="n">
        <f aca="false">COUNTIF(Pedidos!$B$2:$B$7000,A1091)</f>
        <v>2</v>
      </c>
      <c r="H1091" s="16" t="n">
        <f aca="false">SUMIFS(Pedidos!$D$2:$D$7000,Pedidos!$B$2:$B$7000,A1091)</f>
        <v>77.05</v>
      </c>
      <c r="I1091" s="7" t="n">
        <f aca="false">5-MIN(4,INT(PERCENTRANK($F$2:$F$2401,F1091,6)*5))</f>
        <v>5</v>
      </c>
      <c r="J1091" s="15" t="n">
        <f aca="false">IF(G1091&gt;=Parámetros!$B$8,5,IF(G1091&gt;=Parámetros!$B$7,4,IF(G1091&gt;=Parámetros!$B$6,3,IF(G1091&gt;=Parámetros!$B$5,2,1))))</f>
        <v>2</v>
      </c>
      <c r="K1091" s="7" t="n">
        <f aca="false">1+MIN(4,INT(PERCENTRANK($H$2:$H$2401,H1091,6)*5))</f>
        <v>4</v>
      </c>
      <c r="L1091" s="7" t="str">
        <f aca="false">I1091&amp;J1091&amp;K1091</f>
        <v>524</v>
      </c>
      <c r="M1091" s="15" t="str">
        <f aca="false">INDEX('Mapa RF'!$B$4:$F$8,6-I1091,J1091)</f>
        <v>Potencialmente leales</v>
      </c>
    </row>
    <row r="1092" customFormat="false" ht="15" hidden="false" customHeight="false" outlineLevel="0" collapsed="false">
      <c r="A1092" s="10" t="s">
        <v>4045</v>
      </c>
      <c r="B1092" s="10" t="s">
        <v>8968</v>
      </c>
      <c r="C1092" s="11" t="n">
        <v>45909</v>
      </c>
      <c r="D1092" s="13" t="b">
        <f aca="false">TRUE()</f>
        <v>1</v>
      </c>
      <c r="E1092" s="14" t="n">
        <f aca="false">_xlfn.MAXIFS(Pedidos!$C$2:$C$7000,Pedidos!$B$2:$B$7000,A1092)</f>
        <v>46288</v>
      </c>
      <c r="F1092" s="15" t="n">
        <f aca="false">Parámetros!$B$4-E1092</f>
        <v>8</v>
      </c>
      <c r="G1092" s="7" t="n">
        <f aca="false">COUNTIF(Pedidos!$B$2:$B$7000,A1092)</f>
        <v>13</v>
      </c>
      <c r="H1092" s="16" t="n">
        <f aca="false">SUMIFS(Pedidos!$D$2:$D$7000,Pedidos!$B$2:$B$7000,A1092)</f>
        <v>490.12</v>
      </c>
      <c r="I1092" s="7" t="n">
        <f aca="false">5-MIN(4,INT(PERCENTRANK($F$2:$F$2401,F1092,6)*5))</f>
        <v>5</v>
      </c>
      <c r="J1092" s="15" t="n">
        <f aca="false">IF(G1092&gt;=Parámetros!$B$8,5,IF(G1092&gt;=Parámetros!$B$7,4,IF(G1092&gt;=Parámetros!$B$6,3,IF(G1092&gt;=Parámetros!$B$5,2,1))))</f>
        <v>5</v>
      </c>
      <c r="K1092" s="7" t="n">
        <f aca="false">1+MIN(4,INT(PERCENTRANK($H$2:$H$2401,H1092,6)*5))</f>
        <v>5</v>
      </c>
      <c r="L1092" s="7" t="str">
        <f aca="false">I1092&amp;J1092&amp;K1092</f>
        <v>555</v>
      </c>
      <c r="M1092" s="15" t="str">
        <f aca="false">INDEX('Mapa RF'!$B$4:$F$8,6-I1092,J1092)</f>
        <v>Campeones</v>
      </c>
    </row>
    <row r="1093" customFormat="false" ht="15" hidden="false" customHeight="false" outlineLevel="0" collapsed="false">
      <c r="A1093" s="10" t="s">
        <v>6295</v>
      </c>
      <c r="B1093" s="10" t="s">
        <v>8977</v>
      </c>
      <c r="C1093" s="11" t="n">
        <v>46079</v>
      </c>
      <c r="D1093" s="13" t="b">
        <f aca="false">TRUE()</f>
        <v>1</v>
      </c>
      <c r="E1093" s="14" t="n">
        <f aca="false">_xlfn.MAXIFS(Pedidos!$C$2:$C$7000,Pedidos!$B$2:$B$7000,A1093)</f>
        <v>46079</v>
      </c>
      <c r="F1093" s="15" t="n">
        <f aca="false">Parámetros!$B$4-E1093</f>
        <v>217</v>
      </c>
      <c r="G1093" s="7" t="n">
        <f aca="false">COUNTIF(Pedidos!$B$2:$B$7000,A1093)</f>
        <v>1</v>
      </c>
      <c r="H1093" s="16" t="n">
        <f aca="false">SUMIFS(Pedidos!$D$2:$D$7000,Pedidos!$B$2:$B$7000,A1093)</f>
        <v>28.97</v>
      </c>
      <c r="I1093" s="7" t="n">
        <f aca="false">5-MIN(4,INT(PERCENTRANK($F$2:$F$2401,F1093,6)*5))</f>
        <v>3</v>
      </c>
      <c r="J1093" s="15" t="n">
        <f aca="false">IF(G1093&gt;=Parámetros!$B$8,5,IF(G1093&gt;=Parámetros!$B$7,4,IF(G1093&gt;=Parámetros!$B$6,3,IF(G1093&gt;=Parámetros!$B$5,2,1))))</f>
        <v>1</v>
      </c>
      <c r="K1093" s="7" t="n">
        <f aca="false">1+MIN(4,INT(PERCENTRANK($H$2:$H$2401,H1093,6)*5))</f>
        <v>2</v>
      </c>
      <c r="L1093" s="7" t="str">
        <f aca="false">I1093&amp;J1093&amp;K1093</f>
        <v>312</v>
      </c>
      <c r="M1093" s="15" t="str">
        <f aca="false">INDEX('Mapa RF'!$B$4:$F$8,6-I1093,J1093)</f>
        <v>A punto de dormirse</v>
      </c>
    </row>
    <row r="1094" customFormat="false" ht="15" hidden="false" customHeight="false" outlineLevel="0" collapsed="false">
      <c r="A1094" s="10" t="s">
        <v>7259</v>
      </c>
      <c r="B1094" s="10" t="s">
        <v>8972</v>
      </c>
      <c r="C1094" s="11" t="n">
        <v>46156</v>
      </c>
      <c r="D1094" s="13" t="b">
        <f aca="false">FALSE()</f>
        <v>0</v>
      </c>
      <c r="E1094" s="14" t="n">
        <f aca="false">_xlfn.MAXIFS(Pedidos!$C$2:$C$7000,Pedidos!$B$2:$B$7000,A1094)</f>
        <v>46156</v>
      </c>
      <c r="F1094" s="15" t="n">
        <f aca="false">Parámetros!$B$4-E1094</f>
        <v>140</v>
      </c>
      <c r="G1094" s="7" t="n">
        <f aca="false">COUNTIF(Pedidos!$B$2:$B$7000,A1094)</f>
        <v>1</v>
      </c>
      <c r="H1094" s="16" t="n">
        <f aca="false">SUMIFS(Pedidos!$D$2:$D$7000,Pedidos!$B$2:$B$7000,A1094)</f>
        <v>24.57</v>
      </c>
      <c r="I1094" s="7" t="n">
        <f aca="false">5-MIN(4,INT(PERCENTRANK($F$2:$F$2401,F1094,6)*5))</f>
        <v>4</v>
      </c>
      <c r="J1094" s="15" t="n">
        <f aca="false">IF(G1094&gt;=Parámetros!$B$8,5,IF(G1094&gt;=Parámetros!$B$7,4,IF(G1094&gt;=Parámetros!$B$6,3,IF(G1094&gt;=Parámetros!$B$5,2,1))))</f>
        <v>1</v>
      </c>
      <c r="K1094" s="7" t="n">
        <f aca="false">1+MIN(4,INT(PERCENTRANK($H$2:$H$2401,H1094,6)*5))</f>
        <v>1</v>
      </c>
      <c r="L1094" s="7" t="str">
        <f aca="false">I1094&amp;J1094&amp;K1094</f>
        <v>411</v>
      </c>
      <c r="M1094" s="15" t="str">
        <f aca="false">INDEX('Mapa RF'!$B$4:$F$8,6-I1094,J1094)</f>
        <v>Prometedores</v>
      </c>
    </row>
    <row r="1095" customFormat="false" ht="15" hidden="false" customHeight="false" outlineLevel="0" collapsed="false">
      <c r="A1095" s="10" t="s">
        <v>3981</v>
      </c>
      <c r="B1095" s="10" t="s">
        <v>8976</v>
      </c>
      <c r="C1095" s="11" t="n">
        <v>45903</v>
      </c>
      <c r="D1095" s="13" t="b">
        <f aca="false">TRUE()</f>
        <v>1</v>
      </c>
      <c r="E1095" s="14" t="n">
        <f aca="false">_xlfn.MAXIFS(Pedidos!$C$2:$C$7000,Pedidos!$B$2:$B$7000,A1095)</f>
        <v>45903</v>
      </c>
      <c r="F1095" s="15" t="n">
        <f aca="false">Parámetros!$B$4-E1095</f>
        <v>393</v>
      </c>
      <c r="G1095" s="7" t="n">
        <f aca="false">COUNTIF(Pedidos!$B$2:$B$7000,A1095)</f>
        <v>1</v>
      </c>
      <c r="H1095" s="16" t="n">
        <f aca="false">SUMIFS(Pedidos!$D$2:$D$7000,Pedidos!$B$2:$B$7000,A1095)</f>
        <v>22.24</v>
      </c>
      <c r="I1095" s="7" t="n">
        <f aca="false">5-MIN(4,INT(PERCENTRANK($F$2:$F$2401,F1095,6)*5))</f>
        <v>2</v>
      </c>
      <c r="J1095" s="15" t="n">
        <f aca="false">IF(G1095&gt;=Parámetros!$B$8,5,IF(G1095&gt;=Parámetros!$B$7,4,IF(G1095&gt;=Parámetros!$B$6,3,IF(G1095&gt;=Parámetros!$B$5,2,1))))</f>
        <v>1</v>
      </c>
      <c r="K1095" s="7" t="n">
        <f aca="false">1+MIN(4,INT(PERCENTRANK($H$2:$H$2401,H1095,6)*5))</f>
        <v>1</v>
      </c>
      <c r="L1095" s="7" t="str">
        <f aca="false">I1095&amp;J1095&amp;K1095</f>
        <v>211</v>
      </c>
      <c r="M1095" s="15" t="str">
        <f aca="false">INDEX('Mapa RF'!$B$4:$F$8,6-I1095,J1095)</f>
        <v>Hibernando</v>
      </c>
    </row>
    <row r="1096" customFormat="false" ht="15" hidden="false" customHeight="false" outlineLevel="0" collapsed="false">
      <c r="A1096" s="10" t="s">
        <v>1633</v>
      </c>
      <c r="B1096" s="10" t="s">
        <v>8972</v>
      </c>
      <c r="C1096" s="11" t="n">
        <v>45728</v>
      </c>
      <c r="D1096" s="13" t="b">
        <f aca="false">TRUE()</f>
        <v>1</v>
      </c>
      <c r="E1096" s="14" t="n">
        <f aca="false">_xlfn.MAXIFS(Pedidos!$C$2:$C$7000,Pedidos!$B$2:$B$7000,A1096)</f>
        <v>45728</v>
      </c>
      <c r="F1096" s="15" t="n">
        <f aca="false">Parámetros!$B$4-E1096</f>
        <v>568</v>
      </c>
      <c r="G1096" s="7" t="n">
        <f aca="false">COUNTIF(Pedidos!$B$2:$B$7000,A1096)</f>
        <v>1</v>
      </c>
      <c r="H1096" s="16" t="n">
        <f aca="false">SUMIFS(Pedidos!$D$2:$D$7000,Pedidos!$B$2:$B$7000,A1096)</f>
        <v>36.55</v>
      </c>
      <c r="I1096" s="7" t="n">
        <f aca="false">5-MIN(4,INT(PERCENTRANK($F$2:$F$2401,F1096,6)*5))</f>
        <v>1</v>
      </c>
      <c r="J1096" s="15" t="n">
        <f aca="false">IF(G1096&gt;=Parámetros!$B$8,5,IF(G1096&gt;=Parámetros!$B$7,4,IF(G1096&gt;=Parámetros!$B$6,3,IF(G1096&gt;=Parámetros!$B$5,2,1))))</f>
        <v>1</v>
      </c>
      <c r="K1096" s="7" t="n">
        <f aca="false">1+MIN(4,INT(PERCENTRANK($H$2:$H$2401,H1096,6)*5))</f>
        <v>3</v>
      </c>
      <c r="L1096" s="7" t="str">
        <f aca="false">I1096&amp;J1096&amp;K1096</f>
        <v>113</v>
      </c>
      <c r="M1096" s="15" t="str">
        <f aca="false">INDEX('Mapa RF'!$B$4:$F$8,6-I1096,J1096)</f>
        <v>Hibernando</v>
      </c>
    </row>
    <row r="1097" customFormat="false" ht="15" hidden="false" customHeight="false" outlineLevel="0" collapsed="false">
      <c r="A1097" s="10" t="s">
        <v>6883</v>
      </c>
      <c r="B1097" s="10" t="s">
        <v>8975</v>
      </c>
      <c r="C1097" s="11" t="n">
        <v>46124</v>
      </c>
      <c r="D1097" s="13" t="b">
        <f aca="false">TRUE()</f>
        <v>1</v>
      </c>
      <c r="E1097" s="14" t="n">
        <f aca="false">_xlfn.MAXIFS(Pedidos!$C$2:$C$7000,Pedidos!$B$2:$B$7000,A1097)</f>
        <v>46124</v>
      </c>
      <c r="F1097" s="15" t="n">
        <f aca="false">Parámetros!$B$4-E1097</f>
        <v>172</v>
      </c>
      <c r="G1097" s="7" t="n">
        <f aca="false">COUNTIF(Pedidos!$B$2:$B$7000,A1097)</f>
        <v>1</v>
      </c>
      <c r="H1097" s="16" t="n">
        <f aca="false">SUMIFS(Pedidos!$D$2:$D$7000,Pedidos!$B$2:$B$7000,A1097)</f>
        <v>29.44</v>
      </c>
      <c r="I1097" s="7" t="n">
        <f aca="false">5-MIN(4,INT(PERCENTRANK($F$2:$F$2401,F1097,6)*5))</f>
        <v>4</v>
      </c>
      <c r="J1097" s="15" t="n">
        <f aca="false">IF(G1097&gt;=Parámetros!$B$8,5,IF(G1097&gt;=Parámetros!$B$7,4,IF(G1097&gt;=Parámetros!$B$6,3,IF(G1097&gt;=Parámetros!$B$5,2,1))))</f>
        <v>1</v>
      </c>
      <c r="K1097" s="7" t="n">
        <f aca="false">1+MIN(4,INT(PERCENTRANK($H$2:$H$2401,H1097,6)*5))</f>
        <v>2</v>
      </c>
      <c r="L1097" s="7" t="str">
        <f aca="false">I1097&amp;J1097&amp;K1097</f>
        <v>412</v>
      </c>
      <c r="M1097" s="15" t="str">
        <f aca="false">INDEX('Mapa RF'!$B$4:$F$8,6-I1097,J1097)</f>
        <v>Prometedores</v>
      </c>
    </row>
    <row r="1098" customFormat="false" ht="15" hidden="false" customHeight="false" outlineLevel="0" collapsed="false">
      <c r="A1098" s="10" t="s">
        <v>481</v>
      </c>
      <c r="B1098" s="10" t="s">
        <v>8971</v>
      </c>
      <c r="C1098" s="11" t="n">
        <v>45624</v>
      </c>
      <c r="D1098" s="13" t="b">
        <f aca="false">TRUE()</f>
        <v>1</v>
      </c>
      <c r="E1098" s="14" t="n">
        <f aca="false">_xlfn.MAXIFS(Pedidos!$C$2:$C$7000,Pedidos!$B$2:$B$7000,A1098)</f>
        <v>45829</v>
      </c>
      <c r="F1098" s="15" t="n">
        <f aca="false">Parámetros!$B$4-E1098</f>
        <v>467</v>
      </c>
      <c r="G1098" s="7" t="n">
        <f aca="false">COUNTIF(Pedidos!$B$2:$B$7000,A1098)</f>
        <v>4</v>
      </c>
      <c r="H1098" s="16" t="n">
        <f aca="false">SUMIFS(Pedidos!$D$2:$D$7000,Pedidos!$B$2:$B$7000,A1098)</f>
        <v>161.41</v>
      </c>
      <c r="I1098" s="7" t="n">
        <f aca="false">5-MIN(4,INT(PERCENTRANK($F$2:$F$2401,F1098,6)*5))</f>
        <v>2</v>
      </c>
      <c r="J1098" s="15" t="n">
        <f aca="false">IF(G1098&gt;=Parámetros!$B$8,5,IF(G1098&gt;=Parámetros!$B$7,4,IF(G1098&gt;=Parámetros!$B$6,3,IF(G1098&gt;=Parámetros!$B$5,2,1))))</f>
        <v>4</v>
      </c>
      <c r="K1098" s="7" t="n">
        <f aca="false">1+MIN(4,INT(PERCENTRANK($H$2:$H$2401,H1098,6)*5))</f>
        <v>5</v>
      </c>
      <c r="L1098" s="7" t="str">
        <f aca="false">I1098&amp;J1098&amp;K1098</f>
        <v>245</v>
      </c>
      <c r="M1098" s="15" t="str">
        <f aca="false">INDEX('Mapa RF'!$B$4:$F$8,6-I1098,J1098)</f>
        <v>En riesgo</v>
      </c>
    </row>
    <row r="1099" customFormat="false" ht="15" hidden="false" customHeight="false" outlineLevel="0" collapsed="false">
      <c r="A1099" s="10" t="s">
        <v>1934</v>
      </c>
      <c r="B1099" s="10" t="s">
        <v>8979</v>
      </c>
      <c r="C1099" s="11" t="n">
        <v>45751</v>
      </c>
      <c r="D1099" s="13" t="b">
        <f aca="false">TRUE()</f>
        <v>1</v>
      </c>
      <c r="E1099" s="14" t="n">
        <f aca="false">_xlfn.MAXIFS(Pedidos!$C$2:$C$7000,Pedidos!$B$2:$B$7000,A1099)</f>
        <v>45751</v>
      </c>
      <c r="F1099" s="15" t="n">
        <f aca="false">Parámetros!$B$4-E1099</f>
        <v>545</v>
      </c>
      <c r="G1099" s="7" t="n">
        <f aca="false">COUNTIF(Pedidos!$B$2:$B$7000,A1099)</f>
        <v>1</v>
      </c>
      <c r="H1099" s="16" t="n">
        <f aca="false">SUMIFS(Pedidos!$D$2:$D$7000,Pedidos!$B$2:$B$7000,A1099)</f>
        <v>16.26</v>
      </c>
      <c r="I1099" s="7" t="n">
        <f aca="false">5-MIN(4,INT(PERCENTRANK($F$2:$F$2401,F1099,6)*5))</f>
        <v>1</v>
      </c>
      <c r="J1099" s="15" t="n">
        <f aca="false">IF(G1099&gt;=Parámetros!$B$8,5,IF(G1099&gt;=Parámetros!$B$7,4,IF(G1099&gt;=Parámetros!$B$6,3,IF(G1099&gt;=Parámetros!$B$5,2,1))))</f>
        <v>1</v>
      </c>
      <c r="K1099" s="7" t="n">
        <f aca="false">1+MIN(4,INT(PERCENTRANK($H$2:$H$2401,H1099,6)*5))</f>
        <v>1</v>
      </c>
      <c r="L1099" s="7" t="str">
        <f aca="false">I1099&amp;J1099&amp;K1099</f>
        <v>111</v>
      </c>
      <c r="M1099" s="15" t="str">
        <f aca="false">INDEX('Mapa RF'!$B$4:$F$8,6-I1099,J1099)</f>
        <v>Hibernando</v>
      </c>
    </row>
    <row r="1100" customFormat="false" ht="15" hidden="false" customHeight="false" outlineLevel="0" collapsed="false">
      <c r="A1100" s="10" t="s">
        <v>2149</v>
      </c>
      <c r="B1100" s="10" t="s">
        <v>8976</v>
      </c>
      <c r="C1100" s="11" t="n">
        <v>45767</v>
      </c>
      <c r="D1100" s="13" t="b">
        <f aca="false">TRUE()</f>
        <v>1</v>
      </c>
      <c r="E1100" s="14" t="n">
        <f aca="false">_xlfn.MAXIFS(Pedidos!$C$2:$C$7000,Pedidos!$B$2:$B$7000,A1100)</f>
        <v>46252</v>
      </c>
      <c r="F1100" s="15" t="n">
        <f aca="false">Parámetros!$B$4-E1100</f>
        <v>44</v>
      </c>
      <c r="G1100" s="7" t="n">
        <f aca="false">COUNTIF(Pedidos!$B$2:$B$7000,A1100)</f>
        <v>10</v>
      </c>
      <c r="H1100" s="16" t="n">
        <f aca="false">SUMIFS(Pedidos!$D$2:$D$7000,Pedidos!$B$2:$B$7000,A1100)</f>
        <v>326.93</v>
      </c>
      <c r="I1100" s="7" t="n">
        <f aca="false">5-MIN(4,INT(PERCENTRANK($F$2:$F$2401,F1100,6)*5))</f>
        <v>5</v>
      </c>
      <c r="J1100" s="15" t="n">
        <f aca="false">IF(G1100&gt;=Parámetros!$B$8,5,IF(G1100&gt;=Parámetros!$B$7,4,IF(G1100&gt;=Parámetros!$B$6,3,IF(G1100&gt;=Parámetros!$B$5,2,1))))</f>
        <v>5</v>
      </c>
      <c r="K1100" s="7" t="n">
        <f aca="false">1+MIN(4,INT(PERCENTRANK($H$2:$H$2401,H1100,6)*5))</f>
        <v>5</v>
      </c>
      <c r="L1100" s="7" t="str">
        <f aca="false">I1100&amp;J1100&amp;K1100</f>
        <v>555</v>
      </c>
      <c r="M1100" s="15" t="str">
        <f aca="false">INDEX('Mapa RF'!$B$4:$F$8,6-I1100,J1100)</f>
        <v>Campeones</v>
      </c>
    </row>
    <row r="1101" customFormat="false" ht="15" hidden="false" customHeight="false" outlineLevel="0" collapsed="false">
      <c r="A1101" s="10" t="s">
        <v>8054</v>
      </c>
      <c r="B1101" s="10" t="s">
        <v>8968</v>
      </c>
      <c r="C1101" s="11" t="n">
        <v>46221</v>
      </c>
      <c r="D1101" s="13" t="b">
        <f aca="false">TRUE()</f>
        <v>1</v>
      </c>
      <c r="E1101" s="14" t="n">
        <f aca="false">_xlfn.MAXIFS(Pedidos!$C$2:$C$7000,Pedidos!$B$2:$B$7000,A1101)</f>
        <v>46221</v>
      </c>
      <c r="F1101" s="15" t="n">
        <f aca="false">Parámetros!$B$4-E1101</f>
        <v>75</v>
      </c>
      <c r="G1101" s="7" t="n">
        <f aca="false">COUNTIF(Pedidos!$B$2:$B$7000,A1101)</f>
        <v>1</v>
      </c>
      <c r="H1101" s="16" t="n">
        <f aca="false">SUMIFS(Pedidos!$D$2:$D$7000,Pedidos!$B$2:$B$7000,A1101)</f>
        <v>21.34</v>
      </c>
      <c r="I1101" s="7" t="n">
        <f aca="false">5-MIN(4,INT(PERCENTRANK($F$2:$F$2401,F1101,6)*5))</f>
        <v>4</v>
      </c>
      <c r="J1101" s="15" t="n">
        <f aca="false">IF(G1101&gt;=Parámetros!$B$8,5,IF(G1101&gt;=Parámetros!$B$7,4,IF(G1101&gt;=Parámetros!$B$6,3,IF(G1101&gt;=Parámetros!$B$5,2,1))))</f>
        <v>1</v>
      </c>
      <c r="K1101" s="7" t="n">
        <f aca="false">1+MIN(4,INT(PERCENTRANK($H$2:$H$2401,H1101,6)*5))</f>
        <v>1</v>
      </c>
      <c r="L1101" s="7" t="str">
        <f aca="false">I1101&amp;J1101&amp;K1101</f>
        <v>411</v>
      </c>
      <c r="M1101" s="15" t="str">
        <f aca="false">INDEX('Mapa RF'!$B$4:$F$8,6-I1101,J1101)</f>
        <v>Prometedores</v>
      </c>
    </row>
    <row r="1102" customFormat="false" ht="15" hidden="false" customHeight="false" outlineLevel="0" collapsed="false">
      <c r="A1102" s="10" t="s">
        <v>5289</v>
      </c>
      <c r="B1102" s="10" t="s">
        <v>8968</v>
      </c>
      <c r="C1102" s="11" t="n">
        <v>46002</v>
      </c>
      <c r="D1102" s="13" t="b">
        <f aca="false">TRUE()</f>
        <v>1</v>
      </c>
      <c r="E1102" s="14" t="n">
        <f aca="false">_xlfn.MAXIFS(Pedidos!$C$2:$C$7000,Pedidos!$B$2:$B$7000,A1102)</f>
        <v>46002</v>
      </c>
      <c r="F1102" s="15" t="n">
        <f aca="false">Parámetros!$B$4-E1102</f>
        <v>294</v>
      </c>
      <c r="G1102" s="7" t="n">
        <f aca="false">COUNTIF(Pedidos!$B$2:$B$7000,A1102)</f>
        <v>1</v>
      </c>
      <c r="H1102" s="16" t="n">
        <f aca="false">SUMIFS(Pedidos!$D$2:$D$7000,Pedidos!$B$2:$B$7000,A1102)</f>
        <v>28.68</v>
      </c>
      <c r="I1102" s="7" t="n">
        <f aca="false">5-MIN(4,INT(PERCENTRANK($F$2:$F$2401,F1102,6)*5))</f>
        <v>3</v>
      </c>
      <c r="J1102" s="15" t="n">
        <f aca="false">IF(G1102&gt;=Parámetros!$B$8,5,IF(G1102&gt;=Parámetros!$B$7,4,IF(G1102&gt;=Parámetros!$B$6,3,IF(G1102&gt;=Parámetros!$B$5,2,1))))</f>
        <v>1</v>
      </c>
      <c r="K1102" s="7" t="n">
        <f aca="false">1+MIN(4,INT(PERCENTRANK($H$2:$H$2401,H1102,6)*5))</f>
        <v>2</v>
      </c>
      <c r="L1102" s="7" t="str">
        <f aca="false">I1102&amp;J1102&amp;K1102</f>
        <v>312</v>
      </c>
      <c r="M1102" s="15" t="str">
        <f aca="false">INDEX('Mapa RF'!$B$4:$F$8,6-I1102,J1102)</f>
        <v>A punto de dormirse</v>
      </c>
    </row>
    <row r="1103" customFormat="false" ht="15" hidden="false" customHeight="false" outlineLevel="0" collapsed="false">
      <c r="A1103" s="10" t="s">
        <v>4870</v>
      </c>
      <c r="B1103" s="10" t="s">
        <v>8970</v>
      </c>
      <c r="C1103" s="11" t="n">
        <v>45970</v>
      </c>
      <c r="D1103" s="13" t="b">
        <f aca="false">TRUE()</f>
        <v>1</v>
      </c>
      <c r="E1103" s="14" t="n">
        <f aca="false">_xlfn.MAXIFS(Pedidos!$C$2:$C$7000,Pedidos!$B$2:$B$7000,A1103)</f>
        <v>46196</v>
      </c>
      <c r="F1103" s="15" t="n">
        <f aca="false">Parámetros!$B$4-E1103</f>
        <v>100</v>
      </c>
      <c r="G1103" s="7" t="n">
        <f aca="false">COUNTIF(Pedidos!$B$2:$B$7000,A1103)</f>
        <v>3</v>
      </c>
      <c r="H1103" s="16" t="n">
        <f aca="false">SUMIFS(Pedidos!$D$2:$D$7000,Pedidos!$B$2:$B$7000,A1103)</f>
        <v>74.18</v>
      </c>
      <c r="I1103" s="7" t="n">
        <f aca="false">5-MIN(4,INT(PERCENTRANK($F$2:$F$2401,F1103,6)*5))</f>
        <v>4</v>
      </c>
      <c r="J1103" s="15" t="n">
        <f aca="false">IF(G1103&gt;=Parámetros!$B$8,5,IF(G1103&gt;=Parámetros!$B$7,4,IF(G1103&gt;=Parámetros!$B$6,3,IF(G1103&gt;=Parámetros!$B$5,2,1))))</f>
        <v>3</v>
      </c>
      <c r="K1103" s="7" t="n">
        <f aca="false">1+MIN(4,INT(PERCENTRANK($H$2:$H$2401,H1103,6)*5))</f>
        <v>4</v>
      </c>
      <c r="L1103" s="7" t="str">
        <f aca="false">I1103&amp;J1103&amp;K1103</f>
        <v>434</v>
      </c>
      <c r="M1103" s="15" t="str">
        <f aca="false">INDEX('Mapa RF'!$B$4:$F$8,6-I1103,J1103)</f>
        <v>Potencialmente leales</v>
      </c>
    </row>
    <row r="1104" customFormat="false" ht="15" hidden="false" customHeight="false" outlineLevel="0" collapsed="false">
      <c r="A1104" s="10" t="s">
        <v>282</v>
      </c>
      <c r="B1104" s="10" t="s">
        <v>8968</v>
      </c>
      <c r="C1104" s="11" t="n">
        <v>45599</v>
      </c>
      <c r="D1104" s="13" t="b">
        <f aca="false">TRUE()</f>
        <v>1</v>
      </c>
      <c r="E1104" s="14" t="n">
        <f aca="false">_xlfn.MAXIFS(Pedidos!$C$2:$C$7000,Pedidos!$B$2:$B$7000,A1104)</f>
        <v>45599</v>
      </c>
      <c r="F1104" s="15" t="n">
        <f aca="false">Parámetros!$B$4-E1104</f>
        <v>697</v>
      </c>
      <c r="G1104" s="7" t="n">
        <f aca="false">COUNTIF(Pedidos!$B$2:$B$7000,A1104)</f>
        <v>1</v>
      </c>
      <c r="H1104" s="16" t="n">
        <f aca="false">SUMIFS(Pedidos!$D$2:$D$7000,Pedidos!$B$2:$B$7000,A1104)</f>
        <v>7.71</v>
      </c>
      <c r="I1104" s="7" t="n">
        <f aca="false">5-MIN(4,INT(PERCENTRANK($F$2:$F$2401,F1104,6)*5))</f>
        <v>1</v>
      </c>
      <c r="J1104" s="15" t="n">
        <f aca="false">IF(G1104&gt;=Parámetros!$B$8,5,IF(G1104&gt;=Parámetros!$B$7,4,IF(G1104&gt;=Parámetros!$B$6,3,IF(G1104&gt;=Parámetros!$B$5,2,1))))</f>
        <v>1</v>
      </c>
      <c r="K1104" s="7" t="n">
        <f aca="false">1+MIN(4,INT(PERCENTRANK($H$2:$H$2401,H1104,6)*5))</f>
        <v>1</v>
      </c>
      <c r="L1104" s="7" t="str">
        <f aca="false">I1104&amp;J1104&amp;K1104</f>
        <v>111</v>
      </c>
      <c r="M1104" s="15" t="str">
        <f aca="false">INDEX('Mapa RF'!$B$4:$F$8,6-I1104,J1104)</f>
        <v>Hibernando</v>
      </c>
    </row>
    <row r="1105" customFormat="false" ht="15" hidden="false" customHeight="false" outlineLevel="0" collapsed="false">
      <c r="A1105" s="10" t="s">
        <v>236</v>
      </c>
      <c r="B1105" s="10" t="s">
        <v>8968</v>
      </c>
      <c r="C1105" s="11" t="n">
        <v>45592</v>
      </c>
      <c r="D1105" s="13" t="b">
        <f aca="false">TRUE()</f>
        <v>1</v>
      </c>
      <c r="E1105" s="14" t="n">
        <f aca="false">_xlfn.MAXIFS(Pedidos!$C$2:$C$7000,Pedidos!$B$2:$B$7000,A1105)</f>
        <v>45841</v>
      </c>
      <c r="F1105" s="15" t="n">
        <f aca="false">Parámetros!$B$4-E1105</f>
        <v>455</v>
      </c>
      <c r="G1105" s="7" t="n">
        <f aca="false">COUNTIF(Pedidos!$B$2:$B$7000,A1105)</f>
        <v>4</v>
      </c>
      <c r="H1105" s="16" t="n">
        <f aca="false">SUMIFS(Pedidos!$D$2:$D$7000,Pedidos!$B$2:$B$7000,A1105)</f>
        <v>118.87</v>
      </c>
      <c r="I1105" s="7" t="n">
        <f aca="false">5-MIN(4,INT(PERCENTRANK($F$2:$F$2401,F1105,6)*5))</f>
        <v>2</v>
      </c>
      <c r="J1105" s="15" t="n">
        <f aca="false">IF(G1105&gt;=Parámetros!$B$8,5,IF(G1105&gt;=Parámetros!$B$7,4,IF(G1105&gt;=Parámetros!$B$6,3,IF(G1105&gt;=Parámetros!$B$5,2,1))))</f>
        <v>4</v>
      </c>
      <c r="K1105" s="7" t="n">
        <f aca="false">1+MIN(4,INT(PERCENTRANK($H$2:$H$2401,H1105,6)*5))</f>
        <v>4</v>
      </c>
      <c r="L1105" s="7" t="str">
        <f aca="false">I1105&amp;J1105&amp;K1105</f>
        <v>244</v>
      </c>
      <c r="M1105" s="15" t="str">
        <f aca="false">INDEX('Mapa RF'!$B$4:$F$8,6-I1105,J1105)</f>
        <v>En riesgo</v>
      </c>
    </row>
    <row r="1106" customFormat="false" ht="15" hidden="false" customHeight="false" outlineLevel="0" collapsed="false">
      <c r="A1106" s="10" t="s">
        <v>2942</v>
      </c>
      <c r="B1106" s="10" t="s">
        <v>8968</v>
      </c>
      <c r="C1106" s="11" t="n">
        <v>45827</v>
      </c>
      <c r="D1106" s="13" t="b">
        <f aca="false">FALSE()</f>
        <v>0</v>
      </c>
      <c r="E1106" s="14" t="n">
        <f aca="false">_xlfn.MAXIFS(Pedidos!$C$2:$C$7000,Pedidos!$B$2:$B$7000,A1106)</f>
        <v>46050</v>
      </c>
      <c r="F1106" s="15" t="n">
        <f aca="false">Parámetros!$B$4-E1106</f>
        <v>246</v>
      </c>
      <c r="G1106" s="7" t="n">
        <f aca="false">COUNTIF(Pedidos!$B$2:$B$7000,A1106)</f>
        <v>3</v>
      </c>
      <c r="H1106" s="16" t="n">
        <f aca="false">SUMIFS(Pedidos!$D$2:$D$7000,Pedidos!$B$2:$B$7000,A1106)</f>
        <v>105.66</v>
      </c>
      <c r="I1106" s="7" t="n">
        <f aca="false">5-MIN(4,INT(PERCENTRANK($F$2:$F$2401,F1106,6)*5))</f>
        <v>3</v>
      </c>
      <c r="J1106" s="15" t="n">
        <f aca="false">IF(G1106&gt;=Parámetros!$B$8,5,IF(G1106&gt;=Parámetros!$B$7,4,IF(G1106&gt;=Parámetros!$B$6,3,IF(G1106&gt;=Parámetros!$B$5,2,1))))</f>
        <v>3</v>
      </c>
      <c r="K1106" s="7" t="n">
        <f aca="false">1+MIN(4,INT(PERCENTRANK($H$2:$H$2401,H1106,6)*5))</f>
        <v>4</v>
      </c>
      <c r="L1106" s="7" t="str">
        <f aca="false">I1106&amp;J1106&amp;K1106</f>
        <v>334</v>
      </c>
      <c r="M1106" s="15" t="str">
        <f aca="false">INDEX('Mapa RF'!$B$4:$F$8,6-I1106,J1106)</f>
        <v>Necesitan atención</v>
      </c>
    </row>
    <row r="1107" customFormat="false" ht="15" hidden="false" customHeight="false" outlineLevel="0" collapsed="false">
      <c r="A1107" s="10" t="s">
        <v>1115</v>
      </c>
      <c r="B1107" s="10" t="s">
        <v>8968</v>
      </c>
      <c r="C1107" s="11" t="n">
        <v>45686</v>
      </c>
      <c r="D1107" s="13" t="b">
        <f aca="false">TRUE()</f>
        <v>1</v>
      </c>
      <c r="E1107" s="14" t="n">
        <f aca="false">_xlfn.MAXIFS(Pedidos!$C$2:$C$7000,Pedidos!$B$2:$B$7000,A1107)</f>
        <v>45822</v>
      </c>
      <c r="F1107" s="15" t="n">
        <f aca="false">Parámetros!$B$4-E1107</f>
        <v>474</v>
      </c>
      <c r="G1107" s="7" t="n">
        <f aca="false">COUNTIF(Pedidos!$B$2:$B$7000,A1107)</f>
        <v>2</v>
      </c>
      <c r="H1107" s="16" t="n">
        <f aca="false">SUMIFS(Pedidos!$D$2:$D$7000,Pedidos!$B$2:$B$7000,A1107)</f>
        <v>58.66</v>
      </c>
      <c r="I1107" s="7" t="n">
        <f aca="false">5-MIN(4,INT(PERCENTRANK($F$2:$F$2401,F1107,6)*5))</f>
        <v>2</v>
      </c>
      <c r="J1107" s="15" t="n">
        <f aca="false">IF(G1107&gt;=Parámetros!$B$8,5,IF(G1107&gt;=Parámetros!$B$7,4,IF(G1107&gt;=Parámetros!$B$6,3,IF(G1107&gt;=Parámetros!$B$5,2,1))))</f>
        <v>2</v>
      </c>
      <c r="K1107" s="7" t="n">
        <f aca="false">1+MIN(4,INT(PERCENTRANK($H$2:$H$2401,H1107,6)*5))</f>
        <v>3</v>
      </c>
      <c r="L1107" s="7" t="str">
        <f aca="false">I1107&amp;J1107&amp;K1107</f>
        <v>223</v>
      </c>
      <c r="M1107" s="15" t="str">
        <f aca="false">INDEX('Mapa RF'!$B$4:$F$8,6-I1107,J1107)</f>
        <v>Hibernando</v>
      </c>
    </row>
    <row r="1108" customFormat="false" ht="15" hidden="false" customHeight="false" outlineLevel="0" collapsed="false">
      <c r="A1108" s="10" t="s">
        <v>1839</v>
      </c>
      <c r="B1108" s="10" t="s">
        <v>8975</v>
      </c>
      <c r="C1108" s="11" t="n">
        <v>45743</v>
      </c>
      <c r="D1108" s="13" t="b">
        <f aca="false">TRUE()</f>
        <v>1</v>
      </c>
      <c r="E1108" s="14" t="n">
        <f aca="false">_xlfn.MAXIFS(Pedidos!$C$2:$C$7000,Pedidos!$B$2:$B$7000,A1108)</f>
        <v>45743</v>
      </c>
      <c r="F1108" s="15" t="n">
        <f aca="false">Parámetros!$B$4-E1108</f>
        <v>553</v>
      </c>
      <c r="G1108" s="7" t="n">
        <f aca="false">COUNTIF(Pedidos!$B$2:$B$7000,A1108)</f>
        <v>1</v>
      </c>
      <c r="H1108" s="16" t="n">
        <f aca="false">SUMIFS(Pedidos!$D$2:$D$7000,Pedidos!$B$2:$B$7000,A1108)</f>
        <v>19.92</v>
      </c>
      <c r="I1108" s="7" t="n">
        <f aca="false">5-MIN(4,INT(PERCENTRANK($F$2:$F$2401,F1108,6)*5))</f>
        <v>1</v>
      </c>
      <c r="J1108" s="15" t="n">
        <f aca="false">IF(G1108&gt;=Parámetros!$B$8,5,IF(G1108&gt;=Parámetros!$B$7,4,IF(G1108&gt;=Parámetros!$B$6,3,IF(G1108&gt;=Parámetros!$B$5,2,1))))</f>
        <v>1</v>
      </c>
      <c r="K1108" s="7" t="n">
        <f aca="false">1+MIN(4,INT(PERCENTRANK($H$2:$H$2401,H1108,6)*5))</f>
        <v>1</v>
      </c>
      <c r="L1108" s="7" t="str">
        <f aca="false">I1108&amp;J1108&amp;K1108</f>
        <v>111</v>
      </c>
      <c r="M1108" s="15" t="str">
        <f aca="false">INDEX('Mapa RF'!$B$4:$F$8,6-I1108,J1108)</f>
        <v>Hibernando</v>
      </c>
    </row>
    <row r="1109" customFormat="false" ht="15" hidden="false" customHeight="false" outlineLevel="0" collapsed="false">
      <c r="A1109" s="10" t="s">
        <v>4621</v>
      </c>
      <c r="B1109" s="10" t="s">
        <v>8972</v>
      </c>
      <c r="C1109" s="11" t="n">
        <v>45951</v>
      </c>
      <c r="D1109" s="13" t="b">
        <f aca="false">FALSE()</f>
        <v>0</v>
      </c>
      <c r="E1109" s="14" t="n">
        <f aca="false">_xlfn.MAXIFS(Pedidos!$C$2:$C$7000,Pedidos!$B$2:$B$7000,A1109)</f>
        <v>45951</v>
      </c>
      <c r="F1109" s="15" t="n">
        <f aca="false">Parámetros!$B$4-E1109</f>
        <v>345</v>
      </c>
      <c r="G1109" s="7" t="n">
        <f aca="false">COUNTIF(Pedidos!$B$2:$B$7000,A1109)</f>
        <v>1</v>
      </c>
      <c r="H1109" s="16" t="n">
        <f aca="false">SUMIFS(Pedidos!$D$2:$D$7000,Pedidos!$B$2:$B$7000,A1109)</f>
        <v>39.9</v>
      </c>
      <c r="I1109" s="7" t="n">
        <f aca="false">5-MIN(4,INT(PERCENTRANK($F$2:$F$2401,F1109,6)*5))</f>
        <v>3</v>
      </c>
      <c r="J1109" s="15" t="n">
        <f aca="false">IF(G1109&gt;=Parámetros!$B$8,5,IF(G1109&gt;=Parámetros!$B$7,4,IF(G1109&gt;=Parámetros!$B$6,3,IF(G1109&gt;=Parámetros!$B$5,2,1))))</f>
        <v>1</v>
      </c>
      <c r="K1109" s="7" t="n">
        <f aca="false">1+MIN(4,INT(PERCENTRANK($H$2:$H$2401,H1109,6)*5))</f>
        <v>3</v>
      </c>
      <c r="L1109" s="7" t="str">
        <f aca="false">I1109&amp;J1109&amp;K1109</f>
        <v>313</v>
      </c>
      <c r="M1109" s="15" t="str">
        <f aca="false">INDEX('Mapa RF'!$B$4:$F$8,6-I1109,J1109)</f>
        <v>A punto de dormirse</v>
      </c>
    </row>
    <row r="1110" customFormat="false" ht="15" hidden="false" customHeight="false" outlineLevel="0" collapsed="false">
      <c r="A1110" s="10" t="s">
        <v>4423</v>
      </c>
      <c r="B1110" s="10" t="s">
        <v>8976</v>
      </c>
      <c r="C1110" s="11" t="n">
        <v>45937</v>
      </c>
      <c r="D1110" s="13" t="b">
        <f aca="false">TRUE()</f>
        <v>1</v>
      </c>
      <c r="E1110" s="14" t="n">
        <f aca="false">_xlfn.MAXIFS(Pedidos!$C$2:$C$7000,Pedidos!$B$2:$B$7000,A1110)</f>
        <v>46150</v>
      </c>
      <c r="F1110" s="15" t="n">
        <f aca="false">Parámetros!$B$4-E1110</f>
        <v>146</v>
      </c>
      <c r="G1110" s="7" t="n">
        <f aca="false">COUNTIF(Pedidos!$B$2:$B$7000,A1110)</f>
        <v>2</v>
      </c>
      <c r="H1110" s="16" t="n">
        <f aca="false">SUMIFS(Pedidos!$D$2:$D$7000,Pedidos!$B$2:$B$7000,A1110)</f>
        <v>61.57</v>
      </c>
      <c r="I1110" s="7" t="n">
        <f aca="false">5-MIN(4,INT(PERCENTRANK($F$2:$F$2401,F1110,6)*5))</f>
        <v>4</v>
      </c>
      <c r="J1110" s="15" t="n">
        <f aca="false">IF(G1110&gt;=Parámetros!$B$8,5,IF(G1110&gt;=Parámetros!$B$7,4,IF(G1110&gt;=Parámetros!$B$6,3,IF(G1110&gt;=Parámetros!$B$5,2,1))))</f>
        <v>2</v>
      </c>
      <c r="K1110" s="7" t="n">
        <f aca="false">1+MIN(4,INT(PERCENTRANK($H$2:$H$2401,H1110,6)*5))</f>
        <v>4</v>
      </c>
      <c r="L1110" s="7" t="str">
        <f aca="false">I1110&amp;J1110&amp;K1110</f>
        <v>424</v>
      </c>
      <c r="M1110" s="15" t="str">
        <f aca="false">INDEX('Mapa RF'!$B$4:$F$8,6-I1110,J1110)</f>
        <v>Potencialmente leales</v>
      </c>
    </row>
    <row r="1111" customFormat="false" ht="15" hidden="false" customHeight="false" outlineLevel="0" collapsed="false">
      <c r="A1111" s="10" t="s">
        <v>1157</v>
      </c>
      <c r="B1111" s="10" t="s">
        <v>8975</v>
      </c>
      <c r="C1111" s="11" t="n">
        <v>45690</v>
      </c>
      <c r="D1111" s="13" t="b">
        <f aca="false">TRUE()</f>
        <v>1</v>
      </c>
      <c r="E1111" s="14" t="n">
        <f aca="false">_xlfn.MAXIFS(Pedidos!$C$2:$C$7000,Pedidos!$B$2:$B$7000,A1111)</f>
        <v>45690</v>
      </c>
      <c r="F1111" s="15" t="n">
        <f aca="false">Parámetros!$B$4-E1111</f>
        <v>606</v>
      </c>
      <c r="G1111" s="7" t="n">
        <f aca="false">COUNTIF(Pedidos!$B$2:$B$7000,A1111)</f>
        <v>1</v>
      </c>
      <c r="H1111" s="16" t="n">
        <f aca="false">SUMIFS(Pedidos!$D$2:$D$7000,Pedidos!$B$2:$B$7000,A1111)</f>
        <v>23.08</v>
      </c>
      <c r="I1111" s="7" t="n">
        <f aca="false">5-MIN(4,INT(PERCENTRANK($F$2:$F$2401,F1111,6)*5))</f>
        <v>1</v>
      </c>
      <c r="J1111" s="15" t="n">
        <f aca="false">IF(G1111&gt;=Parámetros!$B$8,5,IF(G1111&gt;=Parámetros!$B$7,4,IF(G1111&gt;=Parámetros!$B$6,3,IF(G1111&gt;=Parámetros!$B$5,2,1))))</f>
        <v>1</v>
      </c>
      <c r="K1111" s="7" t="n">
        <f aca="false">1+MIN(4,INT(PERCENTRANK($H$2:$H$2401,H1111,6)*5))</f>
        <v>1</v>
      </c>
      <c r="L1111" s="7" t="str">
        <f aca="false">I1111&amp;J1111&amp;K1111</f>
        <v>111</v>
      </c>
      <c r="M1111" s="15" t="str">
        <f aca="false">INDEX('Mapa RF'!$B$4:$F$8,6-I1111,J1111)</f>
        <v>Hibernando</v>
      </c>
    </row>
    <row r="1112" customFormat="false" ht="15" hidden="false" customHeight="false" outlineLevel="0" collapsed="false">
      <c r="A1112" s="10" t="s">
        <v>888</v>
      </c>
      <c r="B1112" s="10" t="s">
        <v>8968</v>
      </c>
      <c r="C1112" s="11" t="n">
        <v>45664</v>
      </c>
      <c r="D1112" s="13" t="b">
        <f aca="false">TRUE()</f>
        <v>1</v>
      </c>
      <c r="E1112" s="14" t="n">
        <f aca="false">_xlfn.MAXIFS(Pedidos!$C$2:$C$7000,Pedidos!$B$2:$B$7000,A1112)</f>
        <v>45858</v>
      </c>
      <c r="F1112" s="15" t="n">
        <f aca="false">Parámetros!$B$4-E1112</f>
        <v>438</v>
      </c>
      <c r="G1112" s="7" t="n">
        <f aca="false">COUNTIF(Pedidos!$B$2:$B$7000,A1112)</f>
        <v>4</v>
      </c>
      <c r="H1112" s="16" t="n">
        <f aca="false">SUMIFS(Pedidos!$D$2:$D$7000,Pedidos!$B$2:$B$7000,A1112)</f>
        <v>140.62</v>
      </c>
      <c r="I1112" s="7" t="n">
        <f aca="false">5-MIN(4,INT(PERCENTRANK($F$2:$F$2401,F1112,6)*5))</f>
        <v>2</v>
      </c>
      <c r="J1112" s="15" t="n">
        <f aca="false">IF(G1112&gt;=Parámetros!$B$8,5,IF(G1112&gt;=Parámetros!$B$7,4,IF(G1112&gt;=Parámetros!$B$6,3,IF(G1112&gt;=Parámetros!$B$5,2,1))))</f>
        <v>4</v>
      </c>
      <c r="K1112" s="7" t="n">
        <f aca="false">1+MIN(4,INT(PERCENTRANK($H$2:$H$2401,H1112,6)*5))</f>
        <v>5</v>
      </c>
      <c r="L1112" s="7" t="str">
        <f aca="false">I1112&amp;J1112&amp;K1112</f>
        <v>245</v>
      </c>
      <c r="M1112" s="15" t="str">
        <f aca="false">INDEX('Mapa RF'!$B$4:$F$8,6-I1112,J1112)</f>
        <v>En riesgo</v>
      </c>
    </row>
    <row r="1113" customFormat="false" ht="15" hidden="false" customHeight="false" outlineLevel="0" collapsed="false">
      <c r="A1113" s="10" t="s">
        <v>210</v>
      </c>
      <c r="B1113" s="10" t="s">
        <v>8982</v>
      </c>
      <c r="C1113" s="11" t="n">
        <v>45589</v>
      </c>
      <c r="D1113" s="13" t="b">
        <f aca="false">TRUE()</f>
        <v>1</v>
      </c>
      <c r="E1113" s="14" t="n">
        <f aca="false">_xlfn.MAXIFS(Pedidos!$C$2:$C$7000,Pedidos!$B$2:$B$7000,A1113)</f>
        <v>46261</v>
      </c>
      <c r="F1113" s="15" t="n">
        <f aca="false">Parámetros!$B$4-E1113</f>
        <v>35</v>
      </c>
      <c r="G1113" s="7" t="n">
        <f aca="false">COUNTIF(Pedidos!$B$2:$B$7000,A1113)</f>
        <v>13</v>
      </c>
      <c r="H1113" s="16" t="n">
        <f aca="false">SUMIFS(Pedidos!$D$2:$D$7000,Pedidos!$B$2:$B$7000,A1113)</f>
        <v>606.42</v>
      </c>
      <c r="I1113" s="7" t="n">
        <f aca="false">5-MIN(4,INT(PERCENTRANK($F$2:$F$2401,F1113,6)*5))</f>
        <v>5</v>
      </c>
      <c r="J1113" s="15" t="n">
        <f aca="false">IF(G1113&gt;=Parámetros!$B$8,5,IF(G1113&gt;=Parámetros!$B$7,4,IF(G1113&gt;=Parámetros!$B$6,3,IF(G1113&gt;=Parámetros!$B$5,2,1))))</f>
        <v>5</v>
      </c>
      <c r="K1113" s="7" t="n">
        <f aca="false">1+MIN(4,INT(PERCENTRANK($H$2:$H$2401,H1113,6)*5))</f>
        <v>5</v>
      </c>
      <c r="L1113" s="7" t="str">
        <f aca="false">I1113&amp;J1113&amp;K1113</f>
        <v>555</v>
      </c>
      <c r="M1113" s="15" t="str">
        <f aca="false">INDEX('Mapa RF'!$B$4:$F$8,6-I1113,J1113)</f>
        <v>Campeones</v>
      </c>
    </row>
    <row r="1114" customFormat="false" ht="15" hidden="false" customHeight="false" outlineLevel="0" collapsed="false">
      <c r="A1114" s="10" t="s">
        <v>5779</v>
      </c>
      <c r="B1114" s="10" t="s">
        <v>8972</v>
      </c>
      <c r="C1114" s="11" t="n">
        <v>46039</v>
      </c>
      <c r="D1114" s="13" t="b">
        <f aca="false">FALSE()</f>
        <v>0</v>
      </c>
      <c r="E1114" s="14" t="n">
        <f aca="false">_xlfn.MAXIFS(Pedidos!$C$2:$C$7000,Pedidos!$B$2:$B$7000,A1114)</f>
        <v>46039</v>
      </c>
      <c r="F1114" s="15" t="n">
        <f aca="false">Parámetros!$B$4-E1114</f>
        <v>257</v>
      </c>
      <c r="G1114" s="7" t="n">
        <f aca="false">COUNTIF(Pedidos!$B$2:$B$7000,A1114)</f>
        <v>1</v>
      </c>
      <c r="H1114" s="16" t="n">
        <f aca="false">SUMIFS(Pedidos!$D$2:$D$7000,Pedidos!$B$2:$B$7000,A1114)</f>
        <v>54.51</v>
      </c>
      <c r="I1114" s="7" t="n">
        <f aca="false">5-MIN(4,INT(PERCENTRANK($F$2:$F$2401,F1114,6)*5))</f>
        <v>3</v>
      </c>
      <c r="J1114" s="15" t="n">
        <f aca="false">IF(G1114&gt;=Parámetros!$B$8,5,IF(G1114&gt;=Parámetros!$B$7,4,IF(G1114&gt;=Parámetros!$B$6,3,IF(G1114&gt;=Parámetros!$B$5,2,1))))</f>
        <v>1</v>
      </c>
      <c r="K1114" s="7" t="n">
        <f aca="false">1+MIN(4,INT(PERCENTRANK($H$2:$H$2401,H1114,6)*5))</f>
        <v>3</v>
      </c>
      <c r="L1114" s="7" t="str">
        <f aca="false">I1114&amp;J1114&amp;K1114</f>
        <v>313</v>
      </c>
      <c r="M1114" s="15" t="str">
        <f aca="false">INDEX('Mapa RF'!$B$4:$F$8,6-I1114,J1114)</f>
        <v>A punto de dormirse</v>
      </c>
    </row>
    <row r="1115" customFormat="false" ht="15" hidden="false" customHeight="false" outlineLevel="0" collapsed="false">
      <c r="A1115" s="10" t="s">
        <v>5062</v>
      </c>
      <c r="B1115" s="10" t="s">
        <v>8968</v>
      </c>
      <c r="C1115" s="11" t="n">
        <v>45985</v>
      </c>
      <c r="D1115" s="13" t="b">
        <f aca="false">TRUE()</f>
        <v>1</v>
      </c>
      <c r="E1115" s="14" t="n">
        <f aca="false">_xlfn.MAXIFS(Pedidos!$C$2:$C$7000,Pedidos!$B$2:$B$7000,A1115)</f>
        <v>46224</v>
      </c>
      <c r="F1115" s="15" t="n">
        <f aca="false">Parámetros!$B$4-E1115</f>
        <v>72</v>
      </c>
      <c r="G1115" s="7" t="n">
        <f aca="false">COUNTIF(Pedidos!$B$2:$B$7000,A1115)</f>
        <v>2</v>
      </c>
      <c r="H1115" s="16" t="n">
        <f aca="false">SUMIFS(Pedidos!$D$2:$D$7000,Pedidos!$B$2:$B$7000,A1115)</f>
        <v>74.29</v>
      </c>
      <c r="I1115" s="7" t="n">
        <f aca="false">5-MIN(4,INT(PERCENTRANK($F$2:$F$2401,F1115,6)*5))</f>
        <v>4</v>
      </c>
      <c r="J1115" s="15" t="n">
        <f aca="false">IF(G1115&gt;=Parámetros!$B$8,5,IF(G1115&gt;=Parámetros!$B$7,4,IF(G1115&gt;=Parámetros!$B$6,3,IF(G1115&gt;=Parámetros!$B$5,2,1))))</f>
        <v>2</v>
      </c>
      <c r="K1115" s="7" t="n">
        <f aca="false">1+MIN(4,INT(PERCENTRANK($H$2:$H$2401,H1115,6)*5))</f>
        <v>4</v>
      </c>
      <c r="L1115" s="7" t="str">
        <f aca="false">I1115&amp;J1115&amp;K1115</f>
        <v>424</v>
      </c>
      <c r="M1115" s="15" t="str">
        <f aca="false">INDEX('Mapa RF'!$B$4:$F$8,6-I1115,J1115)</f>
        <v>Potencialmente leales</v>
      </c>
    </row>
    <row r="1116" customFormat="false" ht="15" hidden="false" customHeight="false" outlineLevel="0" collapsed="false">
      <c r="A1116" s="10" t="s">
        <v>6763</v>
      </c>
      <c r="B1116" s="10" t="s">
        <v>8972</v>
      </c>
      <c r="C1116" s="11" t="n">
        <v>46114</v>
      </c>
      <c r="D1116" s="13" t="b">
        <f aca="false">TRUE()</f>
        <v>1</v>
      </c>
      <c r="E1116" s="14" t="n">
        <f aca="false">_xlfn.MAXIFS(Pedidos!$C$2:$C$7000,Pedidos!$B$2:$B$7000,A1116)</f>
        <v>46272</v>
      </c>
      <c r="F1116" s="15" t="n">
        <f aca="false">Parámetros!$B$4-E1116</f>
        <v>24</v>
      </c>
      <c r="G1116" s="7" t="n">
        <f aca="false">COUNTIF(Pedidos!$B$2:$B$7000,A1116)</f>
        <v>2</v>
      </c>
      <c r="H1116" s="16" t="n">
        <f aca="false">SUMIFS(Pedidos!$D$2:$D$7000,Pedidos!$B$2:$B$7000,A1116)</f>
        <v>64.51</v>
      </c>
      <c r="I1116" s="7" t="n">
        <f aca="false">5-MIN(4,INT(PERCENTRANK($F$2:$F$2401,F1116,6)*5))</f>
        <v>5</v>
      </c>
      <c r="J1116" s="15" t="n">
        <f aca="false">IF(G1116&gt;=Parámetros!$B$8,5,IF(G1116&gt;=Parámetros!$B$7,4,IF(G1116&gt;=Parámetros!$B$6,3,IF(G1116&gt;=Parámetros!$B$5,2,1))))</f>
        <v>2</v>
      </c>
      <c r="K1116" s="7" t="n">
        <f aca="false">1+MIN(4,INT(PERCENTRANK($H$2:$H$2401,H1116,6)*5))</f>
        <v>4</v>
      </c>
      <c r="L1116" s="7" t="str">
        <f aca="false">I1116&amp;J1116&amp;K1116</f>
        <v>524</v>
      </c>
      <c r="M1116" s="15" t="str">
        <f aca="false">INDEX('Mapa RF'!$B$4:$F$8,6-I1116,J1116)</f>
        <v>Potencialmente leales</v>
      </c>
    </row>
    <row r="1117" customFormat="false" ht="15" hidden="false" customHeight="false" outlineLevel="0" collapsed="false">
      <c r="A1117" s="10" t="s">
        <v>3346</v>
      </c>
      <c r="B1117" s="10" t="s">
        <v>8969</v>
      </c>
      <c r="C1117" s="11" t="n">
        <v>45858</v>
      </c>
      <c r="D1117" s="13" t="b">
        <f aca="false">TRUE()</f>
        <v>1</v>
      </c>
      <c r="E1117" s="14" t="n">
        <f aca="false">_xlfn.MAXIFS(Pedidos!$C$2:$C$7000,Pedidos!$B$2:$B$7000,A1117)</f>
        <v>45858</v>
      </c>
      <c r="F1117" s="15" t="n">
        <f aca="false">Parámetros!$B$4-E1117</f>
        <v>438</v>
      </c>
      <c r="G1117" s="7" t="n">
        <f aca="false">COUNTIF(Pedidos!$B$2:$B$7000,A1117)</f>
        <v>1</v>
      </c>
      <c r="H1117" s="16" t="n">
        <f aca="false">SUMIFS(Pedidos!$D$2:$D$7000,Pedidos!$B$2:$B$7000,A1117)</f>
        <v>31.54</v>
      </c>
      <c r="I1117" s="7" t="n">
        <f aca="false">5-MIN(4,INT(PERCENTRANK($F$2:$F$2401,F1117,6)*5))</f>
        <v>2</v>
      </c>
      <c r="J1117" s="15" t="n">
        <f aca="false">IF(G1117&gt;=Parámetros!$B$8,5,IF(G1117&gt;=Parámetros!$B$7,4,IF(G1117&gt;=Parámetros!$B$6,3,IF(G1117&gt;=Parámetros!$B$5,2,1))))</f>
        <v>1</v>
      </c>
      <c r="K1117" s="7" t="n">
        <f aca="false">1+MIN(4,INT(PERCENTRANK($H$2:$H$2401,H1117,6)*5))</f>
        <v>2</v>
      </c>
      <c r="L1117" s="7" t="str">
        <f aca="false">I1117&amp;J1117&amp;K1117</f>
        <v>212</v>
      </c>
      <c r="M1117" s="15" t="str">
        <f aca="false">INDEX('Mapa RF'!$B$4:$F$8,6-I1117,J1117)</f>
        <v>Hibernando</v>
      </c>
    </row>
    <row r="1118" customFormat="false" ht="15" hidden="false" customHeight="false" outlineLevel="0" collapsed="false">
      <c r="A1118" s="10" t="s">
        <v>284</v>
      </c>
      <c r="B1118" s="10" t="s">
        <v>8972</v>
      </c>
      <c r="C1118" s="11" t="n">
        <v>45599</v>
      </c>
      <c r="D1118" s="13" t="b">
        <f aca="false">TRUE()</f>
        <v>1</v>
      </c>
      <c r="E1118" s="14" t="n">
        <f aca="false">_xlfn.MAXIFS(Pedidos!$C$2:$C$7000,Pedidos!$B$2:$B$7000,A1118)</f>
        <v>45599</v>
      </c>
      <c r="F1118" s="15" t="n">
        <f aca="false">Parámetros!$B$4-E1118</f>
        <v>697</v>
      </c>
      <c r="G1118" s="7" t="n">
        <f aca="false">COUNTIF(Pedidos!$B$2:$B$7000,A1118)</f>
        <v>1</v>
      </c>
      <c r="H1118" s="16" t="n">
        <f aca="false">SUMIFS(Pedidos!$D$2:$D$7000,Pedidos!$B$2:$B$7000,A1118)</f>
        <v>39.94</v>
      </c>
      <c r="I1118" s="7" t="n">
        <f aca="false">5-MIN(4,INT(PERCENTRANK($F$2:$F$2401,F1118,6)*5))</f>
        <v>1</v>
      </c>
      <c r="J1118" s="15" t="n">
        <f aca="false">IF(G1118&gt;=Parámetros!$B$8,5,IF(G1118&gt;=Parámetros!$B$7,4,IF(G1118&gt;=Parámetros!$B$6,3,IF(G1118&gt;=Parámetros!$B$5,2,1))))</f>
        <v>1</v>
      </c>
      <c r="K1118" s="7" t="n">
        <f aca="false">1+MIN(4,INT(PERCENTRANK($H$2:$H$2401,H1118,6)*5))</f>
        <v>3</v>
      </c>
      <c r="L1118" s="7" t="str">
        <f aca="false">I1118&amp;J1118&amp;K1118</f>
        <v>113</v>
      </c>
      <c r="M1118" s="15" t="str">
        <f aca="false">INDEX('Mapa RF'!$B$4:$F$8,6-I1118,J1118)</f>
        <v>Hibernando</v>
      </c>
    </row>
    <row r="1119" customFormat="false" ht="15" hidden="false" customHeight="false" outlineLevel="0" collapsed="false">
      <c r="A1119" s="10" t="s">
        <v>2737</v>
      </c>
      <c r="B1119" s="10" t="s">
        <v>8970</v>
      </c>
      <c r="C1119" s="11" t="n">
        <v>45813</v>
      </c>
      <c r="D1119" s="13" t="b">
        <f aca="false">FALSE()</f>
        <v>0</v>
      </c>
      <c r="E1119" s="14" t="n">
        <f aca="false">_xlfn.MAXIFS(Pedidos!$C$2:$C$7000,Pedidos!$B$2:$B$7000,A1119)</f>
        <v>45813</v>
      </c>
      <c r="F1119" s="15" t="n">
        <f aca="false">Parámetros!$B$4-E1119</f>
        <v>483</v>
      </c>
      <c r="G1119" s="7" t="n">
        <f aca="false">COUNTIF(Pedidos!$B$2:$B$7000,A1119)</f>
        <v>1</v>
      </c>
      <c r="H1119" s="16" t="n">
        <f aca="false">SUMIFS(Pedidos!$D$2:$D$7000,Pedidos!$B$2:$B$7000,A1119)</f>
        <v>28.86</v>
      </c>
      <c r="I1119" s="7" t="n">
        <f aca="false">5-MIN(4,INT(PERCENTRANK($F$2:$F$2401,F1119,6)*5))</f>
        <v>2</v>
      </c>
      <c r="J1119" s="15" t="n">
        <f aca="false">IF(G1119&gt;=Parámetros!$B$8,5,IF(G1119&gt;=Parámetros!$B$7,4,IF(G1119&gt;=Parámetros!$B$6,3,IF(G1119&gt;=Parámetros!$B$5,2,1))))</f>
        <v>1</v>
      </c>
      <c r="K1119" s="7" t="n">
        <f aca="false">1+MIN(4,INT(PERCENTRANK($H$2:$H$2401,H1119,6)*5))</f>
        <v>2</v>
      </c>
      <c r="L1119" s="7" t="str">
        <f aca="false">I1119&amp;J1119&amp;K1119</f>
        <v>212</v>
      </c>
      <c r="M1119" s="15" t="str">
        <f aca="false">INDEX('Mapa RF'!$B$4:$F$8,6-I1119,J1119)</f>
        <v>Hibernando</v>
      </c>
    </row>
    <row r="1120" customFormat="false" ht="15" hidden="false" customHeight="false" outlineLevel="0" collapsed="false">
      <c r="A1120" s="10" t="s">
        <v>3589</v>
      </c>
      <c r="B1120" s="10" t="s">
        <v>8972</v>
      </c>
      <c r="C1120" s="11" t="n">
        <v>45874</v>
      </c>
      <c r="D1120" s="13" t="b">
        <f aca="false">TRUE()</f>
        <v>1</v>
      </c>
      <c r="E1120" s="14" t="n">
        <f aca="false">_xlfn.MAXIFS(Pedidos!$C$2:$C$7000,Pedidos!$B$2:$B$7000,A1120)</f>
        <v>45874</v>
      </c>
      <c r="F1120" s="15" t="n">
        <f aca="false">Parámetros!$B$4-E1120</f>
        <v>422</v>
      </c>
      <c r="G1120" s="7" t="n">
        <f aca="false">COUNTIF(Pedidos!$B$2:$B$7000,A1120)</f>
        <v>1</v>
      </c>
      <c r="H1120" s="16" t="n">
        <f aca="false">SUMIFS(Pedidos!$D$2:$D$7000,Pedidos!$B$2:$B$7000,A1120)</f>
        <v>14.93</v>
      </c>
      <c r="I1120" s="7" t="n">
        <f aca="false">5-MIN(4,INT(PERCENTRANK($F$2:$F$2401,F1120,6)*5))</f>
        <v>2</v>
      </c>
      <c r="J1120" s="15" t="n">
        <f aca="false">IF(G1120&gt;=Parámetros!$B$8,5,IF(G1120&gt;=Parámetros!$B$7,4,IF(G1120&gt;=Parámetros!$B$6,3,IF(G1120&gt;=Parámetros!$B$5,2,1))))</f>
        <v>1</v>
      </c>
      <c r="K1120" s="7" t="n">
        <f aca="false">1+MIN(4,INT(PERCENTRANK($H$2:$H$2401,H1120,6)*5))</f>
        <v>1</v>
      </c>
      <c r="L1120" s="7" t="str">
        <f aca="false">I1120&amp;J1120&amp;K1120</f>
        <v>211</v>
      </c>
      <c r="M1120" s="15" t="str">
        <f aca="false">INDEX('Mapa RF'!$B$4:$F$8,6-I1120,J1120)</f>
        <v>Hibernando</v>
      </c>
    </row>
    <row r="1121" customFormat="false" ht="15" hidden="false" customHeight="false" outlineLevel="0" collapsed="false">
      <c r="A1121" s="10" t="s">
        <v>499</v>
      </c>
      <c r="B1121" s="10" t="s">
        <v>8968</v>
      </c>
      <c r="C1121" s="11" t="n">
        <v>45626</v>
      </c>
      <c r="D1121" s="13" t="b">
        <f aca="false">TRUE()</f>
        <v>1</v>
      </c>
      <c r="E1121" s="14" t="n">
        <f aca="false">_xlfn.MAXIFS(Pedidos!$C$2:$C$7000,Pedidos!$B$2:$B$7000,A1121)</f>
        <v>45888</v>
      </c>
      <c r="F1121" s="15" t="n">
        <f aca="false">Parámetros!$B$4-E1121</f>
        <v>408</v>
      </c>
      <c r="G1121" s="7" t="n">
        <f aca="false">COUNTIF(Pedidos!$B$2:$B$7000,A1121)</f>
        <v>3</v>
      </c>
      <c r="H1121" s="16" t="n">
        <f aca="false">SUMIFS(Pedidos!$D$2:$D$7000,Pedidos!$B$2:$B$7000,A1121)</f>
        <v>94.62</v>
      </c>
      <c r="I1121" s="7" t="n">
        <f aca="false">5-MIN(4,INT(PERCENTRANK($F$2:$F$2401,F1121,6)*5))</f>
        <v>2</v>
      </c>
      <c r="J1121" s="15" t="n">
        <f aca="false">IF(G1121&gt;=Parámetros!$B$8,5,IF(G1121&gt;=Parámetros!$B$7,4,IF(G1121&gt;=Parámetros!$B$6,3,IF(G1121&gt;=Parámetros!$B$5,2,1))))</f>
        <v>3</v>
      </c>
      <c r="K1121" s="7" t="n">
        <f aca="false">1+MIN(4,INT(PERCENTRANK($H$2:$H$2401,H1121,6)*5))</f>
        <v>4</v>
      </c>
      <c r="L1121" s="7" t="str">
        <f aca="false">I1121&amp;J1121&amp;K1121</f>
        <v>234</v>
      </c>
      <c r="M1121" s="15" t="str">
        <f aca="false">INDEX('Mapa RF'!$B$4:$F$8,6-I1121,J1121)</f>
        <v>En riesgo</v>
      </c>
    </row>
    <row r="1122" customFormat="false" ht="15" hidden="false" customHeight="false" outlineLevel="0" collapsed="false">
      <c r="A1122" s="10" t="s">
        <v>3697</v>
      </c>
      <c r="B1122" s="10" t="s">
        <v>8978</v>
      </c>
      <c r="C1122" s="11" t="n">
        <v>45882</v>
      </c>
      <c r="D1122" s="13" t="b">
        <f aca="false">TRUE()</f>
        <v>1</v>
      </c>
      <c r="E1122" s="14" t="n">
        <f aca="false">_xlfn.MAXIFS(Pedidos!$C$2:$C$7000,Pedidos!$B$2:$B$7000,A1122)</f>
        <v>46057</v>
      </c>
      <c r="F1122" s="15" t="n">
        <f aca="false">Parámetros!$B$4-E1122</f>
        <v>239</v>
      </c>
      <c r="G1122" s="7" t="n">
        <f aca="false">COUNTIF(Pedidos!$B$2:$B$7000,A1122)</f>
        <v>2</v>
      </c>
      <c r="H1122" s="16" t="n">
        <f aca="false">SUMIFS(Pedidos!$D$2:$D$7000,Pedidos!$B$2:$B$7000,A1122)</f>
        <v>44.73</v>
      </c>
      <c r="I1122" s="7" t="n">
        <f aca="false">5-MIN(4,INT(PERCENTRANK($F$2:$F$2401,F1122,6)*5))</f>
        <v>3</v>
      </c>
      <c r="J1122" s="15" t="n">
        <f aca="false">IF(G1122&gt;=Parámetros!$B$8,5,IF(G1122&gt;=Parámetros!$B$7,4,IF(G1122&gt;=Parámetros!$B$6,3,IF(G1122&gt;=Parámetros!$B$5,2,1))))</f>
        <v>2</v>
      </c>
      <c r="K1122" s="7" t="n">
        <f aca="false">1+MIN(4,INT(PERCENTRANK($H$2:$H$2401,H1122,6)*5))</f>
        <v>3</v>
      </c>
      <c r="L1122" s="7" t="str">
        <f aca="false">I1122&amp;J1122&amp;K1122</f>
        <v>323</v>
      </c>
      <c r="M1122" s="15" t="str">
        <f aca="false">INDEX('Mapa RF'!$B$4:$F$8,6-I1122,J1122)</f>
        <v>A punto de dormirse</v>
      </c>
    </row>
    <row r="1123" customFormat="false" ht="15" hidden="false" customHeight="false" outlineLevel="0" collapsed="false">
      <c r="A1123" s="10" t="s">
        <v>7948</v>
      </c>
      <c r="B1123" s="10" t="s">
        <v>8979</v>
      </c>
      <c r="C1123" s="11" t="n">
        <v>46214</v>
      </c>
      <c r="D1123" s="13" t="b">
        <f aca="false">FALSE()</f>
        <v>0</v>
      </c>
      <c r="E1123" s="14" t="n">
        <f aca="false">_xlfn.MAXIFS(Pedidos!$C$2:$C$7000,Pedidos!$B$2:$B$7000,A1123)</f>
        <v>46214</v>
      </c>
      <c r="F1123" s="15" t="n">
        <f aca="false">Parámetros!$B$4-E1123</f>
        <v>82</v>
      </c>
      <c r="G1123" s="7" t="n">
        <f aca="false">COUNTIF(Pedidos!$B$2:$B$7000,A1123)</f>
        <v>1</v>
      </c>
      <c r="H1123" s="16" t="n">
        <f aca="false">SUMIFS(Pedidos!$D$2:$D$7000,Pedidos!$B$2:$B$7000,A1123)</f>
        <v>40.1</v>
      </c>
      <c r="I1123" s="7" t="n">
        <f aca="false">5-MIN(4,INT(PERCENTRANK($F$2:$F$2401,F1123,6)*5))</f>
        <v>4</v>
      </c>
      <c r="J1123" s="15" t="n">
        <f aca="false">IF(G1123&gt;=Parámetros!$B$8,5,IF(G1123&gt;=Parámetros!$B$7,4,IF(G1123&gt;=Parámetros!$B$6,3,IF(G1123&gt;=Parámetros!$B$5,2,1))))</f>
        <v>1</v>
      </c>
      <c r="K1123" s="7" t="n">
        <f aca="false">1+MIN(4,INT(PERCENTRANK($H$2:$H$2401,H1123,6)*5))</f>
        <v>3</v>
      </c>
      <c r="L1123" s="7" t="str">
        <f aca="false">I1123&amp;J1123&amp;K1123</f>
        <v>413</v>
      </c>
      <c r="M1123" s="15" t="str">
        <f aca="false">INDEX('Mapa RF'!$B$4:$F$8,6-I1123,J1123)</f>
        <v>Prometedores</v>
      </c>
    </row>
    <row r="1124" customFormat="false" ht="15" hidden="false" customHeight="false" outlineLevel="0" collapsed="false">
      <c r="A1124" s="10" t="s">
        <v>1460</v>
      </c>
      <c r="B1124" s="10" t="s">
        <v>8969</v>
      </c>
      <c r="C1124" s="11" t="n">
        <v>45715</v>
      </c>
      <c r="D1124" s="13" t="b">
        <f aca="false">TRUE()</f>
        <v>1</v>
      </c>
      <c r="E1124" s="14" t="n">
        <f aca="false">_xlfn.MAXIFS(Pedidos!$C$2:$C$7000,Pedidos!$B$2:$B$7000,A1124)</f>
        <v>45918</v>
      </c>
      <c r="F1124" s="15" t="n">
        <f aca="false">Parámetros!$B$4-E1124</f>
        <v>378</v>
      </c>
      <c r="G1124" s="7" t="n">
        <f aca="false">COUNTIF(Pedidos!$B$2:$B$7000,A1124)</f>
        <v>4</v>
      </c>
      <c r="H1124" s="16" t="n">
        <f aca="false">SUMIFS(Pedidos!$D$2:$D$7000,Pedidos!$B$2:$B$7000,A1124)</f>
        <v>163.76</v>
      </c>
      <c r="I1124" s="7" t="n">
        <f aca="false">5-MIN(4,INT(PERCENTRANK($F$2:$F$2401,F1124,6)*5))</f>
        <v>2</v>
      </c>
      <c r="J1124" s="15" t="n">
        <f aca="false">IF(G1124&gt;=Parámetros!$B$8,5,IF(G1124&gt;=Parámetros!$B$7,4,IF(G1124&gt;=Parámetros!$B$6,3,IF(G1124&gt;=Parámetros!$B$5,2,1))))</f>
        <v>4</v>
      </c>
      <c r="K1124" s="7" t="n">
        <f aca="false">1+MIN(4,INT(PERCENTRANK($H$2:$H$2401,H1124,6)*5))</f>
        <v>5</v>
      </c>
      <c r="L1124" s="7" t="str">
        <f aca="false">I1124&amp;J1124&amp;K1124</f>
        <v>245</v>
      </c>
      <c r="M1124" s="15" t="str">
        <f aca="false">INDEX('Mapa RF'!$B$4:$F$8,6-I1124,J1124)</f>
        <v>En riesgo</v>
      </c>
    </row>
    <row r="1125" customFormat="false" ht="15" hidden="false" customHeight="false" outlineLevel="0" collapsed="false">
      <c r="A1125" s="10" t="s">
        <v>5885</v>
      </c>
      <c r="B1125" s="10" t="s">
        <v>8972</v>
      </c>
      <c r="C1125" s="11" t="n">
        <v>46048</v>
      </c>
      <c r="D1125" s="13" t="b">
        <f aca="false">TRUE()</f>
        <v>1</v>
      </c>
      <c r="E1125" s="14" t="n">
        <f aca="false">_xlfn.MAXIFS(Pedidos!$C$2:$C$7000,Pedidos!$B$2:$B$7000,A1125)</f>
        <v>46048</v>
      </c>
      <c r="F1125" s="15" t="n">
        <f aca="false">Parámetros!$B$4-E1125</f>
        <v>248</v>
      </c>
      <c r="G1125" s="7" t="n">
        <f aca="false">COUNTIF(Pedidos!$B$2:$B$7000,A1125)</f>
        <v>1</v>
      </c>
      <c r="H1125" s="16" t="n">
        <f aca="false">SUMIFS(Pedidos!$D$2:$D$7000,Pedidos!$B$2:$B$7000,A1125)</f>
        <v>23.33</v>
      </c>
      <c r="I1125" s="7" t="n">
        <f aca="false">5-MIN(4,INT(PERCENTRANK($F$2:$F$2401,F1125,6)*5))</f>
        <v>3</v>
      </c>
      <c r="J1125" s="15" t="n">
        <f aca="false">IF(G1125&gt;=Parámetros!$B$8,5,IF(G1125&gt;=Parámetros!$B$7,4,IF(G1125&gt;=Parámetros!$B$6,3,IF(G1125&gt;=Parámetros!$B$5,2,1))))</f>
        <v>1</v>
      </c>
      <c r="K1125" s="7" t="n">
        <f aca="false">1+MIN(4,INT(PERCENTRANK($H$2:$H$2401,H1125,6)*5))</f>
        <v>1</v>
      </c>
      <c r="L1125" s="7" t="str">
        <f aca="false">I1125&amp;J1125&amp;K1125</f>
        <v>311</v>
      </c>
      <c r="M1125" s="15" t="str">
        <f aca="false">INDEX('Mapa RF'!$B$4:$F$8,6-I1125,J1125)</f>
        <v>A punto de dormirse</v>
      </c>
    </row>
    <row r="1126" customFormat="false" ht="15" hidden="false" customHeight="false" outlineLevel="0" collapsed="false">
      <c r="A1126" s="10" t="s">
        <v>1669</v>
      </c>
      <c r="B1126" s="10" t="s">
        <v>8973</v>
      </c>
      <c r="C1126" s="11" t="n">
        <v>45730</v>
      </c>
      <c r="D1126" s="13" t="b">
        <f aca="false">FALSE()</f>
        <v>0</v>
      </c>
      <c r="E1126" s="14" t="n">
        <f aca="false">_xlfn.MAXIFS(Pedidos!$C$2:$C$7000,Pedidos!$B$2:$B$7000,A1126)</f>
        <v>45730</v>
      </c>
      <c r="F1126" s="15" t="n">
        <f aca="false">Parámetros!$B$4-E1126</f>
        <v>566</v>
      </c>
      <c r="G1126" s="7" t="n">
        <f aca="false">COUNTIF(Pedidos!$B$2:$B$7000,A1126)</f>
        <v>1</v>
      </c>
      <c r="H1126" s="16" t="n">
        <f aca="false">SUMIFS(Pedidos!$D$2:$D$7000,Pedidos!$B$2:$B$7000,A1126)</f>
        <v>35.85</v>
      </c>
      <c r="I1126" s="7" t="n">
        <f aca="false">5-MIN(4,INT(PERCENTRANK($F$2:$F$2401,F1126,6)*5))</f>
        <v>1</v>
      </c>
      <c r="J1126" s="15" t="n">
        <f aca="false">IF(G1126&gt;=Parámetros!$B$8,5,IF(G1126&gt;=Parámetros!$B$7,4,IF(G1126&gt;=Parámetros!$B$6,3,IF(G1126&gt;=Parámetros!$B$5,2,1))))</f>
        <v>1</v>
      </c>
      <c r="K1126" s="7" t="n">
        <f aca="false">1+MIN(4,INT(PERCENTRANK($H$2:$H$2401,H1126,6)*5))</f>
        <v>3</v>
      </c>
      <c r="L1126" s="7" t="str">
        <f aca="false">I1126&amp;J1126&amp;K1126</f>
        <v>113</v>
      </c>
      <c r="M1126" s="15" t="str">
        <f aca="false">INDEX('Mapa RF'!$B$4:$F$8,6-I1126,J1126)</f>
        <v>Hibernando</v>
      </c>
    </row>
    <row r="1127" customFormat="false" ht="15" hidden="false" customHeight="false" outlineLevel="0" collapsed="false">
      <c r="A1127" s="10" t="s">
        <v>65</v>
      </c>
      <c r="B1127" s="10" t="s">
        <v>8968</v>
      </c>
      <c r="C1127" s="11" t="n">
        <v>45571</v>
      </c>
      <c r="D1127" s="13" t="b">
        <f aca="false">FALSE()</f>
        <v>0</v>
      </c>
      <c r="E1127" s="14" t="n">
        <f aca="false">_xlfn.MAXIFS(Pedidos!$C$2:$C$7000,Pedidos!$B$2:$B$7000,A1127)</f>
        <v>45571</v>
      </c>
      <c r="F1127" s="15" t="n">
        <f aca="false">Parámetros!$B$4-E1127</f>
        <v>725</v>
      </c>
      <c r="G1127" s="7" t="n">
        <f aca="false">COUNTIF(Pedidos!$B$2:$B$7000,A1127)</f>
        <v>1</v>
      </c>
      <c r="H1127" s="16" t="n">
        <f aca="false">SUMIFS(Pedidos!$D$2:$D$7000,Pedidos!$B$2:$B$7000,A1127)</f>
        <v>43.88</v>
      </c>
      <c r="I1127" s="7" t="n">
        <f aca="false">5-MIN(4,INT(PERCENTRANK($F$2:$F$2401,F1127,6)*5))</f>
        <v>1</v>
      </c>
      <c r="J1127" s="15" t="n">
        <f aca="false">IF(G1127&gt;=Parámetros!$B$8,5,IF(G1127&gt;=Parámetros!$B$7,4,IF(G1127&gt;=Parámetros!$B$6,3,IF(G1127&gt;=Parámetros!$B$5,2,1))))</f>
        <v>1</v>
      </c>
      <c r="K1127" s="7" t="n">
        <f aca="false">1+MIN(4,INT(PERCENTRANK($H$2:$H$2401,H1127,6)*5))</f>
        <v>3</v>
      </c>
      <c r="L1127" s="7" t="str">
        <f aca="false">I1127&amp;J1127&amp;K1127</f>
        <v>113</v>
      </c>
      <c r="M1127" s="15" t="str">
        <f aca="false">INDEX('Mapa RF'!$B$4:$F$8,6-I1127,J1127)</f>
        <v>Hibernando</v>
      </c>
    </row>
    <row r="1128" customFormat="false" ht="15" hidden="false" customHeight="false" outlineLevel="0" collapsed="false">
      <c r="A1128" s="10" t="s">
        <v>5400</v>
      </c>
      <c r="B1128" s="10" t="s">
        <v>8982</v>
      </c>
      <c r="C1128" s="11" t="n">
        <v>46009</v>
      </c>
      <c r="D1128" s="13" t="b">
        <f aca="false">FALSE()</f>
        <v>0</v>
      </c>
      <c r="E1128" s="14" t="n">
        <f aca="false">_xlfn.MAXIFS(Pedidos!$C$2:$C$7000,Pedidos!$B$2:$B$7000,A1128)</f>
        <v>46009</v>
      </c>
      <c r="F1128" s="15" t="n">
        <f aca="false">Parámetros!$B$4-E1128</f>
        <v>287</v>
      </c>
      <c r="G1128" s="7" t="n">
        <f aca="false">COUNTIF(Pedidos!$B$2:$B$7000,A1128)</f>
        <v>1</v>
      </c>
      <c r="H1128" s="16" t="n">
        <f aca="false">SUMIFS(Pedidos!$D$2:$D$7000,Pedidos!$B$2:$B$7000,A1128)</f>
        <v>10.51</v>
      </c>
      <c r="I1128" s="7" t="n">
        <f aca="false">5-MIN(4,INT(PERCENTRANK($F$2:$F$2401,F1128,6)*5))</f>
        <v>3</v>
      </c>
      <c r="J1128" s="15" t="n">
        <f aca="false">IF(G1128&gt;=Parámetros!$B$8,5,IF(G1128&gt;=Parámetros!$B$7,4,IF(G1128&gt;=Parámetros!$B$6,3,IF(G1128&gt;=Parámetros!$B$5,2,1))))</f>
        <v>1</v>
      </c>
      <c r="K1128" s="7" t="n">
        <f aca="false">1+MIN(4,INT(PERCENTRANK($H$2:$H$2401,H1128,6)*5))</f>
        <v>1</v>
      </c>
      <c r="L1128" s="7" t="str">
        <f aca="false">I1128&amp;J1128&amp;K1128</f>
        <v>311</v>
      </c>
      <c r="M1128" s="15" t="str">
        <f aca="false">INDEX('Mapa RF'!$B$4:$F$8,6-I1128,J1128)</f>
        <v>A punto de dormirse</v>
      </c>
    </row>
    <row r="1129" customFormat="false" ht="15" hidden="false" customHeight="false" outlineLevel="0" collapsed="false">
      <c r="A1129" s="10" t="s">
        <v>809</v>
      </c>
      <c r="B1129" s="10" t="s">
        <v>8972</v>
      </c>
      <c r="C1129" s="11" t="n">
        <v>45657</v>
      </c>
      <c r="D1129" s="13" t="b">
        <f aca="false">TRUE()</f>
        <v>1</v>
      </c>
      <c r="E1129" s="14" t="n">
        <f aca="false">_xlfn.MAXIFS(Pedidos!$C$2:$C$7000,Pedidos!$B$2:$B$7000,A1129)</f>
        <v>46270</v>
      </c>
      <c r="F1129" s="15" t="n">
        <f aca="false">Parámetros!$B$4-E1129</f>
        <v>26</v>
      </c>
      <c r="G1129" s="7" t="n">
        <f aca="false">COUNTIF(Pedidos!$B$2:$B$7000,A1129)</f>
        <v>12</v>
      </c>
      <c r="H1129" s="16" t="n">
        <f aca="false">SUMIFS(Pedidos!$D$2:$D$7000,Pedidos!$B$2:$B$7000,A1129)</f>
        <v>547.75</v>
      </c>
      <c r="I1129" s="7" t="n">
        <f aca="false">5-MIN(4,INT(PERCENTRANK($F$2:$F$2401,F1129,6)*5))</f>
        <v>5</v>
      </c>
      <c r="J1129" s="15" t="n">
        <f aca="false">IF(G1129&gt;=Parámetros!$B$8,5,IF(G1129&gt;=Parámetros!$B$7,4,IF(G1129&gt;=Parámetros!$B$6,3,IF(G1129&gt;=Parámetros!$B$5,2,1))))</f>
        <v>5</v>
      </c>
      <c r="K1129" s="7" t="n">
        <f aca="false">1+MIN(4,INT(PERCENTRANK($H$2:$H$2401,H1129,6)*5))</f>
        <v>5</v>
      </c>
      <c r="L1129" s="7" t="str">
        <f aca="false">I1129&amp;J1129&amp;K1129</f>
        <v>555</v>
      </c>
      <c r="M1129" s="15" t="str">
        <f aca="false">INDEX('Mapa RF'!$B$4:$F$8,6-I1129,J1129)</f>
        <v>Campeones</v>
      </c>
    </row>
    <row r="1130" customFormat="false" ht="15" hidden="false" customHeight="false" outlineLevel="0" collapsed="false">
      <c r="A1130" s="10" t="s">
        <v>7450</v>
      </c>
      <c r="B1130" s="10" t="s">
        <v>8968</v>
      </c>
      <c r="C1130" s="11" t="n">
        <v>46173</v>
      </c>
      <c r="D1130" s="13" t="b">
        <f aca="false">TRUE()</f>
        <v>1</v>
      </c>
      <c r="E1130" s="14" t="n">
        <f aca="false">_xlfn.MAXIFS(Pedidos!$C$2:$C$7000,Pedidos!$B$2:$B$7000,A1130)</f>
        <v>46173</v>
      </c>
      <c r="F1130" s="15" t="n">
        <f aca="false">Parámetros!$B$4-E1130</f>
        <v>123</v>
      </c>
      <c r="G1130" s="7" t="n">
        <f aca="false">COUNTIF(Pedidos!$B$2:$B$7000,A1130)</f>
        <v>1</v>
      </c>
      <c r="H1130" s="16" t="n">
        <f aca="false">SUMIFS(Pedidos!$D$2:$D$7000,Pedidos!$B$2:$B$7000,A1130)</f>
        <v>31.59</v>
      </c>
      <c r="I1130" s="7" t="n">
        <f aca="false">5-MIN(4,INT(PERCENTRANK($F$2:$F$2401,F1130,6)*5))</f>
        <v>4</v>
      </c>
      <c r="J1130" s="15" t="n">
        <f aca="false">IF(G1130&gt;=Parámetros!$B$8,5,IF(G1130&gt;=Parámetros!$B$7,4,IF(G1130&gt;=Parámetros!$B$6,3,IF(G1130&gt;=Parámetros!$B$5,2,1))))</f>
        <v>1</v>
      </c>
      <c r="K1130" s="7" t="n">
        <f aca="false">1+MIN(4,INT(PERCENTRANK($H$2:$H$2401,H1130,6)*5))</f>
        <v>2</v>
      </c>
      <c r="L1130" s="7" t="str">
        <f aca="false">I1130&amp;J1130&amp;K1130</f>
        <v>412</v>
      </c>
      <c r="M1130" s="15" t="str">
        <f aca="false">INDEX('Mapa RF'!$B$4:$F$8,6-I1130,J1130)</f>
        <v>Prometedores</v>
      </c>
    </row>
    <row r="1131" customFormat="false" ht="15" hidden="false" customHeight="false" outlineLevel="0" collapsed="false">
      <c r="A1131" s="10" t="s">
        <v>1597</v>
      </c>
      <c r="B1131" s="10" t="s">
        <v>8968</v>
      </c>
      <c r="C1131" s="11" t="n">
        <v>45725</v>
      </c>
      <c r="D1131" s="13" t="b">
        <f aca="false">FALSE()</f>
        <v>0</v>
      </c>
      <c r="E1131" s="14" t="n">
        <f aca="false">_xlfn.MAXIFS(Pedidos!$C$2:$C$7000,Pedidos!$B$2:$B$7000,A1131)</f>
        <v>45725</v>
      </c>
      <c r="F1131" s="15" t="n">
        <f aca="false">Parámetros!$B$4-E1131</f>
        <v>571</v>
      </c>
      <c r="G1131" s="7" t="n">
        <f aca="false">COUNTIF(Pedidos!$B$2:$B$7000,A1131)</f>
        <v>1</v>
      </c>
      <c r="H1131" s="16" t="n">
        <f aca="false">SUMIFS(Pedidos!$D$2:$D$7000,Pedidos!$B$2:$B$7000,A1131)</f>
        <v>52.06</v>
      </c>
      <c r="I1131" s="7" t="n">
        <f aca="false">5-MIN(4,INT(PERCENTRANK($F$2:$F$2401,F1131,6)*5))</f>
        <v>1</v>
      </c>
      <c r="J1131" s="15" t="n">
        <f aca="false">IF(G1131&gt;=Parámetros!$B$8,5,IF(G1131&gt;=Parámetros!$B$7,4,IF(G1131&gt;=Parámetros!$B$6,3,IF(G1131&gt;=Parámetros!$B$5,2,1))))</f>
        <v>1</v>
      </c>
      <c r="K1131" s="7" t="n">
        <f aca="false">1+MIN(4,INT(PERCENTRANK($H$2:$H$2401,H1131,6)*5))</f>
        <v>3</v>
      </c>
      <c r="L1131" s="7" t="str">
        <f aca="false">I1131&amp;J1131&amp;K1131</f>
        <v>113</v>
      </c>
      <c r="M1131" s="15" t="str">
        <f aca="false">INDEX('Mapa RF'!$B$4:$F$8,6-I1131,J1131)</f>
        <v>Hibernando</v>
      </c>
    </row>
    <row r="1132" customFormat="false" ht="15" hidden="false" customHeight="false" outlineLevel="0" collapsed="false">
      <c r="A1132" s="10" t="s">
        <v>1303</v>
      </c>
      <c r="B1132" s="10" t="s">
        <v>8980</v>
      </c>
      <c r="C1132" s="11" t="n">
        <v>45702</v>
      </c>
      <c r="D1132" s="13" t="b">
        <f aca="false">TRUE()</f>
        <v>1</v>
      </c>
      <c r="E1132" s="14" t="n">
        <f aca="false">_xlfn.MAXIFS(Pedidos!$C$2:$C$7000,Pedidos!$B$2:$B$7000,A1132)</f>
        <v>46249</v>
      </c>
      <c r="F1132" s="15" t="n">
        <f aca="false">Parámetros!$B$4-E1132</f>
        <v>47</v>
      </c>
      <c r="G1132" s="7" t="n">
        <f aca="false">COUNTIF(Pedidos!$B$2:$B$7000,A1132)</f>
        <v>11</v>
      </c>
      <c r="H1132" s="16" t="n">
        <f aca="false">SUMIFS(Pedidos!$D$2:$D$7000,Pedidos!$B$2:$B$7000,A1132)</f>
        <v>444.04</v>
      </c>
      <c r="I1132" s="7" t="n">
        <f aca="false">5-MIN(4,INT(PERCENTRANK($F$2:$F$2401,F1132,6)*5))</f>
        <v>5</v>
      </c>
      <c r="J1132" s="15" t="n">
        <f aca="false">IF(G1132&gt;=Parámetros!$B$8,5,IF(G1132&gt;=Parámetros!$B$7,4,IF(G1132&gt;=Parámetros!$B$6,3,IF(G1132&gt;=Parámetros!$B$5,2,1))))</f>
        <v>5</v>
      </c>
      <c r="K1132" s="7" t="n">
        <f aca="false">1+MIN(4,INT(PERCENTRANK($H$2:$H$2401,H1132,6)*5))</f>
        <v>5</v>
      </c>
      <c r="L1132" s="7" t="str">
        <f aca="false">I1132&amp;J1132&amp;K1132</f>
        <v>555</v>
      </c>
      <c r="M1132" s="15" t="str">
        <f aca="false">INDEX('Mapa RF'!$B$4:$F$8,6-I1132,J1132)</f>
        <v>Campeones</v>
      </c>
    </row>
    <row r="1133" customFormat="false" ht="15" hidden="false" customHeight="false" outlineLevel="0" collapsed="false">
      <c r="A1133" s="10" t="s">
        <v>2095</v>
      </c>
      <c r="B1133" s="10" t="s">
        <v>8968</v>
      </c>
      <c r="C1133" s="11" t="n">
        <v>45763</v>
      </c>
      <c r="D1133" s="13" t="b">
        <f aca="false">TRUE()</f>
        <v>1</v>
      </c>
      <c r="E1133" s="14" t="n">
        <f aca="false">_xlfn.MAXIFS(Pedidos!$C$2:$C$7000,Pedidos!$B$2:$B$7000,A1133)</f>
        <v>45963</v>
      </c>
      <c r="F1133" s="15" t="n">
        <f aca="false">Parámetros!$B$4-E1133</f>
        <v>333</v>
      </c>
      <c r="G1133" s="7" t="n">
        <f aca="false">COUNTIF(Pedidos!$B$2:$B$7000,A1133)</f>
        <v>7</v>
      </c>
      <c r="H1133" s="16" t="n">
        <f aca="false">SUMIFS(Pedidos!$D$2:$D$7000,Pedidos!$B$2:$B$7000,A1133)</f>
        <v>366.91</v>
      </c>
      <c r="I1133" s="7" t="n">
        <f aca="false">5-MIN(4,INT(PERCENTRANK($F$2:$F$2401,F1133,6)*5))</f>
        <v>3</v>
      </c>
      <c r="J1133" s="15" t="n">
        <f aca="false">IF(G1133&gt;=Parámetros!$B$8,5,IF(G1133&gt;=Parámetros!$B$7,4,IF(G1133&gt;=Parámetros!$B$6,3,IF(G1133&gt;=Parámetros!$B$5,2,1))))</f>
        <v>5</v>
      </c>
      <c r="K1133" s="7" t="n">
        <f aca="false">1+MIN(4,INT(PERCENTRANK($H$2:$H$2401,H1133,6)*5))</f>
        <v>5</v>
      </c>
      <c r="L1133" s="7" t="str">
        <f aca="false">I1133&amp;J1133&amp;K1133</f>
        <v>355</v>
      </c>
      <c r="M1133" s="15" t="str">
        <f aca="false">INDEX('Mapa RF'!$B$4:$F$8,6-I1133,J1133)</f>
        <v>Leales</v>
      </c>
    </row>
    <row r="1134" customFormat="false" ht="15" hidden="false" customHeight="false" outlineLevel="0" collapsed="false">
      <c r="A1134" s="10" t="s">
        <v>1171</v>
      </c>
      <c r="B1134" s="10" t="s">
        <v>8972</v>
      </c>
      <c r="C1134" s="11" t="n">
        <v>45691</v>
      </c>
      <c r="D1134" s="13" t="b">
        <f aca="false">FALSE()</f>
        <v>0</v>
      </c>
      <c r="E1134" s="14" t="n">
        <f aca="false">_xlfn.MAXIFS(Pedidos!$C$2:$C$7000,Pedidos!$B$2:$B$7000,A1134)</f>
        <v>45894</v>
      </c>
      <c r="F1134" s="15" t="n">
        <f aca="false">Parámetros!$B$4-E1134</f>
        <v>402</v>
      </c>
      <c r="G1134" s="7" t="n">
        <f aca="false">COUNTIF(Pedidos!$B$2:$B$7000,A1134)</f>
        <v>2</v>
      </c>
      <c r="H1134" s="16" t="n">
        <f aca="false">SUMIFS(Pedidos!$D$2:$D$7000,Pedidos!$B$2:$B$7000,A1134)</f>
        <v>45.03</v>
      </c>
      <c r="I1134" s="7" t="n">
        <f aca="false">5-MIN(4,INT(PERCENTRANK($F$2:$F$2401,F1134,6)*5))</f>
        <v>2</v>
      </c>
      <c r="J1134" s="15" t="n">
        <f aca="false">IF(G1134&gt;=Parámetros!$B$8,5,IF(G1134&gt;=Parámetros!$B$7,4,IF(G1134&gt;=Parámetros!$B$6,3,IF(G1134&gt;=Parámetros!$B$5,2,1))))</f>
        <v>2</v>
      </c>
      <c r="K1134" s="7" t="n">
        <f aca="false">1+MIN(4,INT(PERCENTRANK($H$2:$H$2401,H1134,6)*5))</f>
        <v>3</v>
      </c>
      <c r="L1134" s="7" t="str">
        <f aca="false">I1134&amp;J1134&amp;K1134</f>
        <v>223</v>
      </c>
      <c r="M1134" s="15" t="str">
        <f aca="false">INDEX('Mapa RF'!$B$4:$F$8,6-I1134,J1134)</f>
        <v>Hibernando</v>
      </c>
    </row>
    <row r="1135" customFormat="false" ht="15" hidden="false" customHeight="false" outlineLevel="0" collapsed="false">
      <c r="A1135" s="10" t="s">
        <v>1055</v>
      </c>
      <c r="B1135" s="10" t="s">
        <v>8978</v>
      </c>
      <c r="C1135" s="11" t="n">
        <v>45681</v>
      </c>
      <c r="D1135" s="13" t="b">
        <f aca="false">TRUE()</f>
        <v>1</v>
      </c>
      <c r="E1135" s="14" t="n">
        <f aca="false">_xlfn.MAXIFS(Pedidos!$C$2:$C$7000,Pedidos!$B$2:$B$7000,A1135)</f>
        <v>45807</v>
      </c>
      <c r="F1135" s="15" t="n">
        <f aca="false">Parámetros!$B$4-E1135</f>
        <v>489</v>
      </c>
      <c r="G1135" s="7" t="n">
        <f aca="false">COUNTIF(Pedidos!$B$2:$B$7000,A1135)</f>
        <v>2</v>
      </c>
      <c r="H1135" s="16" t="n">
        <f aca="false">SUMIFS(Pedidos!$D$2:$D$7000,Pedidos!$B$2:$B$7000,A1135)</f>
        <v>92.7</v>
      </c>
      <c r="I1135" s="7" t="n">
        <f aca="false">5-MIN(4,INT(PERCENTRANK($F$2:$F$2401,F1135,6)*5))</f>
        <v>2</v>
      </c>
      <c r="J1135" s="15" t="n">
        <f aca="false">IF(G1135&gt;=Parámetros!$B$8,5,IF(G1135&gt;=Parámetros!$B$7,4,IF(G1135&gt;=Parámetros!$B$6,3,IF(G1135&gt;=Parámetros!$B$5,2,1))))</f>
        <v>2</v>
      </c>
      <c r="K1135" s="7" t="n">
        <f aca="false">1+MIN(4,INT(PERCENTRANK($H$2:$H$2401,H1135,6)*5))</f>
        <v>4</v>
      </c>
      <c r="L1135" s="7" t="str">
        <f aca="false">I1135&amp;J1135&amp;K1135</f>
        <v>224</v>
      </c>
      <c r="M1135" s="15" t="str">
        <f aca="false">INDEX('Mapa RF'!$B$4:$F$8,6-I1135,J1135)</f>
        <v>Hibernando</v>
      </c>
    </row>
    <row r="1136" customFormat="false" ht="15" hidden="false" customHeight="false" outlineLevel="0" collapsed="false">
      <c r="A1136" s="10" t="s">
        <v>2949</v>
      </c>
      <c r="B1136" s="10" t="s">
        <v>8968</v>
      </c>
      <c r="C1136" s="11" t="n">
        <v>45828</v>
      </c>
      <c r="D1136" s="13" t="b">
        <f aca="false">TRUE()</f>
        <v>1</v>
      </c>
      <c r="E1136" s="14" t="n">
        <f aca="false">_xlfn.MAXIFS(Pedidos!$C$2:$C$7000,Pedidos!$B$2:$B$7000,A1136)</f>
        <v>46286</v>
      </c>
      <c r="F1136" s="15" t="n">
        <f aca="false">Parámetros!$B$4-E1136</f>
        <v>10</v>
      </c>
      <c r="G1136" s="7" t="n">
        <f aca="false">COUNTIF(Pedidos!$B$2:$B$7000,A1136)</f>
        <v>18</v>
      </c>
      <c r="H1136" s="16" t="n">
        <f aca="false">SUMIFS(Pedidos!$D$2:$D$7000,Pedidos!$B$2:$B$7000,A1136)</f>
        <v>851.5</v>
      </c>
      <c r="I1136" s="7" t="n">
        <f aca="false">5-MIN(4,INT(PERCENTRANK($F$2:$F$2401,F1136,6)*5))</f>
        <v>5</v>
      </c>
      <c r="J1136" s="15" t="n">
        <f aca="false">IF(G1136&gt;=Parámetros!$B$8,5,IF(G1136&gt;=Parámetros!$B$7,4,IF(G1136&gt;=Parámetros!$B$6,3,IF(G1136&gt;=Parámetros!$B$5,2,1))))</f>
        <v>5</v>
      </c>
      <c r="K1136" s="7" t="n">
        <f aca="false">1+MIN(4,INT(PERCENTRANK($H$2:$H$2401,H1136,6)*5))</f>
        <v>5</v>
      </c>
      <c r="L1136" s="7" t="str">
        <f aca="false">I1136&amp;J1136&amp;K1136</f>
        <v>555</v>
      </c>
      <c r="M1136" s="15" t="str">
        <f aca="false">INDEX('Mapa RF'!$B$4:$F$8,6-I1136,J1136)</f>
        <v>Campeones</v>
      </c>
    </row>
    <row r="1137" customFormat="false" ht="15" hidden="false" customHeight="false" outlineLevel="0" collapsed="false">
      <c r="A1137" s="10" t="s">
        <v>6447</v>
      </c>
      <c r="B1137" s="10" t="s">
        <v>8972</v>
      </c>
      <c r="C1137" s="11" t="n">
        <v>46089</v>
      </c>
      <c r="D1137" s="13" t="b">
        <f aca="false">FALSE()</f>
        <v>0</v>
      </c>
      <c r="E1137" s="14" t="n">
        <f aca="false">_xlfn.MAXIFS(Pedidos!$C$2:$C$7000,Pedidos!$B$2:$B$7000,A1137)</f>
        <v>46089</v>
      </c>
      <c r="F1137" s="15" t="n">
        <f aca="false">Parámetros!$B$4-E1137</f>
        <v>207</v>
      </c>
      <c r="G1137" s="7" t="n">
        <f aca="false">COUNTIF(Pedidos!$B$2:$B$7000,A1137)</f>
        <v>1</v>
      </c>
      <c r="H1137" s="16" t="n">
        <f aca="false">SUMIFS(Pedidos!$D$2:$D$7000,Pedidos!$B$2:$B$7000,A1137)</f>
        <v>22.76</v>
      </c>
      <c r="I1137" s="7" t="n">
        <f aca="false">5-MIN(4,INT(PERCENTRANK($F$2:$F$2401,F1137,6)*5))</f>
        <v>3</v>
      </c>
      <c r="J1137" s="15" t="n">
        <f aca="false">IF(G1137&gt;=Parámetros!$B$8,5,IF(G1137&gt;=Parámetros!$B$7,4,IF(G1137&gt;=Parámetros!$B$6,3,IF(G1137&gt;=Parámetros!$B$5,2,1))))</f>
        <v>1</v>
      </c>
      <c r="K1137" s="7" t="n">
        <f aca="false">1+MIN(4,INT(PERCENTRANK($H$2:$H$2401,H1137,6)*5))</f>
        <v>1</v>
      </c>
      <c r="L1137" s="7" t="str">
        <f aca="false">I1137&amp;J1137&amp;K1137</f>
        <v>311</v>
      </c>
      <c r="M1137" s="15" t="str">
        <f aca="false">INDEX('Mapa RF'!$B$4:$F$8,6-I1137,J1137)</f>
        <v>A punto de dormirse</v>
      </c>
    </row>
    <row r="1138" customFormat="false" ht="15" hidden="false" customHeight="false" outlineLevel="0" collapsed="false">
      <c r="A1138" s="10" t="s">
        <v>1888</v>
      </c>
      <c r="B1138" s="10" t="s">
        <v>8976</v>
      </c>
      <c r="C1138" s="11" t="n">
        <v>45747</v>
      </c>
      <c r="D1138" s="13" t="b">
        <f aca="false">TRUE()</f>
        <v>1</v>
      </c>
      <c r="E1138" s="14" t="n">
        <f aca="false">_xlfn.MAXIFS(Pedidos!$C$2:$C$7000,Pedidos!$B$2:$B$7000,A1138)</f>
        <v>45837</v>
      </c>
      <c r="F1138" s="15" t="n">
        <f aca="false">Parámetros!$B$4-E1138</f>
        <v>459</v>
      </c>
      <c r="G1138" s="7" t="n">
        <f aca="false">COUNTIF(Pedidos!$B$2:$B$7000,A1138)</f>
        <v>2</v>
      </c>
      <c r="H1138" s="16" t="n">
        <f aca="false">SUMIFS(Pedidos!$D$2:$D$7000,Pedidos!$B$2:$B$7000,A1138)</f>
        <v>67.64</v>
      </c>
      <c r="I1138" s="7" t="n">
        <f aca="false">5-MIN(4,INT(PERCENTRANK($F$2:$F$2401,F1138,6)*5))</f>
        <v>2</v>
      </c>
      <c r="J1138" s="15" t="n">
        <f aca="false">IF(G1138&gt;=Parámetros!$B$8,5,IF(G1138&gt;=Parámetros!$B$7,4,IF(G1138&gt;=Parámetros!$B$6,3,IF(G1138&gt;=Parámetros!$B$5,2,1))))</f>
        <v>2</v>
      </c>
      <c r="K1138" s="7" t="n">
        <f aca="false">1+MIN(4,INT(PERCENTRANK($H$2:$H$2401,H1138,6)*5))</f>
        <v>4</v>
      </c>
      <c r="L1138" s="7" t="str">
        <f aca="false">I1138&amp;J1138&amp;K1138</f>
        <v>224</v>
      </c>
      <c r="M1138" s="15" t="str">
        <f aca="false">INDEX('Mapa RF'!$B$4:$F$8,6-I1138,J1138)</f>
        <v>Hibernando</v>
      </c>
    </row>
    <row r="1139" customFormat="false" ht="15" hidden="false" customHeight="false" outlineLevel="0" collapsed="false">
      <c r="A1139" s="10" t="s">
        <v>3223</v>
      </c>
      <c r="B1139" s="10" t="s">
        <v>8979</v>
      </c>
      <c r="C1139" s="11" t="n">
        <v>45848</v>
      </c>
      <c r="D1139" s="13" t="b">
        <f aca="false">TRUE()</f>
        <v>1</v>
      </c>
      <c r="E1139" s="14" t="n">
        <f aca="false">_xlfn.MAXIFS(Pedidos!$C$2:$C$7000,Pedidos!$B$2:$B$7000,A1139)</f>
        <v>46022</v>
      </c>
      <c r="F1139" s="15" t="n">
        <f aca="false">Parámetros!$B$4-E1139</f>
        <v>274</v>
      </c>
      <c r="G1139" s="7" t="n">
        <f aca="false">COUNTIF(Pedidos!$B$2:$B$7000,A1139)</f>
        <v>2</v>
      </c>
      <c r="H1139" s="16" t="n">
        <f aca="false">SUMIFS(Pedidos!$D$2:$D$7000,Pedidos!$B$2:$B$7000,A1139)</f>
        <v>55.65</v>
      </c>
      <c r="I1139" s="7" t="n">
        <f aca="false">5-MIN(4,INT(PERCENTRANK($F$2:$F$2401,F1139,6)*5))</f>
        <v>3</v>
      </c>
      <c r="J1139" s="15" t="n">
        <f aca="false">IF(G1139&gt;=Parámetros!$B$8,5,IF(G1139&gt;=Parámetros!$B$7,4,IF(G1139&gt;=Parámetros!$B$6,3,IF(G1139&gt;=Parámetros!$B$5,2,1))))</f>
        <v>2</v>
      </c>
      <c r="K1139" s="7" t="n">
        <f aca="false">1+MIN(4,INT(PERCENTRANK($H$2:$H$2401,H1139,6)*5))</f>
        <v>3</v>
      </c>
      <c r="L1139" s="7" t="str">
        <f aca="false">I1139&amp;J1139&amp;K1139</f>
        <v>323</v>
      </c>
      <c r="M1139" s="15" t="str">
        <f aca="false">INDEX('Mapa RF'!$B$4:$F$8,6-I1139,J1139)</f>
        <v>A punto de dormirse</v>
      </c>
    </row>
    <row r="1140" customFormat="false" ht="15" hidden="false" customHeight="false" outlineLevel="0" collapsed="false">
      <c r="A1140" s="10" t="s">
        <v>2543</v>
      </c>
      <c r="B1140" s="10" t="s">
        <v>8975</v>
      </c>
      <c r="C1140" s="11" t="n">
        <v>45797</v>
      </c>
      <c r="D1140" s="13" t="b">
        <f aca="false">TRUE()</f>
        <v>1</v>
      </c>
      <c r="E1140" s="14" t="n">
        <f aca="false">_xlfn.MAXIFS(Pedidos!$C$2:$C$7000,Pedidos!$B$2:$B$7000,A1140)</f>
        <v>45797</v>
      </c>
      <c r="F1140" s="15" t="n">
        <f aca="false">Parámetros!$B$4-E1140</f>
        <v>499</v>
      </c>
      <c r="G1140" s="7" t="n">
        <f aca="false">COUNTIF(Pedidos!$B$2:$B$7000,A1140)</f>
        <v>1</v>
      </c>
      <c r="H1140" s="16" t="n">
        <f aca="false">SUMIFS(Pedidos!$D$2:$D$7000,Pedidos!$B$2:$B$7000,A1140)</f>
        <v>15.24</v>
      </c>
      <c r="I1140" s="7" t="n">
        <f aca="false">5-MIN(4,INT(PERCENTRANK($F$2:$F$2401,F1140,6)*5))</f>
        <v>2</v>
      </c>
      <c r="J1140" s="15" t="n">
        <f aca="false">IF(G1140&gt;=Parámetros!$B$8,5,IF(G1140&gt;=Parámetros!$B$7,4,IF(G1140&gt;=Parámetros!$B$6,3,IF(G1140&gt;=Parámetros!$B$5,2,1))))</f>
        <v>1</v>
      </c>
      <c r="K1140" s="7" t="n">
        <f aca="false">1+MIN(4,INT(PERCENTRANK($H$2:$H$2401,H1140,6)*5))</f>
        <v>1</v>
      </c>
      <c r="L1140" s="7" t="str">
        <f aca="false">I1140&amp;J1140&amp;K1140</f>
        <v>211</v>
      </c>
      <c r="M1140" s="15" t="str">
        <f aca="false">INDEX('Mapa RF'!$B$4:$F$8,6-I1140,J1140)</f>
        <v>Hibernando</v>
      </c>
    </row>
    <row r="1141" customFormat="false" ht="15" hidden="false" customHeight="false" outlineLevel="0" collapsed="false">
      <c r="A1141" s="10" t="s">
        <v>1703</v>
      </c>
      <c r="B1141" s="10" t="s">
        <v>8968</v>
      </c>
      <c r="C1141" s="11" t="n">
        <v>45732</v>
      </c>
      <c r="D1141" s="13" t="b">
        <f aca="false">TRUE()</f>
        <v>1</v>
      </c>
      <c r="E1141" s="14" t="n">
        <f aca="false">_xlfn.MAXIFS(Pedidos!$C$2:$C$7000,Pedidos!$B$2:$B$7000,A1141)</f>
        <v>45732</v>
      </c>
      <c r="F1141" s="15" t="n">
        <f aca="false">Parámetros!$B$4-E1141</f>
        <v>564</v>
      </c>
      <c r="G1141" s="7" t="n">
        <f aca="false">COUNTIF(Pedidos!$B$2:$B$7000,A1141)</f>
        <v>1</v>
      </c>
      <c r="H1141" s="16" t="n">
        <f aca="false">SUMIFS(Pedidos!$D$2:$D$7000,Pedidos!$B$2:$B$7000,A1141)</f>
        <v>40.35</v>
      </c>
      <c r="I1141" s="7" t="n">
        <f aca="false">5-MIN(4,INT(PERCENTRANK($F$2:$F$2401,F1141,6)*5))</f>
        <v>1</v>
      </c>
      <c r="J1141" s="15" t="n">
        <f aca="false">IF(G1141&gt;=Parámetros!$B$8,5,IF(G1141&gt;=Parámetros!$B$7,4,IF(G1141&gt;=Parámetros!$B$6,3,IF(G1141&gt;=Parámetros!$B$5,2,1))))</f>
        <v>1</v>
      </c>
      <c r="K1141" s="7" t="n">
        <f aca="false">1+MIN(4,INT(PERCENTRANK($H$2:$H$2401,H1141,6)*5))</f>
        <v>3</v>
      </c>
      <c r="L1141" s="7" t="str">
        <f aca="false">I1141&amp;J1141&amp;K1141</f>
        <v>113</v>
      </c>
      <c r="M1141" s="15" t="str">
        <f aca="false">INDEX('Mapa RF'!$B$4:$F$8,6-I1141,J1141)</f>
        <v>Hibernando</v>
      </c>
    </row>
    <row r="1142" customFormat="false" ht="15" hidden="false" customHeight="false" outlineLevel="0" collapsed="false">
      <c r="A1142" s="10" t="s">
        <v>4425</v>
      </c>
      <c r="B1142" s="10" t="s">
        <v>8970</v>
      </c>
      <c r="C1142" s="11" t="n">
        <v>45937</v>
      </c>
      <c r="D1142" s="13" t="b">
        <f aca="false">FALSE()</f>
        <v>0</v>
      </c>
      <c r="E1142" s="14" t="n">
        <f aca="false">_xlfn.MAXIFS(Pedidos!$C$2:$C$7000,Pedidos!$B$2:$B$7000,A1142)</f>
        <v>45937</v>
      </c>
      <c r="F1142" s="15" t="n">
        <f aca="false">Parámetros!$B$4-E1142</f>
        <v>359</v>
      </c>
      <c r="G1142" s="7" t="n">
        <f aca="false">COUNTIF(Pedidos!$B$2:$B$7000,A1142)</f>
        <v>1</v>
      </c>
      <c r="H1142" s="16" t="n">
        <f aca="false">SUMIFS(Pedidos!$D$2:$D$7000,Pedidos!$B$2:$B$7000,A1142)</f>
        <v>25.56</v>
      </c>
      <c r="I1142" s="7" t="n">
        <f aca="false">5-MIN(4,INT(PERCENTRANK($F$2:$F$2401,F1142,6)*5))</f>
        <v>2</v>
      </c>
      <c r="J1142" s="15" t="n">
        <f aca="false">IF(G1142&gt;=Parámetros!$B$8,5,IF(G1142&gt;=Parámetros!$B$7,4,IF(G1142&gt;=Parámetros!$B$6,3,IF(G1142&gt;=Parámetros!$B$5,2,1))))</f>
        <v>1</v>
      </c>
      <c r="K1142" s="7" t="n">
        <f aca="false">1+MIN(4,INT(PERCENTRANK($H$2:$H$2401,H1142,6)*5))</f>
        <v>1</v>
      </c>
      <c r="L1142" s="7" t="str">
        <f aca="false">I1142&amp;J1142&amp;K1142</f>
        <v>211</v>
      </c>
      <c r="M1142" s="15" t="str">
        <f aca="false">INDEX('Mapa RF'!$B$4:$F$8,6-I1142,J1142)</f>
        <v>Hibernando</v>
      </c>
    </row>
    <row r="1143" customFormat="false" ht="15" hidden="false" customHeight="false" outlineLevel="0" collapsed="false">
      <c r="A1143" s="10" t="s">
        <v>2039</v>
      </c>
      <c r="B1143" s="10" t="s">
        <v>8973</v>
      </c>
      <c r="C1143" s="11" t="n">
        <v>45759</v>
      </c>
      <c r="D1143" s="13" t="b">
        <f aca="false">TRUE()</f>
        <v>1</v>
      </c>
      <c r="E1143" s="14" t="n">
        <f aca="false">_xlfn.MAXIFS(Pedidos!$C$2:$C$7000,Pedidos!$B$2:$B$7000,A1143)</f>
        <v>46259</v>
      </c>
      <c r="F1143" s="15" t="n">
        <f aca="false">Parámetros!$B$4-E1143</f>
        <v>37</v>
      </c>
      <c r="G1143" s="7" t="n">
        <f aca="false">COUNTIF(Pedidos!$B$2:$B$7000,A1143)</f>
        <v>7</v>
      </c>
      <c r="H1143" s="16" t="n">
        <f aca="false">SUMIFS(Pedidos!$D$2:$D$7000,Pedidos!$B$2:$B$7000,A1143)</f>
        <v>278.02</v>
      </c>
      <c r="I1143" s="7" t="n">
        <f aca="false">5-MIN(4,INT(PERCENTRANK($F$2:$F$2401,F1143,6)*5))</f>
        <v>5</v>
      </c>
      <c r="J1143" s="15" t="n">
        <f aca="false">IF(G1143&gt;=Parámetros!$B$8,5,IF(G1143&gt;=Parámetros!$B$7,4,IF(G1143&gt;=Parámetros!$B$6,3,IF(G1143&gt;=Parámetros!$B$5,2,1))))</f>
        <v>5</v>
      </c>
      <c r="K1143" s="7" t="n">
        <f aca="false">1+MIN(4,INT(PERCENTRANK($H$2:$H$2401,H1143,6)*5))</f>
        <v>5</v>
      </c>
      <c r="L1143" s="7" t="str">
        <f aca="false">I1143&amp;J1143&amp;K1143</f>
        <v>555</v>
      </c>
      <c r="M1143" s="15" t="str">
        <f aca="false">INDEX('Mapa RF'!$B$4:$F$8,6-I1143,J1143)</f>
        <v>Campeones</v>
      </c>
    </row>
    <row r="1144" customFormat="false" ht="15" hidden="false" customHeight="false" outlineLevel="0" collapsed="false">
      <c r="A1144" s="10" t="s">
        <v>950</v>
      </c>
      <c r="B1144" s="10" t="s">
        <v>8968</v>
      </c>
      <c r="C1144" s="11" t="n">
        <v>45671</v>
      </c>
      <c r="D1144" s="13" t="b">
        <f aca="false">TRUE()</f>
        <v>1</v>
      </c>
      <c r="E1144" s="14" t="n">
        <f aca="false">_xlfn.MAXIFS(Pedidos!$C$2:$C$7000,Pedidos!$B$2:$B$7000,A1144)</f>
        <v>45835</v>
      </c>
      <c r="F1144" s="15" t="n">
        <f aca="false">Parámetros!$B$4-E1144</f>
        <v>461</v>
      </c>
      <c r="G1144" s="7" t="n">
        <f aca="false">COUNTIF(Pedidos!$B$2:$B$7000,A1144)</f>
        <v>4</v>
      </c>
      <c r="H1144" s="16" t="n">
        <f aca="false">SUMIFS(Pedidos!$D$2:$D$7000,Pedidos!$B$2:$B$7000,A1144)</f>
        <v>141.37</v>
      </c>
      <c r="I1144" s="7" t="n">
        <f aca="false">5-MIN(4,INT(PERCENTRANK($F$2:$F$2401,F1144,6)*5))</f>
        <v>2</v>
      </c>
      <c r="J1144" s="15" t="n">
        <f aca="false">IF(G1144&gt;=Parámetros!$B$8,5,IF(G1144&gt;=Parámetros!$B$7,4,IF(G1144&gt;=Parámetros!$B$6,3,IF(G1144&gt;=Parámetros!$B$5,2,1))))</f>
        <v>4</v>
      </c>
      <c r="K1144" s="7" t="n">
        <f aca="false">1+MIN(4,INT(PERCENTRANK($H$2:$H$2401,H1144,6)*5))</f>
        <v>5</v>
      </c>
      <c r="L1144" s="7" t="str">
        <f aca="false">I1144&amp;J1144&amp;K1144</f>
        <v>245</v>
      </c>
      <c r="M1144" s="15" t="str">
        <f aca="false">INDEX('Mapa RF'!$B$4:$F$8,6-I1144,J1144)</f>
        <v>En riesgo</v>
      </c>
    </row>
    <row r="1145" customFormat="false" ht="15" hidden="false" customHeight="false" outlineLevel="0" collapsed="false">
      <c r="A1145" s="10" t="s">
        <v>7383</v>
      </c>
      <c r="B1145" s="10" t="s">
        <v>8968</v>
      </c>
      <c r="C1145" s="11" t="n">
        <v>46168</v>
      </c>
      <c r="D1145" s="13" t="b">
        <f aca="false">TRUE()</f>
        <v>1</v>
      </c>
      <c r="E1145" s="14" t="n">
        <f aca="false">_xlfn.MAXIFS(Pedidos!$C$2:$C$7000,Pedidos!$B$2:$B$7000,A1145)</f>
        <v>46168</v>
      </c>
      <c r="F1145" s="15" t="n">
        <f aca="false">Parámetros!$B$4-E1145</f>
        <v>128</v>
      </c>
      <c r="G1145" s="7" t="n">
        <f aca="false">COUNTIF(Pedidos!$B$2:$B$7000,A1145)</f>
        <v>1</v>
      </c>
      <c r="H1145" s="16" t="n">
        <f aca="false">SUMIFS(Pedidos!$D$2:$D$7000,Pedidos!$B$2:$B$7000,A1145)</f>
        <v>13.51</v>
      </c>
      <c r="I1145" s="7" t="n">
        <f aca="false">5-MIN(4,INT(PERCENTRANK($F$2:$F$2401,F1145,6)*5))</f>
        <v>4</v>
      </c>
      <c r="J1145" s="15" t="n">
        <f aca="false">IF(G1145&gt;=Parámetros!$B$8,5,IF(G1145&gt;=Parámetros!$B$7,4,IF(G1145&gt;=Parámetros!$B$6,3,IF(G1145&gt;=Parámetros!$B$5,2,1))))</f>
        <v>1</v>
      </c>
      <c r="K1145" s="7" t="n">
        <f aca="false">1+MIN(4,INT(PERCENTRANK($H$2:$H$2401,H1145,6)*5))</f>
        <v>1</v>
      </c>
      <c r="L1145" s="7" t="str">
        <f aca="false">I1145&amp;J1145&amp;K1145</f>
        <v>411</v>
      </c>
      <c r="M1145" s="15" t="str">
        <f aca="false">INDEX('Mapa RF'!$B$4:$F$8,6-I1145,J1145)</f>
        <v>Prometedores</v>
      </c>
    </row>
    <row r="1146" customFormat="false" ht="15" hidden="false" customHeight="false" outlineLevel="0" collapsed="false">
      <c r="A1146" s="10" t="s">
        <v>7710</v>
      </c>
      <c r="B1146" s="10" t="s">
        <v>8968</v>
      </c>
      <c r="C1146" s="11" t="n">
        <v>46196</v>
      </c>
      <c r="D1146" s="13" t="b">
        <f aca="false">TRUE()</f>
        <v>1</v>
      </c>
      <c r="E1146" s="14" t="n">
        <f aca="false">_xlfn.MAXIFS(Pedidos!$C$2:$C$7000,Pedidos!$B$2:$B$7000,A1146)</f>
        <v>46196</v>
      </c>
      <c r="F1146" s="15" t="n">
        <f aca="false">Parámetros!$B$4-E1146</f>
        <v>100</v>
      </c>
      <c r="G1146" s="7" t="n">
        <f aca="false">COUNTIF(Pedidos!$B$2:$B$7000,A1146)</f>
        <v>1</v>
      </c>
      <c r="H1146" s="16" t="n">
        <f aca="false">SUMIFS(Pedidos!$D$2:$D$7000,Pedidos!$B$2:$B$7000,A1146)</f>
        <v>33.71</v>
      </c>
      <c r="I1146" s="7" t="n">
        <f aca="false">5-MIN(4,INT(PERCENTRANK($F$2:$F$2401,F1146,6)*5))</f>
        <v>4</v>
      </c>
      <c r="J1146" s="15" t="n">
        <f aca="false">IF(G1146&gt;=Parámetros!$B$8,5,IF(G1146&gt;=Parámetros!$B$7,4,IF(G1146&gt;=Parámetros!$B$6,3,IF(G1146&gt;=Parámetros!$B$5,2,1))))</f>
        <v>1</v>
      </c>
      <c r="K1146" s="7" t="n">
        <f aca="false">1+MIN(4,INT(PERCENTRANK($H$2:$H$2401,H1146,6)*5))</f>
        <v>2</v>
      </c>
      <c r="L1146" s="7" t="str">
        <f aca="false">I1146&amp;J1146&amp;K1146</f>
        <v>412</v>
      </c>
      <c r="M1146" s="15" t="str">
        <f aca="false">INDEX('Mapa RF'!$B$4:$F$8,6-I1146,J1146)</f>
        <v>Prometedores</v>
      </c>
    </row>
    <row r="1147" customFormat="false" ht="15" hidden="false" customHeight="false" outlineLevel="0" collapsed="false">
      <c r="A1147" s="10" t="s">
        <v>389</v>
      </c>
      <c r="B1147" s="10" t="s">
        <v>8977</v>
      </c>
      <c r="C1147" s="11" t="n">
        <v>45612</v>
      </c>
      <c r="D1147" s="13" t="b">
        <f aca="false">TRUE()</f>
        <v>1</v>
      </c>
      <c r="E1147" s="14" t="n">
        <f aca="false">_xlfn.MAXIFS(Pedidos!$C$2:$C$7000,Pedidos!$B$2:$B$7000,A1147)</f>
        <v>45834</v>
      </c>
      <c r="F1147" s="15" t="n">
        <f aca="false">Parámetros!$B$4-E1147</f>
        <v>462</v>
      </c>
      <c r="G1147" s="7" t="n">
        <f aca="false">COUNTIF(Pedidos!$B$2:$B$7000,A1147)</f>
        <v>2</v>
      </c>
      <c r="H1147" s="16" t="n">
        <f aca="false">SUMIFS(Pedidos!$D$2:$D$7000,Pedidos!$B$2:$B$7000,A1147)</f>
        <v>84.51</v>
      </c>
      <c r="I1147" s="7" t="n">
        <f aca="false">5-MIN(4,INT(PERCENTRANK($F$2:$F$2401,F1147,6)*5))</f>
        <v>2</v>
      </c>
      <c r="J1147" s="15" t="n">
        <f aca="false">IF(G1147&gt;=Parámetros!$B$8,5,IF(G1147&gt;=Parámetros!$B$7,4,IF(G1147&gt;=Parámetros!$B$6,3,IF(G1147&gt;=Parámetros!$B$5,2,1))))</f>
        <v>2</v>
      </c>
      <c r="K1147" s="7" t="n">
        <f aca="false">1+MIN(4,INT(PERCENTRANK($H$2:$H$2401,H1147,6)*5))</f>
        <v>4</v>
      </c>
      <c r="L1147" s="7" t="str">
        <f aca="false">I1147&amp;J1147&amp;K1147</f>
        <v>224</v>
      </c>
      <c r="M1147" s="15" t="str">
        <f aca="false">INDEX('Mapa RF'!$B$4:$F$8,6-I1147,J1147)</f>
        <v>Hibernando</v>
      </c>
    </row>
    <row r="1148" customFormat="false" ht="15" hidden="false" customHeight="false" outlineLevel="0" collapsed="false">
      <c r="A1148" s="10" t="s">
        <v>6683</v>
      </c>
      <c r="B1148" s="10" t="s">
        <v>8973</v>
      </c>
      <c r="C1148" s="11" t="n">
        <v>46108</v>
      </c>
      <c r="D1148" s="13" t="b">
        <f aca="false">TRUE()</f>
        <v>1</v>
      </c>
      <c r="E1148" s="14" t="n">
        <f aca="false">_xlfn.MAXIFS(Pedidos!$C$2:$C$7000,Pedidos!$B$2:$B$7000,A1148)</f>
        <v>46108</v>
      </c>
      <c r="F1148" s="15" t="n">
        <f aca="false">Parámetros!$B$4-E1148</f>
        <v>188</v>
      </c>
      <c r="G1148" s="7" t="n">
        <f aca="false">COUNTIF(Pedidos!$B$2:$B$7000,A1148)</f>
        <v>1</v>
      </c>
      <c r="H1148" s="16" t="n">
        <f aca="false">SUMIFS(Pedidos!$D$2:$D$7000,Pedidos!$B$2:$B$7000,A1148)</f>
        <v>23.72</v>
      </c>
      <c r="I1148" s="7" t="n">
        <f aca="false">5-MIN(4,INT(PERCENTRANK($F$2:$F$2401,F1148,6)*5))</f>
        <v>4</v>
      </c>
      <c r="J1148" s="15" t="n">
        <f aca="false">IF(G1148&gt;=Parámetros!$B$8,5,IF(G1148&gt;=Parámetros!$B$7,4,IF(G1148&gt;=Parámetros!$B$6,3,IF(G1148&gt;=Parámetros!$B$5,2,1))))</f>
        <v>1</v>
      </c>
      <c r="K1148" s="7" t="n">
        <f aca="false">1+MIN(4,INT(PERCENTRANK($H$2:$H$2401,H1148,6)*5))</f>
        <v>1</v>
      </c>
      <c r="L1148" s="7" t="str">
        <f aca="false">I1148&amp;J1148&amp;K1148</f>
        <v>411</v>
      </c>
      <c r="M1148" s="15" t="str">
        <f aca="false">INDEX('Mapa RF'!$B$4:$F$8,6-I1148,J1148)</f>
        <v>Prometedores</v>
      </c>
    </row>
    <row r="1149" customFormat="false" ht="15" hidden="false" customHeight="false" outlineLevel="0" collapsed="false">
      <c r="A1149" s="10" t="s">
        <v>407</v>
      </c>
      <c r="B1149" s="10" t="s">
        <v>8979</v>
      </c>
      <c r="C1149" s="11" t="n">
        <v>45615</v>
      </c>
      <c r="D1149" s="13" t="b">
        <f aca="false">TRUE()</f>
        <v>1</v>
      </c>
      <c r="E1149" s="14" t="n">
        <f aca="false">_xlfn.MAXIFS(Pedidos!$C$2:$C$7000,Pedidos!$B$2:$B$7000,A1149)</f>
        <v>45615</v>
      </c>
      <c r="F1149" s="15" t="n">
        <f aca="false">Parámetros!$B$4-E1149</f>
        <v>681</v>
      </c>
      <c r="G1149" s="7" t="n">
        <f aca="false">COUNTIF(Pedidos!$B$2:$B$7000,A1149)</f>
        <v>1</v>
      </c>
      <c r="H1149" s="16" t="n">
        <f aca="false">SUMIFS(Pedidos!$D$2:$D$7000,Pedidos!$B$2:$B$7000,A1149)</f>
        <v>37.11</v>
      </c>
      <c r="I1149" s="7" t="n">
        <f aca="false">5-MIN(4,INT(PERCENTRANK($F$2:$F$2401,F1149,6)*5))</f>
        <v>1</v>
      </c>
      <c r="J1149" s="15" t="n">
        <f aca="false">IF(G1149&gt;=Parámetros!$B$8,5,IF(G1149&gt;=Parámetros!$B$7,4,IF(G1149&gt;=Parámetros!$B$6,3,IF(G1149&gt;=Parámetros!$B$5,2,1))))</f>
        <v>1</v>
      </c>
      <c r="K1149" s="7" t="n">
        <f aca="false">1+MIN(4,INT(PERCENTRANK($H$2:$H$2401,H1149,6)*5))</f>
        <v>3</v>
      </c>
      <c r="L1149" s="7" t="str">
        <f aca="false">I1149&amp;J1149&amp;K1149</f>
        <v>113</v>
      </c>
      <c r="M1149" s="15" t="str">
        <f aca="false">INDEX('Mapa RF'!$B$4:$F$8,6-I1149,J1149)</f>
        <v>Hibernando</v>
      </c>
    </row>
    <row r="1150" customFormat="false" ht="15" hidden="false" customHeight="false" outlineLevel="0" collapsed="false">
      <c r="A1150" s="10" t="s">
        <v>7246</v>
      </c>
      <c r="B1150" s="10" t="s">
        <v>8975</v>
      </c>
      <c r="C1150" s="11" t="n">
        <v>46155</v>
      </c>
      <c r="D1150" s="13" t="b">
        <f aca="false">TRUE()</f>
        <v>1</v>
      </c>
      <c r="E1150" s="14" t="n">
        <f aca="false">_xlfn.MAXIFS(Pedidos!$C$2:$C$7000,Pedidos!$B$2:$B$7000,A1150)</f>
        <v>46155</v>
      </c>
      <c r="F1150" s="15" t="n">
        <f aca="false">Parámetros!$B$4-E1150</f>
        <v>141</v>
      </c>
      <c r="G1150" s="7" t="n">
        <f aca="false">COUNTIF(Pedidos!$B$2:$B$7000,A1150)</f>
        <v>1</v>
      </c>
      <c r="H1150" s="16" t="n">
        <f aca="false">SUMIFS(Pedidos!$D$2:$D$7000,Pedidos!$B$2:$B$7000,A1150)</f>
        <v>31.9</v>
      </c>
      <c r="I1150" s="7" t="n">
        <f aca="false">5-MIN(4,INT(PERCENTRANK($F$2:$F$2401,F1150,6)*5))</f>
        <v>4</v>
      </c>
      <c r="J1150" s="15" t="n">
        <f aca="false">IF(G1150&gt;=Parámetros!$B$8,5,IF(G1150&gt;=Parámetros!$B$7,4,IF(G1150&gt;=Parámetros!$B$6,3,IF(G1150&gt;=Parámetros!$B$5,2,1))))</f>
        <v>1</v>
      </c>
      <c r="K1150" s="7" t="n">
        <f aca="false">1+MIN(4,INT(PERCENTRANK($H$2:$H$2401,H1150,6)*5))</f>
        <v>2</v>
      </c>
      <c r="L1150" s="7" t="str">
        <f aca="false">I1150&amp;J1150&amp;K1150</f>
        <v>412</v>
      </c>
      <c r="M1150" s="15" t="str">
        <f aca="false">INDEX('Mapa RF'!$B$4:$F$8,6-I1150,J1150)</f>
        <v>Prometedores</v>
      </c>
    </row>
    <row r="1151" customFormat="false" ht="15" hidden="false" customHeight="false" outlineLevel="0" collapsed="false">
      <c r="A1151" s="10" t="s">
        <v>4575</v>
      </c>
      <c r="B1151" s="10" t="s">
        <v>8975</v>
      </c>
      <c r="C1151" s="11" t="n">
        <v>45948</v>
      </c>
      <c r="D1151" s="13" t="b">
        <f aca="false">TRUE()</f>
        <v>1</v>
      </c>
      <c r="E1151" s="14" t="n">
        <f aca="false">_xlfn.MAXIFS(Pedidos!$C$2:$C$7000,Pedidos!$B$2:$B$7000,A1151)</f>
        <v>46167</v>
      </c>
      <c r="F1151" s="15" t="n">
        <f aca="false">Parámetros!$B$4-E1151</f>
        <v>129</v>
      </c>
      <c r="G1151" s="7" t="n">
        <f aca="false">COUNTIF(Pedidos!$B$2:$B$7000,A1151)</f>
        <v>2</v>
      </c>
      <c r="H1151" s="16" t="n">
        <f aca="false">SUMIFS(Pedidos!$D$2:$D$7000,Pedidos!$B$2:$B$7000,A1151)</f>
        <v>96.51</v>
      </c>
      <c r="I1151" s="7" t="n">
        <f aca="false">5-MIN(4,INT(PERCENTRANK($F$2:$F$2401,F1151,6)*5))</f>
        <v>4</v>
      </c>
      <c r="J1151" s="15" t="n">
        <f aca="false">IF(G1151&gt;=Parámetros!$B$8,5,IF(G1151&gt;=Parámetros!$B$7,4,IF(G1151&gt;=Parámetros!$B$6,3,IF(G1151&gt;=Parámetros!$B$5,2,1))))</f>
        <v>2</v>
      </c>
      <c r="K1151" s="7" t="n">
        <f aca="false">1+MIN(4,INT(PERCENTRANK($H$2:$H$2401,H1151,6)*5))</f>
        <v>4</v>
      </c>
      <c r="L1151" s="7" t="str">
        <f aca="false">I1151&amp;J1151&amp;K1151</f>
        <v>424</v>
      </c>
      <c r="M1151" s="15" t="str">
        <f aca="false">INDEX('Mapa RF'!$B$4:$F$8,6-I1151,J1151)</f>
        <v>Potencialmente leales</v>
      </c>
    </row>
    <row r="1152" customFormat="false" ht="15" hidden="false" customHeight="false" outlineLevel="0" collapsed="false">
      <c r="A1152" s="10" t="s">
        <v>3750</v>
      </c>
      <c r="B1152" s="10" t="s">
        <v>8972</v>
      </c>
      <c r="C1152" s="11" t="n">
        <v>45886</v>
      </c>
      <c r="D1152" s="13" t="b">
        <f aca="false">FALSE()</f>
        <v>0</v>
      </c>
      <c r="E1152" s="14" t="n">
        <f aca="false">_xlfn.MAXIFS(Pedidos!$C$2:$C$7000,Pedidos!$B$2:$B$7000,A1152)</f>
        <v>45886</v>
      </c>
      <c r="F1152" s="15" t="n">
        <f aca="false">Parámetros!$B$4-E1152</f>
        <v>410</v>
      </c>
      <c r="G1152" s="7" t="n">
        <f aca="false">COUNTIF(Pedidos!$B$2:$B$7000,A1152)</f>
        <v>1</v>
      </c>
      <c r="H1152" s="16" t="n">
        <f aca="false">SUMIFS(Pedidos!$D$2:$D$7000,Pedidos!$B$2:$B$7000,A1152)</f>
        <v>73.98</v>
      </c>
      <c r="I1152" s="7" t="n">
        <f aca="false">5-MIN(4,INT(PERCENTRANK($F$2:$F$2401,F1152,6)*5))</f>
        <v>2</v>
      </c>
      <c r="J1152" s="15" t="n">
        <f aca="false">IF(G1152&gt;=Parámetros!$B$8,5,IF(G1152&gt;=Parámetros!$B$7,4,IF(G1152&gt;=Parámetros!$B$6,3,IF(G1152&gt;=Parámetros!$B$5,2,1))))</f>
        <v>1</v>
      </c>
      <c r="K1152" s="7" t="n">
        <f aca="false">1+MIN(4,INT(PERCENTRANK($H$2:$H$2401,H1152,6)*5))</f>
        <v>4</v>
      </c>
      <c r="L1152" s="7" t="str">
        <f aca="false">I1152&amp;J1152&amp;K1152</f>
        <v>214</v>
      </c>
      <c r="M1152" s="15" t="str">
        <f aca="false">INDEX('Mapa RF'!$B$4:$F$8,6-I1152,J1152)</f>
        <v>Hibernando</v>
      </c>
    </row>
    <row r="1153" customFormat="false" ht="15" hidden="false" customHeight="false" outlineLevel="0" collapsed="false">
      <c r="A1153" s="10" t="s">
        <v>1813</v>
      </c>
      <c r="B1153" s="10" t="s">
        <v>8974</v>
      </c>
      <c r="C1153" s="11" t="n">
        <v>45741</v>
      </c>
      <c r="D1153" s="13" t="b">
        <f aca="false">TRUE()</f>
        <v>1</v>
      </c>
      <c r="E1153" s="14" t="n">
        <f aca="false">_xlfn.MAXIFS(Pedidos!$C$2:$C$7000,Pedidos!$B$2:$B$7000,A1153)</f>
        <v>45858</v>
      </c>
      <c r="F1153" s="15" t="n">
        <f aca="false">Parámetros!$B$4-E1153</f>
        <v>438</v>
      </c>
      <c r="G1153" s="7" t="n">
        <f aca="false">COUNTIF(Pedidos!$B$2:$B$7000,A1153)</f>
        <v>2</v>
      </c>
      <c r="H1153" s="16" t="n">
        <f aca="false">SUMIFS(Pedidos!$D$2:$D$7000,Pedidos!$B$2:$B$7000,A1153)</f>
        <v>68.39</v>
      </c>
      <c r="I1153" s="7" t="n">
        <f aca="false">5-MIN(4,INT(PERCENTRANK($F$2:$F$2401,F1153,6)*5))</f>
        <v>2</v>
      </c>
      <c r="J1153" s="15" t="n">
        <f aca="false">IF(G1153&gt;=Parámetros!$B$8,5,IF(G1153&gt;=Parámetros!$B$7,4,IF(G1153&gt;=Parámetros!$B$6,3,IF(G1153&gt;=Parámetros!$B$5,2,1))))</f>
        <v>2</v>
      </c>
      <c r="K1153" s="7" t="n">
        <f aca="false">1+MIN(4,INT(PERCENTRANK($H$2:$H$2401,H1153,6)*5))</f>
        <v>4</v>
      </c>
      <c r="L1153" s="7" t="str">
        <f aca="false">I1153&amp;J1153&amp;K1153</f>
        <v>224</v>
      </c>
      <c r="M1153" s="15" t="str">
        <f aca="false">INDEX('Mapa RF'!$B$4:$F$8,6-I1153,J1153)</f>
        <v>Hibernando</v>
      </c>
    </row>
    <row r="1154" customFormat="false" ht="15" hidden="false" customHeight="false" outlineLevel="0" collapsed="false">
      <c r="A1154" s="10" t="s">
        <v>4964</v>
      </c>
      <c r="B1154" s="10" t="s">
        <v>8979</v>
      </c>
      <c r="C1154" s="11" t="n">
        <v>45977</v>
      </c>
      <c r="D1154" s="13" t="b">
        <f aca="false">TRUE()</f>
        <v>1</v>
      </c>
      <c r="E1154" s="14" t="n">
        <f aca="false">_xlfn.MAXIFS(Pedidos!$C$2:$C$7000,Pedidos!$B$2:$B$7000,A1154)</f>
        <v>46209</v>
      </c>
      <c r="F1154" s="15" t="n">
        <f aca="false">Parámetros!$B$4-E1154</f>
        <v>87</v>
      </c>
      <c r="G1154" s="7" t="n">
        <f aca="false">COUNTIF(Pedidos!$B$2:$B$7000,A1154)</f>
        <v>2</v>
      </c>
      <c r="H1154" s="16" t="n">
        <f aca="false">SUMIFS(Pedidos!$D$2:$D$7000,Pedidos!$B$2:$B$7000,A1154)</f>
        <v>118.37</v>
      </c>
      <c r="I1154" s="7" t="n">
        <f aca="false">5-MIN(4,INT(PERCENTRANK($F$2:$F$2401,F1154,6)*5))</f>
        <v>4</v>
      </c>
      <c r="J1154" s="15" t="n">
        <f aca="false">IF(G1154&gt;=Parámetros!$B$8,5,IF(G1154&gt;=Parámetros!$B$7,4,IF(G1154&gt;=Parámetros!$B$6,3,IF(G1154&gt;=Parámetros!$B$5,2,1))))</f>
        <v>2</v>
      </c>
      <c r="K1154" s="7" t="n">
        <f aca="false">1+MIN(4,INT(PERCENTRANK($H$2:$H$2401,H1154,6)*5))</f>
        <v>4</v>
      </c>
      <c r="L1154" s="7" t="str">
        <f aca="false">I1154&amp;J1154&amp;K1154</f>
        <v>424</v>
      </c>
      <c r="M1154" s="15" t="str">
        <f aca="false">INDEX('Mapa RF'!$B$4:$F$8,6-I1154,J1154)</f>
        <v>Potencialmente leales</v>
      </c>
    </row>
    <row r="1155" customFormat="false" ht="15" hidden="false" customHeight="false" outlineLevel="0" collapsed="false">
      <c r="A1155" s="10" t="s">
        <v>2401</v>
      </c>
      <c r="B1155" s="10" t="s">
        <v>8968</v>
      </c>
      <c r="C1155" s="11" t="n">
        <v>45786</v>
      </c>
      <c r="D1155" s="13" t="b">
        <f aca="false">TRUE()</f>
        <v>1</v>
      </c>
      <c r="E1155" s="14" t="n">
        <f aca="false">_xlfn.MAXIFS(Pedidos!$C$2:$C$7000,Pedidos!$B$2:$B$7000,A1155)</f>
        <v>46295</v>
      </c>
      <c r="F1155" s="15" t="n">
        <f aca="false">Parámetros!$B$4-E1155</f>
        <v>1</v>
      </c>
      <c r="G1155" s="7" t="n">
        <f aca="false">COUNTIF(Pedidos!$B$2:$B$7000,A1155)</f>
        <v>17</v>
      </c>
      <c r="H1155" s="16" t="n">
        <f aca="false">SUMIFS(Pedidos!$D$2:$D$7000,Pedidos!$B$2:$B$7000,A1155)</f>
        <v>695.83</v>
      </c>
      <c r="I1155" s="7" t="n">
        <f aca="false">5-MIN(4,INT(PERCENTRANK($F$2:$F$2401,F1155,6)*5))</f>
        <v>5</v>
      </c>
      <c r="J1155" s="15" t="n">
        <f aca="false">IF(G1155&gt;=Parámetros!$B$8,5,IF(G1155&gt;=Parámetros!$B$7,4,IF(G1155&gt;=Parámetros!$B$6,3,IF(G1155&gt;=Parámetros!$B$5,2,1))))</f>
        <v>5</v>
      </c>
      <c r="K1155" s="7" t="n">
        <f aca="false">1+MIN(4,INT(PERCENTRANK($H$2:$H$2401,H1155,6)*5))</f>
        <v>5</v>
      </c>
      <c r="L1155" s="7" t="str">
        <f aca="false">I1155&amp;J1155&amp;K1155</f>
        <v>555</v>
      </c>
      <c r="M1155" s="15" t="str">
        <f aca="false">INDEX('Mapa RF'!$B$4:$F$8,6-I1155,J1155)</f>
        <v>Campeones</v>
      </c>
    </row>
    <row r="1156" customFormat="false" ht="15" hidden="false" customHeight="false" outlineLevel="0" collapsed="false">
      <c r="A1156" s="10" t="s">
        <v>8756</v>
      </c>
      <c r="B1156" s="10" t="s">
        <v>8968</v>
      </c>
      <c r="C1156" s="11" t="n">
        <v>46279</v>
      </c>
      <c r="D1156" s="13" t="b">
        <f aca="false">TRUE()</f>
        <v>1</v>
      </c>
      <c r="E1156" s="14" t="n">
        <f aca="false">_xlfn.MAXIFS(Pedidos!$C$2:$C$7000,Pedidos!$B$2:$B$7000,A1156)</f>
        <v>46279</v>
      </c>
      <c r="F1156" s="15" t="n">
        <f aca="false">Parámetros!$B$4-E1156</f>
        <v>17</v>
      </c>
      <c r="G1156" s="7" t="n">
        <f aca="false">COUNTIF(Pedidos!$B$2:$B$7000,A1156)</f>
        <v>1</v>
      </c>
      <c r="H1156" s="16" t="n">
        <f aca="false">SUMIFS(Pedidos!$D$2:$D$7000,Pedidos!$B$2:$B$7000,A1156)</f>
        <v>41.64</v>
      </c>
      <c r="I1156" s="7" t="n">
        <f aca="false">5-MIN(4,INT(PERCENTRANK($F$2:$F$2401,F1156,6)*5))</f>
        <v>5</v>
      </c>
      <c r="J1156" s="15" t="n">
        <f aca="false">IF(G1156&gt;=Parámetros!$B$8,5,IF(G1156&gt;=Parámetros!$B$7,4,IF(G1156&gt;=Parámetros!$B$6,3,IF(G1156&gt;=Parámetros!$B$5,2,1))))</f>
        <v>1</v>
      </c>
      <c r="K1156" s="7" t="n">
        <f aca="false">1+MIN(4,INT(PERCENTRANK($H$2:$H$2401,H1156,6)*5))</f>
        <v>3</v>
      </c>
      <c r="L1156" s="7" t="str">
        <f aca="false">I1156&amp;J1156&amp;K1156</f>
        <v>513</v>
      </c>
      <c r="M1156" s="15" t="str">
        <f aca="false">INDEX('Mapa RF'!$B$4:$F$8,6-I1156,J1156)</f>
        <v>Nuevos</v>
      </c>
    </row>
    <row r="1157" customFormat="false" ht="15" hidden="false" customHeight="false" outlineLevel="0" collapsed="false">
      <c r="A1157" s="10" t="s">
        <v>3636</v>
      </c>
      <c r="B1157" s="10" t="s">
        <v>8973</v>
      </c>
      <c r="C1157" s="11" t="n">
        <v>45878</v>
      </c>
      <c r="D1157" s="13" t="b">
        <f aca="false">TRUE()</f>
        <v>1</v>
      </c>
      <c r="E1157" s="14" t="n">
        <f aca="false">_xlfn.MAXIFS(Pedidos!$C$2:$C$7000,Pedidos!$B$2:$B$7000,A1157)</f>
        <v>45878</v>
      </c>
      <c r="F1157" s="15" t="n">
        <f aca="false">Parámetros!$B$4-E1157</f>
        <v>418</v>
      </c>
      <c r="G1157" s="7" t="n">
        <f aca="false">COUNTIF(Pedidos!$B$2:$B$7000,A1157)</f>
        <v>1</v>
      </c>
      <c r="H1157" s="16" t="n">
        <f aca="false">SUMIFS(Pedidos!$D$2:$D$7000,Pedidos!$B$2:$B$7000,A1157)</f>
        <v>51.2</v>
      </c>
      <c r="I1157" s="7" t="n">
        <f aca="false">5-MIN(4,INT(PERCENTRANK($F$2:$F$2401,F1157,6)*5))</f>
        <v>2</v>
      </c>
      <c r="J1157" s="15" t="n">
        <f aca="false">IF(G1157&gt;=Parámetros!$B$8,5,IF(G1157&gt;=Parámetros!$B$7,4,IF(G1157&gt;=Parámetros!$B$6,3,IF(G1157&gt;=Parámetros!$B$5,2,1))))</f>
        <v>1</v>
      </c>
      <c r="K1157" s="7" t="n">
        <f aca="false">1+MIN(4,INT(PERCENTRANK($H$2:$H$2401,H1157,6)*5))</f>
        <v>3</v>
      </c>
      <c r="L1157" s="7" t="str">
        <f aca="false">I1157&amp;J1157&amp;K1157</f>
        <v>213</v>
      </c>
      <c r="M1157" s="15" t="str">
        <f aca="false">INDEX('Mapa RF'!$B$4:$F$8,6-I1157,J1157)</f>
        <v>Hibernando</v>
      </c>
    </row>
    <row r="1158" customFormat="false" ht="15" hidden="false" customHeight="false" outlineLevel="0" collapsed="false">
      <c r="A1158" s="10" t="s">
        <v>732</v>
      </c>
      <c r="B1158" s="10" t="s">
        <v>8968</v>
      </c>
      <c r="C1158" s="11" t="n">
        <v>45649</v>
      </c>
      <c r="D1158" s="13" t="b">
        <f aca="false">FALSE()</f>
        <v>0</v>
      </c>
      <c r="E1158" s="14" t="n">
        <f aca="false">_xlfn.MAXIFS(Pedidos!$C$2:$C$7000,Pedidos!$B$2:$B$7000,A1158)</f>
        <v>45649</v>
      </c>
      <c r="F1158" s="15" t="n">
        <f aca="false">Parámetros!$B$4-E1158</f>
        <v>647</v>
      </c>
      <c r="G1158" s="7" t="n">
        <f aca="false">COUNTIF(Pedidos!$B$2:$B$7000,A1158)</f>
        <v>1</v>
      </c>
      <c r="H1158" s="16" t="n">
        <f aca="false">SUMIFS(Pedidos!$D$2:$D$7000,Pedidos!$B$2:$B$7000,A1158)</f>
        <v>24.82</v>
      </c>
      <c r="I1158" s="7" t="n">
        <f aca="false">5-MIN(4,INT(PERCENTRANK($F$2:$F$2401,F1158,6)*5))</f>
        <v>1</v>
      </c>
      <c r="J1158" s="15" t="n">
        <f aca="false">IF(G1158&gt;=Parámetros!$B$8,5,IF(G1158&gt;=Parámetros!$B$7,4,IF(G1158&gt;=Parámetros!$B$6,3,IF(G1158&gt;=Parámetros!$B$5,2,1))))</f>
        <v>1</v>
      </c>
      <c r="K1158" s="7" t="n">
        <f aca="false">1+MIN(4,INT(PERCENTRANK($H$2:$H$2401,H1158,6)*5))</f>
        <v>1</v>
      </c>
      <c r="L1158" s="7" t="str">
        <f aca="false">I1158&amp;J1158&amp;K1158</f>
        <v>111</v>
      </c>
      <c r="M1158" s="15" t="str">
        <f aca="false">INDEX('Mapa RF'!$B$4:$F$8,6-I1158,J1158)</f>
        <v>Hibernando</v>
      </c>
    </row>
    <row r="1159" customFormat="false" ht="15" hidden="false" customHeight="false" outlineLevel="0" collapsed="false">
      <c r="A1159" s="10" t="s">
        <v>7025</v>
      </c>
      <c r="B1159" s="10" t="s">
        <v>8968</v>
      </c>
      <c r="C1159" s="11" t="n">
        <v>46137</v>
      </c>
      <c r="D1159" s="13" t="b">
        <f aca="false">TRUE()</f>
        <v>1</v>
      </c>
      <c r="E1159" s="14" t="n">
        <f aca="false">_xlfn.MAXIFS(Pedidos!$C$2:$C$7000,Pedidos!$B$2:$B$7000,A1159)</f>
        <v>46284</v>
      </c>
      <c r="F1159" s="15" t="n">
        <f aca="false">Parámetros!$B$4-E1159</f>
        <v>12</v>
      </c>
      <c r="G1159" s="7" t="n">
        <f aca="false">COUNTIF(Pedidos!$B$2:$B$7000,A1159)</f>
        <v>2</v>
      </c>
      <c r="H1159" s="16" t="n">
        <f aca="false">SUMIFS(Pedidos!$D$2:$D$7000,Pedidos!$B$2:$B$7000,A1159)</f>
        <v>75.3</v>
      </c>
      <c r="I1159" s="7" t="n">
        <f aca="false">5-MIN(4,INT(PERCENTRANK($F$2:$F$2401,F1159,6)*5))</f>
        <v>5</v>
      </c>
      <c r="J1159" s="15" t="n">
        <f aca="false">IF(G1159&gt;=Parámetros!$B$8,5,IF(G1159&gt;=Parámetros!$B$7,4,IF(G1159&gt;=Parámetros!$B$6,3,IF(G1159&gt;=Parámetros!$B$5,2,1))))</f>
        <v>2</v>
      </c>
      <c r="K1159" s="7" t="n">
        <f aca="false">1+MIN(4,INT(PERCENTRANK($H$2:$H$2401,H1159,6)*5))</f>
        <v>4</v>
      </c>
      <c r="L1159" s="7" t="str">
        <f aca="false">I1159&amp;J1159&amp;K1159</f>
        <v>524</v>
      </c>
      <c r="M1159" s="15" t="str">
        <f aca="false">INDEX('Mapa RF'!$B$4:$F$8,6-I1159,J1159)</f>
        <v>Potencialmente leales</v>
      </c>
    </row>
    <row r="1160" customFormat="false" ht="15" hidden="false" customHeight="false" outlineLevel="0" collapsed="false">
      <c r="A1160" s="10" t="s">
        <v>4184</v>
      </c>
      <c r="B1160" s="10" t="s">
        <v>8973</v>
      </c>
      <c r="C1160" s="11" t="n">
        <v>45919</v>
      </c>
      <c r="D1160" s="13" t="b">
        <f aca="false">TRUE()</f>
        <v>1</v>
      </c>
      <c r="E1160" s="14" t="n">
        <f aca="false">_xlfn.MAXIFS(Pedidos!$C$2:$C$7000,Pedidos!$B$2:$B$7000,A1160)</f>
        <v>45919</v>
      </c>
      <c r="F1160" s="15" t="n">
        <f aca="false">Parámetros!$B$4-E1160</f>
        <v>377</v>
      </c>
      <c r="G1160" s="7" t="n">
        <f aca="false">COUNTIF(Pedidos!$B$2:$B$7000,A1160)</f>
        <v>1</v>
      </c>
      <c r="H1160" s="16" t="n">
        <f aca="false">SUMIFS(Pedidos!$D$2:$D$7000,Pedidos!$B$2:$B$7000,A1160)</f>
        <v>20.18</v>
      </c>
      <c r="I1160" s="7" t="n">
        <f aca="false">5-MIN(4,INT(PERCENTRANK($F$2:$F$2401,F1160,6)*5))</f>
        <v>2</v>
      </c>
      <c r="J1160" s="15" t="n">
        <f aca="false">IF(G1160&gt;=Parámetros!$B$8,5,IF(G1160&gt;=Parámetros!$B$7,4,IF(G1160&gt;=Parámetros!$B$6,3,IF(G1160&gt;=Parámetros!$B$5,2,1))))</f>
        <v>1</v>
      </c>
      <c r="K1160" s="7" t="n">
        <f aca="false">1+MIN(4,INT(PERCENTRANK($H$2:$H$2401,H1160,6)*5))</f>
        <v>1</v>
      </c>
      <c r="L1160" s="7" t="str">
        <f aca="false">I1160&amp;J1160&amp;K1160</f>
        <v>211</v>
      </c>
      <c r="M1160" s="15" t="str">
        <f aca="false">INDEX('Mapa RF'!$B$4:$F$8,6-I1160,J1160)</f>
        <v>Hibernando</v>
      </c>
    </row>
    <row r="1161" customFormat="false" ht="15" hidden="false" customHeight="false" outlineLevel="0" collapsed="false">
      <c r="A1161" s="10" t="s">
        <v>5887</v>
      </c>
      <c r="B1161" s="10" t="s">
        <v>8971</v>
      </c>
      <c r="C1161" s="11" t="n">
        <v>46048</v>
      </c>
      <c r="D1161" s="13" t="b">
        <f aca="false">TRUE()</f>
        <v>1</v>
      </c>
      <c r="E1161" s="14" t="n">
        <f aca="false">_xlfn.MAXIFS(Pedidos!$C$2:$C$7000,Pedidos!$B$2:$B$7000,A1161)</f>
        <v>46048</v>
      </c>
      <c r="F1161" s="15" t="n">
        <f aca="false">Parámetros!$B$4-E1161</f>
        <v>248</v>
      </c>
      <c r="G1161" s="7" t="n">
        <f aca="false">COUNTIF(Pedidos!$B$2:$B$7000,A1161)</f>
        <v>1</v>
      </c>
      <c r="H1161" s="16" t="n">
        <f aca="false">SUMIFS(Pedidos!$D$2:$D$7000,Pedidos!$B$2:$B$7000,A1161)</f>
        <v>41.61</v>
      </c>
      <c r="I1161" s="7" t="n">
        <f aca="false">5-MIN(4,INT(PERCENTRANK($F$2:$F$2401,F1161,6)*5))</f>
        <v>3</v>
      </c>
      <c r="J1161" s="15" t="n">
        <f aca="false">IF(G1161&gt;=Parámetros!$B$8,5,IF(G1161&gt;=Parámetros!$B$7,4,IF(G1161&gt;=Parámetros!$B$6,3,IF(G1161&gt;=Parámetros!$B$5,2,1))))</f>
        <v>1</v>
      </c>
      <c r="K1161" s="7" t="n">
        <f aca="false">1+MIN(4,INT(PERCENTRANK($H$2:$H$2401,H1161,6)*5))</f>
        <v>3</v>
      </c>
      <c r="L1161" s="7" t="str">
        <f aca="false">I1161&amp;J1161&amp;K1161</f>
        <v>313</v>
      </c>
      <c r="M1161" s="15" t="str">
        <f aca="false">INDEX('Mapa RF'!$B$4:$F$8,6-I1161,J1161)</f>
        <v>A punto de dormirse</v>
      </c>
    </row>
    <row r="1162" customFormat="false" ht="15" hidden="false" customHeight="false" outlineLevel="0" collapsed="false">
      <c r="A1162" s="10" t="s">
        <v>8774</v>
      </c>
      <c r="B1162" s="10" t="s">
        <v>8976</v>
      </c>
      <c r="C1162" s="11" t="n">
        <v>46280</v>
      </c>
      <c r="D1162" s="13" t="b">
        <f aca="false">TRUE()</f>
        <v>1</v>
      </c>
      <c r="E1162" s="14" t="n">
        <f aca="false">_xlfn.MAXIFS(Pedidos!$C$2:$C$7000,Pedidos!$B$2:$B$7000,A1162)</f>
        <v>46280</v>
      </c>
      <c r="F1162" s="15" t="n">
        <f aca="false">Parámetros!$B$4-E1162</f>
        <v>16</v>
      </c>
      <c r="G1162" s="7" t="n">
        <f aca="false">COUNTIF(Pedidos!$B$2:$B$7000,A1162)</f>
        <v>1</v>
      </c>
      <c r="H1162" s="16" t="n">
        <f aca="false">SUMIFS(Pedidos!$D$2:$D$7000,Pedidos!$B$2:$B$7000,A1162)</f>
        <v>38.62</v>
      </c>
      <c r="I1162" s="7" t="n">
        <f aca="false">5-MIN(4,INT(PERCENTRANK($F$2:$F$2401,F1162,6)*5))</f>
        <v>5</v>
      </c>
      <c r="J1162" s="15" t="n">
        <f aca="false">IF(G1162&gt;=Parámetros!$B$8,5,IF(G1162&gt;=Parámetros!$B$7,4,IF(G1162&gt;=Parámetros!$B$6,3,IF(G1162&gt;=Parámetros!$B$5,2,1))))</f>
        <v>1</v>
      </c>
      <c r="K1162" s="7" t="n">
        <f aca="false">1+MIN(4,INT(PERCENTRANK($H$2:$H$2401,H1162,6)*5))</f>
        <v>3</v>
      </c>
      <c r="L1162" s="7" t="str">
        <f aca="false">I1162&amp;J1162&amp;K1162</f>
        <v>513</v>
      </c>
      <c r="M1162" s="15" t="str">
        <f aca="false">INDEX('Mapa RF'!$B$4:$F$8,6-I1162,J1162)</f>
        <v>Nuevos</v>
      </c>
    </row>
    <row r="1163" customFormat="false" ht="15" hidden="false" customHeight="false" outlineLevel="0" collapsed="false">
      <c r="A1163" s="10" t="s">
        <v>8185</v>
      </c>
      <c r="B1163" s="10" t="s">
        <v>8968</v>
      </c>
      <c r="C1163" s="11" t="n">
        <v>46232</v>
      </c>
      <c r="D1163" s="13" t="b">
        <f aca="false">TRUE()</f>
        <v>1</v>
      </c>
      <c r="E1163" s="14" t="n">
        <f aca="false">_xlfn.MAXIFS(Pedidos!$C$2:$C$7000,Pedidos!$B$2:$B$7000,A1163)</f>
        <v>46232</v>
      </c>
      <c r="F1163" s="15" t="n">
        <f aca="false">Parámetros!$B$4-E1163</f>
        <v>64</v>
      </c>
      <c r="G1163" s="7" t="n">
        <f aca="false">COUNTIF(Pedidos!$B$2:$B$7000,A1163)</f>
        <v>1</v>
      </c>
      <c r="H1163" s="16" t="n">
        <f aca="false">SUMIFS(Pedidos!$D$2:$D$7000,Pedidos!$B$2:$B$7000,A1163)</f>
        <v>19.98</v>
      </c>
      <c r="I1163" s="7" t="n">
        <f aca="false">5-MIN(4,INT(PERCENTRANK($F$2:$F$2401,F1163,6)*5))</f>
        <v>5</v>
      </c>
      <c r="J1163" s="15" t="n">
        <f aca="false">IF(G1163&gt;=Parámetros!$B$8,5,IF(G1163&gt;=Parámetros!$B$7,4,IF(G1163&gt;=Parámetros!$B$6,3,IF(G1163&gt;=Parámetros!$B$5,2,1))))</f>
        <v>1</v>
      </c>
      <c r="K1163" s="7" t="n">
        <f aca="false">1+MIN(4,INT(PERCENTRANK($H$2:$H$2401,H1163,6)*5))</f>
        <v>1</v>
      </c>
      <c r="L1163" s="7" t="str">
        <f aca="false">I1163&amp;J1163&amp;K1163</f>
        <v>511</v>
      </c>
      <c r="M1163" s="15" t="str">
        <f aca="false">INDEX('Mapa RF'!$B$4:$F$8,6-I1163,J1163)</f>
        <v>Nuevos</v>
      </c>
    </row>
    <row r="1164" customFormat="false" ht="15" hidden="false" customHeight="false" outlineLevel="0" collapsed="false">
      <c r="A1164" s="10" t="s">
        <v>7518</v>
      </c>
      <c r="B1164" s="10" t="s">
        <v>8972</v>
      </c>
      <c r="C1164" s="11" t="n">
        <v>46179</v>
      </c>
      <c r="D1164" s="13" t="b">
        <f aca="false">TRUE()</f>
        <v>1</v>
      </c>
      <c r="E1164" s="14" t="n">
        <f aca="false">_xlfn.MAXIFS(Pedidos!$C$2:$C$7000,Pedidos!$B$2:$B$7000,A1164)</f>
        <v>46179</v>
      </c>
      <c r="F1164" s="15" t="n">
        <f aca="false">Parámetros!$B$4-E1164</f>
        <v>117</v>
      </c>
      <c r="G1164" s="7" t="n">
        <f aca="false">COUNTIF(Pedidos!$B$2:$B$7000,A1164)</f>
        <v>1</v>
      </c>
      <c r="H1164" s="16" t="n">
        <f aca="false">SUMIFS(Pedidos!$D$2:$D$7000,Pedidos!$B$2:$B$7000,A1164)</f>
        <v>31.71</v>
      </c>
      <c r="I1164" s="7" t="n">
        <f aca="false">5-MIN(4,INT(PERCENTRANK($F$2:$F$2401,F1164,6)*5))</f>
        <v>4</v>
      </c>
      <c r="J1164" s="15" t="n">
        <f aca="false">IF(G1164&gt;=Parámetros!$B$8,5,IF(G1164&gt;=Parámetros!$B$7,4,IF(G1164&gt;=Parámetros!$B$6,3,IF(G1164&gt;=Parámetros!$B$5,2,1))))</f>
        <v>1</v>
      </c>
      <c r="K1164" s="7" t="n">
        <f aca="false">1+MIN(4,INT(PERCENTRANK($H$2:$H$2401,H1164,6)*5))</f>
        <v>2</v>
      </c>
      <c r="L1164" s="7" t="str">
        <f aca="false">I1164&amp;J1164&amp;K1164</f>
        <v>412</v>
      </c>
      <c r="M1164" s="15" t="str">
        <f aca="false">INDEX('Mapa RF'!$B$4:$F$8,6-I1164,J1164)</f>
        <v>Prometedores</v>
      </c>
    </row>
    <row r="1165" customFormat="false" ht="15" hidden="false" customHeight="false" outlineLevel="0" collapsed="false">
      <c r="A1165" s="10" t="s">
        <v>7027</v>
      </c>
      <c r="B1165" s="10" t="s">
        <v>8968</v>
      </c>
      <c r="C1165" s="11" t="n">
        <v>46137</v>
      </c>
      <c r="D1165" s="13" t="b">
        <f aca="false">TRUE()</f>
        <v>1</v>
      </c>
      <c r="E1165" s="14" t="n">
        <f aca="false">_xlfn.MAXIFS(Pedidos!$C$2:$C$7000,Pedidos!$B$2:$B$7000,A1165)</f>
        <v>46137</v>
      </c>
      <c r="F1165" s="15" t="n">
        <f aca="false">Parámetros!$B$4-E1165</f>
        <v>159</v>
      </c>
      <c r="G1165" s="7" t="n">
        <f aca="false">COUNTIF(Pedidos!$B$2:$B$7000,A1165)</f>
        <v>1</v>
      </c>
      <c r="H1165" s="16" t="n">
        <f aca="false">SUMIFS(Pedidos!$D$2:$D$7000,Pedidos!$B$2:$B$7000,A1165)</f>
        <v>29.81</v>
      </c>
      <c r="I1165" s="7" t="n">
        <f aca="false">5-MIN(4,INT(PERCENTRANK($F$2:$F$2401,F1165,6)*5))</f>
        <v>4</v>
      </c>
      <c r="J1165" s="15" t="n">
        <f aca="false">IF(G1165&gt;=Parámetros!$B$8,5,IF(G1165&gt;=Parámetros!$B$7,4,IF(G1165&gt;=Parámetros!$B$6,3,IF(G1165&gt;=Parámetros!$B$5,2,1))))</f>
        <v>1</v>
      </c>
      <c r="K1165" s="7" t="n">
        <f aca="false">1+MIN(4,INT(PERCENTRANK($H$2:$H$2401,H1165,6)*5))</f>
        <v>2</v>
      </c>
      <c r="L1165" s="7" t="str">
        <f aca="false">I1165&amp;J1165&amp;K1165</f>
        <v>412</v>
      </c>
      <c r="M1165" s="15" t="str">
        <f aca="false">INDEX('Mapa RF'!$B$4:$F$8,6-I1165,J1165)</f>
        <v>Prometedores</v>
      </c>
    </row>
    <row r="1166" customFormat="false" ht="15" hidden="false" customHeight="false" outlineLevel="0" collapsed="false">
      <c r="A1166" s="10" t="s">
        <v>5837</v>
      </c>
      <c r="B1166" s="10" t="s">
        <v>8972</v>
      </c>
      <c r="C1166" s="11" t="n">
        <v>46043</v>
      </c>
      <c r="D1166" s="13" t="b">
        <f aca="false">TRUE()</f>
        <v>1</v>
      </c>
      <c r="E1166" s="14" t="n">
        <f aca="false">_xlfn.MAXIFS(Pedidos!$C$2:$C$7000,Pedidos!$B$2:$B$7000,A1166)</f>
        <v>46043</v>
      </c>
      <c r="F1166" s="15" t="n">
        <f aca="false">Parámetros!$B$4-E1166</f>
        <v>253</v>
      </c>
      <c r="G1166" s="7" t="n">
        <f aca="false">COUNTIF(Pedidos!$B$2:$B$7000,A1166)</f>
        <v>1</v>
      </c>
      <c r="H1166" s="16" t="n">
        <f aca="false">SUMIFS(Pedidos!$D$2:$D$7000,Pedidos!$B$2:$B$7000,A1166)</f>
        <v>34.53</v>
      </c>
      <c r="I1166" s="7" t="n">
        <f aca="false">5-MIN(4,INT(PERCENTRANK($F$2:$F$2401,F1166,6)*5))</f>
        <v>3</v>
      </c>
      <c r="J1166" s="15" t="n">
        <f aca="false">IF(G1166&gt;=Parámetros!$B$8,5,IF(G1166&gt;=Parámetros!$B$7,4,IF(G1166&gt;=Parámetros!$B$6,3,IF(G1166&gt;=Parámetros!$B$5,2,1))))</f>
        <v>1</v>
      </c>
      <c r="K1166" s="7" t="n">
        <f aca="false">1+MIN(4,INT(PERCENTRANK($H$2:$H$2401,H1166,6)*5))</f>
        <v>2</v>
      </c>
      <c r="L1166" s="7" t="str">
        <f aca="false">I1166&amp;J1166&amp;K1166</f>
        <v>312</v>
      </c>
      <c r="M1166" s="15" t="str">
        <f aca="false">INDEX('Mapa RF'!$B$4:$F$8,6-I1166,J1166)</f>
        <v>A punto de dormirse</v>
      </c>
    </row>
    <row r="1167" customFormat="false" ht="15" hidden="false" customHeight="false" outlineLevel="0" collapsed="false">
      <c r="A1167" s="10" t="s">
        <v>1636</v>
      </c>
      <c r="B1167" s="10" t="s">
        <v>8972</v>
      </c>
      <c r="C1167" s="11" t="n">
        <v>45728</v>
      </c>
      <c r="D1167" s="13" t="b">
        <f aca="false">FALSE()</f>
        <v>0</v>
      </c>
      <c r="E1167" s="14" t="n">
        <f aca="false">_xlfn.MAXIFS(Pedidos!$C$2:$C$7000,Pedidos!$B$2:$B$7000,A1167)</f>
        <v>46293</v>
      </c>
      <c r="F1167" s="15" t="n">
        <f aca="false">Parámetros!$B$4-E1167</f>
        <v>3</v>
      </c>
      <c r="G1167" s="7" t="n">
        <f aca="false">COUNTIF(Pedidos!$B$2:$B$7000,A1167)</f>
        <v>18</v>
      </c>
      <c r="H1167" s="16" t="n">
        <f aca="false">SUMIFS(Pedidos!$D$2:$D$7000,Pedidos!$B$2:$B$7000,A1167)</f>
        <v>907.61</v>
      </c>
      <c r="I1167" s="7" t="n">
        <f aca="false">5-MIN(4,INT(PERCENTRANK($F$2:$F$2401,F1167,6)*5))</f>
        <v>5</v>
      </c>
      <c r="J1167" s="15" t="n">
        <f aca="false">IF(G1167&gt;=Parámetros!$B$8,5,IF(G1167&gt;=Parámetros!$B$7,4,IF(G1167&gt;=Parámetros!$B$6,3,IF(G1167&gt;=Parámetros!$B$5,2,1))))</f>
        <v>5</v>
      </c>
      <c r="K1167" s="7" t="n">
        <f aca="false">1+MIN(4,INT(PERCENTRANK($H$2:$H$2401,H1167,6)*5))</f>
        <v>5</v>
      </c>
      <c r="L1167" s="7" t="str">
        <f aca="false">I1167&amp;J1167&amp;K1167</f>
        <v>555</v>
      </c>
      <c r="M1167" s="15" t="str">
        <f aca="false">INDEX('Mapa RF'!$B$4:$F$8,6-I1167,J1167)</f>
        <v>Campeones</v>
      </c>
    </row>
    <row r="1168" customFormat="false" ht="15" hidden="false" customHeight="false" outlineLevel="0" collapsed="false">
      <c r="A1168" s="10" t="s">
        <v>861</v>
      </c>
      <c r="B1168" s="10" t="s">
        <v>8968</v>
      </c>
      <c r="C1168" s="11" t="n">
        <v>45662</v>
      </c>
      <c r="D1168" s="13" t="b">
        <f aca="false">TRUE()</f>
        <v>1</v>
      </c>
      <c r="E1168" s="14" t="n">
        <f aca="false">_xlfn.MAXIFS(Pedidos!$C$2:$C$7000,Pedidos!$B$2:$B$7000,A1168)</f>
        <v>45662</v>
      </c>
      <c r="F1168" s="15" t="n">
        <f aca="false">Parámetros!$B$4-E1168</f>
        <v>634</v>
      </c>
      <c r="G1168" s="7" t="n">
        <f aca="false">COUNTIF(Pedidos!$B$2:$B$7000,A1168)</f>
        <v>1</v>
      </c>
      <c r="H1168" s="16" t="n">
        <f aca="false">SUMIFS(Pedidos!$D$2:$D$7000,Pedidos!$B$2:$B$7000,A1168)</f>
        <v>32.97</v>
      </c>
      <c r="I1168" s="7" t="n">
        <f aca="false">5-MIN(4,INT(PERCENTRANK($F$2:$F$2401,F1168,6)*5))</f>
        <v>1</v>
      </c>
      <c r="J1168" s="15" t="n">
        <f aca="false">IF(G1168&gt;=Parámetros!$B$8,5,IF(G1168&gt;=Parámetros!$B$7,4,IF(G1168&gt;=Parámetros!$B$6,3,IF(G1168&gt;=Parámetros!$B$5,2,1))))</f>
        <v>1</v>
      </c>
      <c r="K1168" s="7" t="n">
        <f aca="false">1+MIN(4,INT(PERCENTRANK($H$2:$H$2401,H1168,6)*5))</f>
        <v>2</v>
      </c>
      <c r="L1168" s="7" t="str">
        <f aca="false">I1168&amp;J1168&amp;K1168</f>
        <v>112</v>
      </c>
      <c r="M1168" s="15" t="str">
        <f aca="false">INDEX('Mapa RF'!$B$4:$F$8,6-I1168,J1168)</f>
        <v>Hibernando</v>
      </c>
    </row>
    <row r="1169" customFormat="false" ht="15" hidden="false" customHeight="false" outlineLevel="0" collapsed="false">
      <c r="A1169" s="10" t="s">
        <v>5713</v>
      </c>
      <c r="B1169" s="10" t="s">
        <v>8981</v>
      </c>
      <c r="C1169" s="11" t="n">
        <v>46034</v>
      </c>
      <c r="D1169" s="13" t="b">
        <f aca="false">TRUE()</f>
        <v>1</v>
      </c>
      <c r="E1169" s="14" t="n">
        <f aca="false">_xlfn.MAXIFS(Pedidos!$C$2:$C$7000,Pedidos!$B$2:$B$7000,A1169)</f>
        <v>46275</v>
      </c>
      <c r="F1169" s="15" t="n">
        <f aca="false">Parámetros!$B$4-E1169</f>
        <v>21</v>
      </c>
      <c r="G1169" s="7" t="n">
        <f aca="false">COUNTIF(Pedidos!$B$2:$B$7000,A1169)</f>
        <v>8</v>
      </c>
      <c r="H1169" s="16" t="n">
        <f aca="false">SUMIFS(Pedidos!$D$2:$D$7000,Pedidos!$B$2:$B$7000,A1169)</f>
        <v>323.77</v>
      </c>
      <c r="I1169" s="7" t="n">
        <f aca="false">5-MIN(4,INT(PERCENTRANK($F$2:$F$2401,F1169,6)*5))</f>
        <v>5</v>
      </c>
      <c r="J1169" s="15" t="n">
        <f aca="false">IF(G1169&gt;=Parámetros!$B$8,5,IF(G1169&gt;=Parámetros!$B$7,4,IF(G1169&gt;=Parámetros!$B$6,3,IF(G1169&gt;=Parámetros!$B$5,2,1))))</f>
        <v>5</v>
      </c>
      <c r="K1169" s="7" t="n">
        <f aca="false">1+MIN(4,INT(PERCENTRANK($H$2:$H$2401,H1169,6)*5))</f>
        <v>5</v>
      </c>
      <c r="L1169" s="7" t="str">
        <f aca="false">I1169&amp;J1169&amp;K1169</f>
        <v>555</v>
      </c>
      <c r="M1169" s="15" t="str">
        <f aca="false">INDEX('Mapa RF'!$B$4:$F$8,6-I1169,J1169)</f>
        <v>Campeones</v>
      </c>
    </row>
    <row r="1170" customFormat="false" ht="15" hidden="false" customHeight="false" outlineLevel="0" collapsed="false">
      <c r="A1170" s="10" t="s">
        <v>7989</v>
      </c>
      <c r="B1170" s="10" t="s">
        <v>8968</v>
      </c>
      <c r="C1170" s="11" t="n">
        <v>46216</v>
      </c>
      <c r="D1170" s="13" t="b">
        <f aca="false">TRUE()</f>
        <v>1</v>
      </c>
      <c r="E1170" s="14" t="n">
        <f aca="false">_xlfn.MAXIFS(Pedidos!$C$2:$C$7000,Pedidos!$B$2:$B$7000,A1170)</f>
        <v>46216</v>
      </c>
      <c r="F1170" s="15" t="n">
        <f aca="false">Parámetros!$B$4-E1170</f>
        <v>80</v>
      </c>
      <c r="G1170" s="7" t="n">
        <f aca="false">COUNTIF(Pedidos!$B$2:$B$7000,A1170)</f>
        <v>1</v>
      </c>
      <c r="H1170" s="16" t="n">
        <f aca="false">SUMIFS(Pedidos!$D$2:$D$7000,Pedidos!$B$2:$B$7000,A1170)</f>
        <v>33.22</v>
      </c>
      <c r="I1170" s="7" t="n">
        <f aca="false">5-MIN(4,INT(PERCENTRANK($F$2:$F$2401,F1170,6)*5))</f>
        <v>4</v>
      </c>
      <c r="J1170" s="15" t="n">
        <f aca="false">IF(G1170&gt;=Parámetros!$B$8,5,IF(G1170&gt;=Parámetros!$B$7,4,IF(G1170&gt;=Parámetros!$B$6,3,IF(G1170&gt;=Parámetros!$B$5,2,1))))</f>
        <v>1</v>
      </c>
      <c r="K1170" s="7" t="n">
        <f aca="false">1+MIN(4,INT(PERCENTRANK($H$2:$H$2401,H1170,6)*5))</f>
        <v>2</v>
      </c>
      <c r="L1170" s="7" t="str">
        <f aca="false">I1170&amp;J1170&amp;K1170</f>
        <v>412</v>
      </c>
      <c r="M1170" s="15" t="str">
        <f aca="false">INDEX('Mapa RF'!$B$4:$F$8,6-I1170,J1170)</f>
        <v>Prometedores</v>
      </c>
    </row>
    <row r="1171" customFormat="false" ht="15" hidden="false" customHeight="false" outlineLevel="0" collapsed="false">
      <c r="A1171" s="10" t="s">
        <v>6073</v>
      </c>
      <c r="B1171" s="10" t="s">
        <v>8968</v>
      </c>
      <c r="C1171" s="11" t="n">
        <v>46062</v>
      </c>
      <c r="D1171" s="13" t="b">
        <f aca="false">TRUE()</f>
        <v>1</v>
      </c>
      <c r="E1171" s="14" t="n">
        <f aca="false">_xlfn.MAXIFS(Pedidos!$C$2:$C$7000,Pedidos!$B$2:$B$7000,A1171)</f>
        <v>46160</v>
      </c>
      <c r="F1171" s="15" t="n">
        <f aca="false">Parámetros!$B$4-E1171</f>
        <v>136</v>
      </c>
      <c r="G1171" s="7" t="n">
        <f aca="false">COUNTIF(Pedidos!$B$2:$B$7000,A1171)</f>
        <v>2</v>
      </c>
      <c r="H1171" s="16" t="n">
        <f aca="false">SUMIFS(Pedidos!$D$2:$D$7000,Pedidos!$B$2:$B$7000,A1171)</f>
        <v>68.02</v>
      </c>
      <c r="I1171" s="7" t="n">
        <f aca="false">5-MIN(4,INT(PERCENTRANK($F$2:$F$2401,F1171,6)*5))</f>
        <v>4</v>
      </c>
      <c r="J1171" s="15" t="n">
        <f aca="false">IF(G1171&gt;=Parámetros!$B$8,5,IF(G1171&gt;=Parámetros!$B$7,4,IF(G1171&gt;=Parámetros!$B$6,3,IF(G1171&gt;=Parámetros!$B$5,2,1))))</f>
        <v>2</v>
      </c>
      <c r="K1171" s="7" t="n">
        <f aca="false">1+MIN(4,INT(PERCENTRANK($H$2:$H$2401,H1171,6)*5))</f>
        <v>4</v>
      </c>
      <c r="L1171" s="7" t="str">
        <f aca="false">I1171&amp;J1171&amp;K1171</f>
        <v>424</v>
      </c>
      <c r="M1171" s="15" t="str">
        <f aca="false">INDEX('Mapa RF'!$B$4:$F$8,6-I1171,J1171)</f>
        <v>Potencialmente leales</v>
      </c>
    </row>
    <row r="1172" customFormat="false" ht="15" hidden="false" customHeight="false" outlineLevel="0" collapsed="false">
      <c r="A1172" s="10" t="s">
        <v>8441</v>
      </c>
      <c r="B1172" s="10" t="s">
        <v>8979</v>
      </c>
      <c r="C1172" s="11" t="n">
        <v>46251</v>
      </c>
      <c r="D1172" s="13" t="b">
        <f aca="false">TRUE()</f>
        <v>1</v>
      </c>
      <c r="E1172" s="14" t="n">
        <f aca="false">_xlfn.MAXIFS(Pedidos!$C$2:$C$7000,Pedidos!$B$2:$B$7000,A1172)</f>
        <v>46251</v>
      </c>
      <c r="F1172" s="15" t="n">
        <f aca="false">Parámetros!$B$4-E1172</f>
        <v>45</v>
      </c>
      <c r="G1172" s="7" t="n">
        <f aca="false">COUNTIF(Pedidos!$B$2:$B$7000,A1172)</f>
        <v>1</v>
      </c>
      <c r="H1172" s="16" t="n">
        <f aca="false">SUMIFS(Pedidos!$D$2:$D$7000,Pedidos!$B$2:$B$7000,A1172)</f>
        <v>25.48</v>
      </c>
      <c r="I1172" s="7" t="n">
        <f aca="false">5-MIN(4,INT(PERCENTRANK($F$2:$F$2401,F1172,6)*5))</f>
        <v>5</v>
      </c>
      <c r="J1172" s="15" t="n">
        <f aca="false">IF(G1172&gt;=Parámetros!$B$8,5,IF(G1172&gt;=Parámetros!$B$7,4,IF(G1172&gt;=Parámetros!$B$6,3,IF(G1172&gt;=Parámetros!$B$5,2,1))))</f>
        <v>1</v>
      </c>
      <c r="K1172" s="7" t="n">
        <f aca="false">1+MIN(4,INT(PERCENTRANK($H$2:$H$2401,H1172,6)*5))</f>
        <v>1</v>
      </c>
      <c r="L1172" s="7" t="str">
        <f aca="false">I1172&amp;J1172&amp;K1172</f>
        <v>511</v>
      </c>
      <c r="M1172" s="15" t="str">
        <f aca="false">INDEX('Mapa RF'!$B$4:$F$8,6-I1172,J1172)</f>
        <v>Nuevos</v>
      </c>
    </row>
    <row r="1173" customFormat="false" ht="15" hidden="false" customHeight="false" outlineLevel="0" collapsed="false">
      <c r="A1173" s="10" t="s">
        <v>2545</v>
      </c>
      <c r="B1173" s="10" t="s">
        <v>8978</v>
      </c>
      <c r="C1173" s="11" t="n">
        <v>45797</v>
      </c>
      <c r="D1173" s="13" t="b">
        <f aca="false">TRUE()</f>
        <v>1</v>
      </c>
      <c r="E1173" s="14" t="n">
        <f aca="false">_xlfn.MAXIFS(Pedidos!$C$2:$C$7000,Pedidos!$B$2:$B$7000,A1173)</f>
        <v>46036</v>
      </c>
      <c r="F1173" s="15" t="n">
        <f aca="false">Parámetros!$B$4-E1173</f>
        <v>260</v>
      </c>
      <c r="G1173" s="7" t="n">
        <f aca="false">COUNTIF(Pedidos!$B$2:$B$7000,A1173)</f>
        <v>2</v>
      </c>
      <c r="H1173" s="16" t="n">
        <f aca="false">SUMIFS(Pedidos!$D$2:$D$7000,Pedidos!$B$2:$B$7000,A1173)</f>
        <v>68.42</v>
      </c>
      <c r="I1173" s="7" t="n">
        <f aca="false">5-MIN(4,INT(PERCENTRANK($F$2:$F$2401,F1173,6)*5))</f>
        <v>3</v>
      </c>
      <c r="J1173" s="15" t="n">
        <f aca="false">IF(G1173&gt;=Parámetros!$B$8,5,IF(G1173&gt;=Parámetros!$B$7,4,IF(G1173&gt;=Parámetros!$B$6,3,IF(G1173&gt;=Parámetros!$B$5,2,1))))</f>
        <v>2</v>
      </c>
      <c r="K1173" s="7" t="n">
        <f aca="false">1+MIN(4,INT(PERCENTRANK($H$2:$H$2401,H1173,6)*5))</f>
        <v>4</v>
      </c>
      <c r="L1173" s="7" t="str">
        <f aca="false">I1173&amp;J1173&amp;K1173</f>
        <v>324</v>
      </c>
      <c r="M1173" s="15" t="str">
        <f aca="false">INDEX('Mapa RF'!$B$4:$F$8,6-I1173,J1173)</f>
        <v>A punto de dormirse</v>
      </c>
    </row>
    <row r="1174" customFormat="false" ht="15" hidden="false" customHeight="false" outlineLevel="0" collapsed="false">
      <c r="A1174" s="10" t="s">
        <v>5402</v>
      </c>
      <c r="B1174" s="10" t="s">
        <v>8968</v>
      </c>
      <c r="C1174" s="11" t="n">
        <v>46009</v>
      </c>
      <c r="D1174" s="13" t="b">
        <f aca="false">FALSE()</f>
        <v>0</v>
      </c>
      <c r="E1174" s="14" t="n">
        <f aca="false">_xlfn.MAXIFS(Pedidos!$C$2:$C$7000,Pedidos!$B$2:$B$7000,A1174)</f>
        <v>46236</v>
      </c>
      <c r="F1174" s="15" t="n">
        <f aca="false">Parámetros!$B$4-E1174</f>
        <v>60</v>
      </c>
      <c r="G1174" s="7" t="n">
        <f aca="false">COUNTIF(Pedidos!$B$2:$B$7000,A1174)</f>
        <v>4</v>
      </c>
      <c r="H1174" s="16" t="n">
        <f aca="false">SUMIFS(Pedidos!$D$2:$D$7000,Pedidos!$B$2:$B$7000,A1174)</f>
        <v>219.57</v>
      </c>
      <c r="I1174" s="7" t="n">
        <f aca="false">5-MIN(4,INT(PERCENTRANK($F$2:$F$2401,F1174,6)*5))</f>
        <v>5</v>
      </c>
      <c r="J1174" s="15" t="n">
        <f aca="false">IF(G1174&gt;=Parámetros!$B$8,5,IF(G1174&gt;=Parámetros!$B$7,4,IF(G1174&gt;=Parámetros!$B$6,3,IF(G1174&gt;=Parámetros!$B$5,2,1))))</f>
        <v>4</v>
      </c>
      <c r="K1174" s="7" t="n">
        <f aca="false">1+MIN(4,INT(PERCENTRANK($H$2:$H$2401,H1174,6)*5))</f>
        <v>5</v>
      </c>
      <c r="L1174" s="7" t="str">
        <f aca="false">I1174&amp;J1174&amp;K1174</f>
        <v>545</v>
      </c>
      <c r="M1174" s="15" t="str">
        <f aca="false">INDEX('Mapa RF'!$B$4:$F$8,6-I1174,J1174)</f>
        <v>Campeones</v>
      </c>
    </row>
    <row r="1175" customFormat="false" ht="15" hidden="false" customHeight="false" outlineLevel="0" collapsed="false">
      <c r="A1175" s="10" t="s">
        <v>8824</v>
      </c>
      <c r="B1175" s="10" t="s">
        <v>8976</v>
      </c>
      <c r="C1175" s="11" t="n">
        <v>46285</v>
      </c>
      <c r="D1175" s="13" t="b">
        <f aca="false">FALSE()</f>
        <v>0</v>
      </c>
      <c r="E1175" s="14" t="n">
        <f aca="false">_xlfn.MAXIFS(Pedidos!$C$2:$C$7000,Pedidos!$B$2:$B$7000,A1175)</f>
        <v>46285</v>
      </c>
      <c r="F1175" s="15" t="n">
        <f aca="false">Parámetros!$B$4-E1175</f>
        <v>11</v>
      </c>
      <c r="G1175" s="7" t="n">
        <f aca="false">COUNTIF(Pedidos!$B$2:$B$7000,A1175)</f>
        <v>1</v>
      </c>
      <c r="H1175" s="16" t="n">
        <f aca="false">SUMIFS(Pedidos!$D$2:$D$7000,Pedidos!$B$2:$B$7000,A1175)</f>
        <v>19.91</v>
      </c>
      <c r="I1175" s="7" t="n">
        <f aca="false">5-MIN(4,INT(PERCENTRANK($F$2:$F$2401,F1175,6)*5))</f>
        <v>5</v>
      </c>
      <c r="J1175" s="15" t="n">
        <f aca="false">IF(G1175&gt;=Parámetros!$B$8,5,IF(G1175&gt;=Parámetros!$B$7,4,IF(G1175&gt;=Parámetros!$B$6,3,IF(G1175&gt;=Parámetros!$B$5,2,1))))</f>
        <v>1</v>
      </c>
      <c r="K1175" s="7" t="n">
        <f aca="false">1+MIN(4,INT(PERCENTRANK($H$2:$H$2401,H1175,6)*5))</f>
        <v>1</v>
      </c>
      <c r="L1175" s="7" t="str">
        <f aca="false">I1175&amp;J1175&amp;K1175</f>
        <v>511</v>
      </c>
      <c r="M1175" s="15" t="str">
        <f aca="false">INDEX('Mapa RF'!$B$4:$F$8,6-I1175,J1175)</f>
        <v>Nuevos</v>
      </c>
    </row>
    <row r="1176" customFormat="false" ht="15" hidden="false" customHeight="false" outlineLevel="0" collapsed="false">
      <c r="A1176" s="10" t="s">
        <v>8692</v>
      </c>
      <c r="B1176" s="10" t="s">
        <v>8969</v>
      </c>
      <c r="C1176" s="11" t="n">
        <v>46273</v>
      </c>
      <c r="D1176" s="13" t="b">
        <f aca="false">TRUE()</f>
        <v>1</v>
      </c>
      <c r="E1176" s="14" t="n">
        <f aca="false">_xlfn.MAXIFS(Pedidos!$C$2:$C$7000,Pedidos!$B$2:$B$7000,A1176)</f>
        <v>46273</v>
      </c>
      <c r="F1176" s="15" t="n">
        <f aca="false">Parámetros!$B$4-E1176</f>
        <v>23</v>
      </c>
      <c r="G1176" s="7" t="n">
        <f aca="false">COUNTIF(Pedidos!$B$2:$B$7000,A1176)</f>
        <v>1</v>
      </c>
      <c r="H1176" s="16" t="n">
        <f aca="false">SUMIFS(Pedidos!$D$2:$D$7000,Pedidos!$B$2:$B$7000,A1176)</f>
        <v>33.55</v>
      </c>
      <c r="I1176" s="7" t="n">
        <f aca="false">5-MIN(4,INT(PERCENTRANK($F$2:$F$2401,F1176,6)*5))</f>
        <v>5</v>
      </c>
      <c r="J1176" s="15" t="n">
        <f aca="false">IF(G1176&gt;=Parámetros!$B$8,5,IF(G1176&gt;=Parámetros!$B$7,4,IF(G1176&gt;=Parámetros!$B$6,3,IF(G1176&gt;=Parámetros!$B$5,2,1))))</f>
        <v>1</v>
      </c>
      <c r="K1176" s="7" t="n">
        <f aca="false">1+MIN(4,INT(PERCENTRANK($H$2:$H$2401,H1176,6)*5))</f>
        <v>2</v>
      </c>
      <c r="L1176" s="7" t="str">
        <f aca="false">I1176&amp;J1176&amp;K1176</f>
        <v>512</v>
      </c>
      <c r="M1176" s="15" t="str">
        <f aca="false">INDEX('Mapa RF'!$B$4:$F$8,6-I1176,J1176)</f>
        <v>Nuevos</v>
      </c>
    </row>
    <row r="1177" customFormat="false" ht="15" hidden="false" customHeight="false" outlineLevel="0" collapsed="false">
      <c r="A1177" s="10" t="s">
        <v>690</v>
      </c>
      <c r="B1177" s="10" t="s">
        <v>8973</v>
      </c>
      <c r="C1177" s="11" t="n">
        <v>45645</v>
      </c>
      <c r="D1177" s="13" t="b">
        <f aca="false">TRUE()</f>
        <v>1</v>
      </c>
      <c r="E1177" s="14" t="n">
        <f aca="false">_xlfn.MAXIFS(Pedidos!$C$2:$C$7000,Pedidos!$B$2:$B$7000,A1177)</f>
        <v>45645</v>
      </c>
      <c r="F1177" s="15" t="n">
        <f aca="false">Parámetros!$B$4-E1177</f>
        <v>651</v>
      </c>
      <c r="G1177" s="7" t="n">
        <f aca="false">COUNTIF(Pedidos!$B$2:$B$7000,A1177)</f>
        <v>1</v>
      </c>
      <c r="H1177" s="16" t="n">
        <f aca="false">SUMIFS(Pedidos!$D$2:$D$7000,Pedidos!$B$2:$B$7000,A1177)</f>
        <v>20.33</v>
      </c>
      <c r="I1177" s="7" t="n">
        <f aca="false">5-MIN(4,INT(PERCENTRANK($F$2:$F$2401,F1177,6)*5))</f>
        <v>1</v>
      </c>
      <c r="J1177" s="15" t="n">
        <f aca="false">IF(G1177&gt;=Parámetros!$B$8,5,IF(G1177&gt;=Parámetros!$B$7,4,IF(G1177&gt;=Parámetros!$B$6,3,IF(G1177&gt;=Parámetros!$B$5,2,1))))</f>
        <v>1</v>
      </c>
      <c r="K1177" s="7" t="n">
        <f aca="false">1+MIN(4,INT(PERCENTRANK($H$2:$H$2401,H1177,6)*5))</f>
        <v>1</v>
      </c>
      <c r="L1177" s="7" t="str">
        <f aca="false">I1177&amp;J1177&amp;K1177</f>
        <v>111</v>
      </c>
      <c r="M1177" s="15" t="str">
        <f aca="false">INDEX('Mapa RF'!$B$4:$F$8,6-I1177,J1177)</f>
        <v>Hibernando</v>
      </c>
    </row>
    <row r="1178" customFormat="false" ht="15" hidden="false" customHeight="false" outlineLevel="0" collapsed="false">
      <c r="A1178" s="10" t="s">
        <v>8894</v>
      </c>
      <c r="B1178" s="10" t="s">
        <v>8972</v>
      </c>
      <c r="C1178" s="11" t="n">
        <v>46290</v>
      </c>
      <c r="D1178" s="13" t="b">
        <f aca="false">TRUE()</f>
        <v>1</v>
      </c>
      <c r="E1178" s="14" t="n">
        <f aca="false">_xlfn.MAXIFS(Pedidos!$C$2:$C$7000,Pedidos!$B$2:$B$7000,A1178)</f>
        <v>46290</v>
      </c>
      <c r="F1178" s="15" t="n">
        <f aca="false">Parámetros!$B$4-E1178</f>
        <v>6</v>
      </c>
      <c r="G1178" s="7" t="n">
        <f aca="false">COUNTIF(Pedidos!$B$2:$B$7000,A1178)</f>
        <v>1</v>
      </c>
      <c r="H1178" s="16" t="n">
        <f aca="false">SUMIFS(Pedidos!$D$2:$D$7000,Pedidos!$B$2:$B$7000,A1178)</f>
        <v>37.14</v>
      </c>
      <c r="I1178" s="7" t="n">
        <f aca="false">5-MIN(4,INT(PERCENTRANK($F$2:$F$2401,F1178,6)*5))</f>
        <v>5</v>
      </c>
      <c r="J1178" s="15" t="n">
        <f aca="false">IF(G1178&gt;=Parámetros!$B$8,5,IF(G1178&gt;=Parámetros!$B$7,4,IF(G1178&gt;=Parámetros!$B$6,3,IF(G1178&gt;=Parámetros!$B$5,2,1))))</f>
        <v>1</v>
      </c>
      <c r="K1178" s="7" t="n">
        <f aca="false">1+MIN(4,INT(PERCENTRANK($H$2:$H$2401,H1178,6)*5))</f>
        <v>3</v>
      </c>
      <c r="L1178" s="7" t="str">
        <f aca="false">I1178&amp;J1178&amp;K1178</f>
        <v>513</v>
      </c>
      <c r="M1178" s="15" t="str">
        <f aca="false">INDEX('Mapa RF'!$B$4:$F$8,6-I1178,J1178)</f>
        <v>Nuevos</v>
      </c>
    </row>
    <row r="1179" customFormat="false" ht="15" hidden="false" customHeight="false" outlineLevel="0" collapsed="false">
      <c r="A1179" s="10" t="s">
        <v>734</v>
      </c>
      <c r="B1179" s="10" t="s">
        <v>8978</v>
      </c>
      <c r="C1179" s="11" t="n">
        <v>45649</v>
      </c>
      <c r="D1179" s="13" t="b">
        <f aca="false">FALSE()</f>
        <v>0</v>
      </c>
      <c r="E1179" s="14" t="n">
        <f aca="false">_xlfn.MAXIFS(Pedidos!$C$2:$C$7000,Pedidos!$B$2:$B$7000,A1179)</f>
        <v>45649</v>
      </c>
      <c r="F1179" s="15" t="n">
        <f aca="false">Parámetros!$B$4-E1179</f>
        <v>647</v>
      </c>
      <c r="G1179" s="7" t="n">
        <f aca="false">COUNTIF(Pedidos!$B$2:$B$7000,A1179)</f>
        <v>1</v>
      </c>
      <c r="H1179" s="16" t="n">
        <f aca="false">SUMIFS(Pedidos!$D$2:$D$7000,Pedidos!$B$2:$B$7000,A1179)</f>
        <v>28</v>
      </c>
      <c r="I1179" s="7" t="n">
        <f aca="false">5-MIN(4,INT(PERCENTRANK($F$2:$F$2401,F1179,6)*5))</f>
        <v>1</v>
      </c>
      <c r="J1179" s="15" t="n">
        <f aca="false">IF(G1179&gt;=Parámetros!$B$8,5,IF(G1179&gt;=Parámetros!$B$7,4,IF(G1179&gt;=Parámetros!$B$6,3,IF(G1179&gt;=Parámetros!$B$5,2,1))))</f>
        <v>1</v>
      </c>
      <c r="K1179" s="7" t="n">
        <f aca="false">1+MIN(4,INT(PERCENTRANK($H$2:$H$2401,H1179,6)*5))</f>
        <v>2</v>
      </c>
      <c r="L1179" s="7" t="str">
        <f aca="false">I1179&amp;J1179&amp;K1179</f>
        <v>112</v>
      </c>
      <c r="M1179" s="15" t="str">
        <f aca="false">INDEX('Mapa RF'!$B$4:$F$8,6-I1179,J1179)</f>
        <v>Hibernando</v>
      </c>
    </row>
    <row r="1180" customFormat="false" ht="15" hidden="false" customHeight="false" outlineLevel="0" collapsed="false">
      <c r="A1180" s="10" t="s">
        <v>6402</v>
      </c>
      <c r="B1180" s="10" t="s">
        <v>8981</v>
      </c>
      <c r="C1180" s="11" t="n">
        <v>46086</v>
      </c>
      <c r="D1180" s="13" t="b">
        <f aca="false">TRUE()</f>
        <v>1</v>
      </c>
      <c r="E1180" s="14" t="n">
        <f aca="false">_xlfn.MAXIFS(Pedidos!$C$2:$C$7000,Pedidos!$B$2:$B$7000,A1180)</f>
        <v>46086</v>
      </c>
      <c r="F1180" s="15" t="n">
        <f aca="false">Parámetros!$B$4-E1180</f>
        <v>210</v>
      </c>
      <c r="G1180" s="7" t="n">
        <f aca="false">COUNTIF(Pedidos!$B$2:$B$7000,A1180)</f>
        <v>1</v>
      </c>
      <c r="H1180" s="16" t="n">
        <f aca="false">SUMIFS(Pedidos!$D$2:$D$7000,Pedidos!$B$2:$B$7000,A1180)</f>
        <v>44.18</v>
      </c>
      <c r="I1180" s="7" t="n">
        <f aca="false">5-MIN(4,INT(PERCENTRANK($F$2:$F$2401,F1180,6)*5))</f>
        <v>3</v>
      </c>
      <c r="J1180" s="15" t="n">
        <f aca="false">IF(G1180&gt;=Parámetros!$B$8,5,IF(G1180&gt;=Parámetros!$B$7,4,IF(G1180&gt;=Parámetros!$B$6,3,IF(G1180&gt;=Parámetros!$B$5,2,1))))</f>
        <v>1</v>
      </c>
      <c r="K1180" s="7" t="n">
        <f aca="false">1+MIN(4,INT(PERCENTRANK($H$2:$H$2401,H1180,6)*5))</f>
        <v>3</v>
      </c>
      <c r="L1180" s="7" t="str">
        <f aca="false">I1180&amp;J1180&amp;K1180</f>
        <v>313</v>
      </c>
      <c r="M1180" s="15" t="str">
        <f aca="false">INDEX('Mapa RF'!$B$4:$F$8,6-I1180,J1180)</f>
        <v>A punto de dormirse</v>
      </c>
    </row>
    <row r="1181" customFormat="false" ht="15" hidden="false" customHeight="false" outlineLevel="0" collapsed="false">
      <c r="A1181" s="10" t="s">
        <v>4110</v>
      </c>
      <c r="B1181" s="10" t="s">
        <v>8980</v>
      </c>
      <c r="C1181" s="11" t="n">
        <v>45914</v>
      </c>
      <c r="D1181" s="13" t="b">
        <f aca="false">TRUE()</f>
        <v>1</v>
      </c>
      <c r="E1181" s="14" t="n">
        <f aca="false">_xlfn.MAXIFS(Pedidos!$C$2:$C$7000,Pedidos!$B$2:$B$7000,A1181)</f>
        <v>45914</v>
      </c>
      <c r="F1181" s="15" t="n">
        <f aca="false">Parámetros!$B$4-E1181</f>
        <v>382</v>
      </c>
      <c r="G1181" s="7" t="n">
        <f aca="false">COUNTIF(Pedidos!$B$2:$B$7000,A1181)</f>
        <v>1</v>
      </c>
      <c r="H1181" s="16" t="n">
        <f aca="false">SUMIFS(Pedidos!$D$2:$D$7000,Pedidos!$B$2:$B$7000,A1181)</f>
        <v>36.28</v>
      </c>
      <c r="I1181" s="7" t="n">
        <f aca="false">5-MIN(4,INT(PERCENTRANK($F$2:$F$2401,F1181,6)*5))</f>
        <v>2</v>
      </c>
      <c r="J1181" s="15" t="n">
        <f aca="false">IF(G1181&gt;=Parámetros!$B$8,5,IF(G1181&gt;=Parámetros!$B$7,4,IF(G1181&gt;=Parámetros!$B$6,3,IF(G1181&gt;=Parámetros!$B$5,2,1))))</f>
        <v>1</v>
      </c>
      <c r="K1181" s="7" t="n">
        <f aca="false">1+MIN(4,INT(PERCENTRANK($H$2:$H$2401,H1181,6)*5))</f>
        <v>3</v>
      </c>
      <c r="L1181" s="7" t="str">
        <f aca="false">I1181&amp;J1181&amp;K1181</f>
        <v>213</v>
      </c>
      <c r="M1181" s="15" t="str">
        <f aca="false">INDEX('Mapa RF'!$B$4:$F$8,6-I1181,J1181)</f>
        <v>Hibernando</v>
      </c>
    </row>
    <row r="1182" customFormat="false" ht="15" hidden="false" customHeight="false" outlineLevel="0" collapsed="false">
      <c r="A1182" s="10" t="s">
        <v>167</v>
      </c>
      <c r="B1182" s="10" t="s">
        <v>8968</v>
      </c>
      <c r="C1182" s="11" t="n">
        <v>45584</v>
      </c>
      <c r="D1182" s="13" t="b">
        <f aca="false">TRUE()</f>
        <v>1</v>
      </c>
      <c r="E1182" s="14" t="n">
        <f aca="false">_xlfn.MAXIFS(Pedidos!$C$2:$C$7000,Pedidos!$B$2:$B$7000,A1182)</f>
        <v>45584</v>
      </c>
      <c r="F1182" s="15" t="n">
        <f aca="false">Parámetros!$B$4-E1182</f>
        <v>712</v>
      </c>
      <c r="G1182" s="7" t="n">
        <f aca="false">COUNTIF(Pedidos!$B$2:$B$7000,A1182)</f>
        <v>1</v>
      </c>
      <c r="H1182" s="16" t="n">
        <f aca="false">SUMIFS(Pedidos!$D$2:$D$7000,Pedidos!$B$2:$B$7000,A1182)</f>
        <v>24.51</v>
      </c>
      <c r="I1182" s="7" t="n">
        <f aca="false">5-MIN(4,INT(PERCENTRANK($F$2:$F$2401,F1182,6)*5))</f>
        <v>1</v>
      </c>
      <c r="J1182" s="15" t="n">
        <f aca="false">IF(G1182&gt;=Parámetros!$B$8,5,IF(G1182&gt;=Parámetros!$B$7,4,IF(G1182&gt;=Parámetros!$B$6,3,IF(G1182&gt;=Parámetros!$B$5,2,1))))</f>
        <v>1</v>
      </c>
      <c r="K1182" s="7" t="n">
        <f aca="false">1+MIN(4,INT(PERCENTRANK($H$2:$H$2401,H1182,6)*5))</f>
        <v>1</v>
      </c>
      <c r="L1182" s="7" t="str">
        <f aca="false">I1182&amp;J1182&amp;K1182</f>
        <v>111</v>
      </c>
      <c r="M1182" s="15" t="str">
        <f aca="false">INDEX('Mapa RF'!$B$4:$F$8,6-I1182,J1182)</f>
        <v>Hibernando</v>
      </c>
    </row>
    <row r="1183" customFormat="false" ht="15" hidden="false" customHeight="false" outlineLevel="0" collapsed="false">
      <c r="A1183" s="10" t="s">
        <v>1427</v>
      </c>
      <c r="B1183" s="10" t="s">
        <v>8975</v>
      </c>
      <c r="C1183" s="11" t="n">
        <v>45713</v>
      </c>
      <c r="D1183" s="13" t="b">
        <f aca="false">TRUE()</f>
        <v>1</v>
      </c>
      <c r="E1183" s="14" t="n">
        <f aca="false">_xlfn.MAXIFS(Pedidos!$C$2:$C$7000,Pedidos!$B$2:$B$7000,A1183)</f>
        <v>45825</v>
      </c>
      <c r="F1183" s="15" t="n">
        <f aca="false">Parámetros!$B$4-E1183</f>
        <v>471</v>
      </c>
      <c r="G1183" s="7" t="n">
        <f aca="false">COUNTIF(Pedidos!$B$2:$B$7000,A1183)</f>
        <v>2</v>
      </c>
      <c r="H1183" s="16" t="n">
        <f aca="false">SUMIFS(Pedidos!$D$2:$D$7000,Pedidos!$B$2:$B$7000,A1183)</f>
        <v>72.15</v>
      </c>
      <c r="I1183" s="7" t="n">
        <f aca="false">5-MIN(4,INT(PERCENTRANK($F$2:$F$2401,F1183,6)*5))</f>
        <v>2</v>
      </c>
      <c r="J1183" s="15" t="n">
        <f aca="false">IF(G1183&gt;=Parámetros!$B$8,5,IF(G1183&gt;=Parámetros!$B$7,4,IF(G1183&gt;=Parámetros!$B$6,3,IF(G1183&gt;=Parámetros!$B$5,2,1))))</f>
        <v>2</v>
      </c>
      <c r="K1183" s="7" t="n">
        <f aca="false">1+MIN(4,INT(PERCENTRANK($H$2:$H$2401,H1183,6)*5))</f>
        <v>4</v>
      </c>
      <c r="L1183" s="7" t="str">
        <f aca="false">I1183&amp;J1183&amp;K1183</f>
        <v>224</v>
      </c>
      <c r="M1183" s="15" t="str">
        <f aca="false">INDEX('Mapa RF'!$B$4:$F$8,6-I1183,J1183)</f>
        <v>Hibernando</v>
      </c>
    </row>
    <row r="1184" customFormat="false" ht="15" hidden="false" customHeight="false" outlineLevel="0" collapsed="false">
      <c r="A1184" s="10" t="s">
        <v>3310</v>
      </c>
      <c r="B1184" s="10" t="s">
        <v>8975</v>
      </c>
      <c r="C1184" s="11" t="n">
        <v>45855</v>
      </c>
      <c r="D1184" s="13" t="b">
        <f aca="false">TRUE()</f>
        <v>1</v>
      </c>
      <c r="E1184" s="14" t="n">
        <f aca="false">_xlfn.MAXIFS(Pedidos!$C$2:$C$7000,Pedidos!$B$2:$B$7000,A1184)</f>
        <v>45855</v>
      </c>
      <c r="F1184" s="15" t="n">
        <f aca="false">Parámetros!$B$4-E1184</f>
        <v>441</v>
      </c>
      <c r="G1184" s="7" t="n">
        <f aca="false">COUNTIF(Pedidos!$B$2:$B$7000,A1184)</f>
        <v>1</v>
      </c>
      <c r="H1184" s="16" t="n">
        <f aca="false">SUMIFS(Pedidos!$D$2:$D$7000,Pedidos!$B$2:$B$7000,A1184)</f>
        <v>21.91</v>
      </c>
      <c r="I1184" s="7" t="n">
        <f aca="false">5-MIN(4,INT(PERCENTRANK($F$2:$F$2401,F1184,6)*5))</f>
        <v>2</v>
      </c>
      <c r="J1184" s="15" t="n">
        <f aca="false">IF(G1184&gt;=Parámetros!$B$8,5,IF(G1184&gt;=Parámetros!$B$7,4,IF(G1184&gt;=Parámetros!$B$6,3,IF(G1184&gt;=Parámetros!$B$5,2,1))))</f>
        <v>1</v>
      </c>
      <c r="K1184" s="7" t="n">
        <f aca="false">1+MIN(4,INT(PERCENTRANK($H$2:$H$2401,H1184,6)*5))</f>
        <v>1</v>
      </c>
      <c r="L1184" s="7" t="str">
        <f aca="false">I1184&amp;J1184&amp;K1184</f>
        <v>211</v>
      </c>
      <c r="M1184" s="15" t="str">
        <f aca="false">INDEX('Mapa RF'!$B$4:$F$8,6-I1184,J1184)</f>
        <v>Hibernando</v>
      </c>
    </row>
    <row r="1185" customFormat="false" ht="15" hidden="false" customHeight="false" outlineLevel="0" collapsed="false">
      <c r="A1185" s="10" t="s">
        <v>8672</v>
      </c>
      <c r="B1185" s="10" t="s">
        <v>8975</v>
      </c>
      <c r="C1185" s="11" t="n">
        <v>46272</v>
      </c>
      <c r="D1185" s="13" t="b">
        <f aca="false">TRUE()</f>
        <v>1</v>
      </c>
      <c r="E1185" s="14" t="n">
        <f aca="false">_xlfn.MAXIFS(Pedidos!$C$2:$C$7000,Pedidos!$B$2:$B$7000,A1185)</f>
        <v>46272</v>
      </c>
      <c r="F1185" s="15" t="n">
        <f aca="false">Parámetros!$B$4-E1185</f>
        <v>24</v>
      </c>
      <c r="G1185" s="7" t="n">
        <f aca="false">COUNTIF(Pedidos!$B$2:$B$7000,A1185)</f>
        <v>1</v>
      </c>
      <c r="H1185" s="16" t="n">
        <f aca="false">SUMIFS(Pedidos!$D$2:$D$7000,Pedidos!$B$2:$B$7000,A1185)</f>
        <v>12.73</v>
      </c>
      <c r="I1185" s="7" t="n">
        <f aca="false">5-MIN(4,INT(PERCENTRANK($F$2:$F$2401,F1185,6)*5))</f>
        <v>5</v>
      </c>
      <c r="J1185" s="15" t="n">
        <f aca="false">IF(G1185&gt;=Parámetros!$B$8,5,IF(G1185&gt;=Parámetros!$B$7,4,IF(G1185&gt;=Parámetros!$B$6,3,IF(G1185&gt;=Parámetros!$B$5,2,1))))</f>
        <v>1</v>
      </c>
      <c r="K1185" s="7" t="n">
        <f aca="false">1+MIN(4,INT(PERCENTRANK($H$2:$H$2401,H1185,6)*5))</f>
        <v>1</v>
      </c>
      <c r="L1185" s="7" t="str">
        <f aca="false">I1185&amp;J1185&amp;K1185</f>
        <v>511</v>
      </c>
      <c r="M1185" s="15" t="str">
        <f aca="false">INDEX('Mapa RF'!$B$4:$F$8,6-I1185,J1185)</f>
        <v>Nuevos</v>
      </c>
    </row>
    <row r="1186" customFormat="false" ht="15" hidden="false" customHeight="false" outlineLevel="0" collapsed="false">
      <c r="A1186" s="10" t="s">
        <v>4813</v>
      </c>
      <c r="B1186" s="10" t="s">
        <v>8971</v>
      </c>
      <c r="C1186" s="11" t="n">
        <v>45966</v>
      </c>
      <c r="D1186" s="13" t="b">
        <f aca="false">TRUE()</f>
        <v>1</v>
      </c>
      <c r="E1186" s="14" t="n">
        <f aca="false">_xlfn.MAXIFS(Pedidos!$C$2:$C$7000,Pedidos!$B$2:$B$7000,A1186)</f>
        <v>46080</v>
      </c>
      <c r="F1186" s="15" t="n">
        <f aca="false">Parámetros!$B$4-E1186</f>
        <v>216</v>
      </c>
      <c r="G1186" s="7" t="n">
        <f aca="false">COUNTIF(Pedidos!$B$2:$B$7000,A1186)</f>
        <v>2</v>
      </c>
      <c r="H1186" s="16" t="n">
        <f aca="false">SUMIFS(Pedidos!$D$2:$D$7000,Pedidos!$B$2:$B$7000,A1186)</f>
        <v>87.31</v>
      </c>
      <c r="I1186" s="7" t="n">
        <f aca="false">5-MIN(4,INT(PERCENTRANK($F$2:$F$2401,F1186,6)*5))</f>
        <v>3</v>
      </c>
      <c r="J1186" s="15" t="n">
        <f aca="false">IF(G1186&gt;=Parámetros!$B$8,5,IF(G1186&gt;=Parámetros!$B$7,4,IF(G1186&gt;=Parámetros!$B$6,3,IF(G1186&gt;=Parámetros!$B$5,2,1))))</f>
        <v>2</v>
      </c>
      <c r="K1186" s="7" t="n">
        <f aca="false">1+MIN(4,INT(PERCENTRANK($H$2:$H$2401,H1186,6)*5))</f>
        <v>4</v>
      </c>
      <c r="L1186" s="7" t="str">
        <f aca="false">I1186&amp;J1186&amp;K1186</f>
        <v>324</v>
      </c>
      <c r="M1186" s="15" t="str">
        <f aca="false">INDEX('Mapa RF'!$B$4:$F$8,6-I1186,J1186)</f>
        <v>A punto de dormirse</v>
      </c>
    </row>
    <row r="1187" customFormat="false" ht="15" hidden="false" customHeight="false" outlineLevel="0" collapsed="false">
      <c r="A1187" s="10" t="s">
        <v>6659</v>
      </c>
      <c r="B1187" s="10" t="s">
        <v>8975</v>
      </c>
      <c r="C1187" s="11" t="n">
        <v>46106</v>
      </c>
      <c r="D1187" s="13" t="b">
        <f aca="false">TRUE()</f>
        <v>1</v>
      </c>
      <c r="E1187" s="14" t="n">
        <f aca="false">_xlfn.MAXIFS(Pedidos!$C$2:$C$7000,Pedidos!$B$2:$B$7000,A1187)</f>
        <v>46106</v>
      </c>
      <c r="F1187" s="15" t="n">
        <f aca="false">Parámetros!$B$4-E1187</f>
        <v>190</v>
      </c>
      <c r="G1187" s="7" t="n">
        <f aca="false">COUNTIF(Pedidos!$B$2:$B$7000,A1187)</f>
        <v>1</v>
      </c>
      <c r="H1187" s="16" t="n">
        <f aca="false">SUMIFS(Pedidos!$D$2:$D$7000,Pedidos!$B$2:$B$7000,A1187)</f>
        <v>31.14</v>
      </c>
      <c r="I1187" s="7" t="n">
        <f aca="false">5-MIN(4,INT(PERCENTRANK($F$2:$F$2401,F1187,6)*5))</f>
        <v>4</v>
      </c>
      <c r="J1187" s="15" t="n">
        <f aca="false">IF(G1187&gt;=Parámetros!$B$8,5,IF(G1187&gt;=Parámetros!$B$7,4,IF(G1187&gt;=Parámetros!$B$6,3,IF(G1187&gt;=Parámetros!$B$5,2,1))))</f>
        <v>1</v>
      </c>
      <c r="K1187" s="7" t="n">
        <f aca="false">1+MIN(4,INT(PERCENTRANK($H$2:$H$2401,H1187,6)*5))</f>
        <v>2</v>
      </c>
      <c r="L1187" s="7" t="str">
        <f aca="false">I1187&amp;J1187&amp;K1187</f>
        <v>412</v>
      </c>
      <c r="M1187" s="15" t="str">
        <f aca="false">INDEX('Mapa RF'!$B$4:$F$8,6-I1187,J1187)</f>
        <v>Prometedores</v>
      </c>
    </row>
    <row r="1188" customFormat="false" ht="15" hidden="false" customHeight="false" outlineLevel="0" collapsed="false">
      <c r="A1188" s="10" t="s">
        <v>307</v>
      </c>
      <c r="B1188" s="10" t="s">
        <v>8973</v>
      </c>
      <c r="C1188" s="11" t="n">
        <v>45602</v>
      </c>
      <c r="D1188" s="13" t="b">
        <f aca="false">FALSE()</f>
        <v>0</v>
      </c>
      <c r="E1188" s="14" t="n">
        <f aca="false">_xlfn.MAXIFS(Pedidos!$C$2:$C$7000,Pedidos!$B$2:$B$7000,A1188)</f>
        <v>45765</v>
      </c>
      <c r="F1188" s="15" t="n">
        <f aca="false">Parámetros!$B$4-E1188</f>
        <v>531</v>
      </c>
      <c r="G1188" s="7" t="n">
        <f aca="false">COUNTIF(Pedidos!$B$2:$B$7000,A1188)</f>
        <v>6</v>
      </c>
      <c r="H1188" s="16" t="n">
        <f aca="false">SUMIFS(Pedidos!$D$2:$D$7000,Pedidos!$B$2:$B$7000,A1188)</f>
        <v>288.92</v>
      </c>
      <c r="I1188" s="7" t="n">
        <f aca="false">5-MIN(4,INT(PERCENTRANK($F$2:$F$2401,F1188,6)*5))</f>
        <v>1</v>
      </c>
      <c r="J1188" s="15" t="n">
        <f aca="false">IF(G1188&gt;=Parámetros!$B$8,5,IF(G1188&gt;=Parámetros!$B$7,4,IF(G1188&gt;=Parámetros!$B$6,3,IF(G1188&gt;=Parámetros!$B$5,2,1))))</f>
        <v>5</v>
      </c>
      <c r="K1188" s="7" t="n">
        <f aca="false">1+MIN(4,INT(PERCENTRANK($H$2:$H$2401,H1188,6)*5))</f>
        <v>5</v>
      </c>
      <c r="L1188" s="7" t="str">
        <f aca="false">I1188&amp;J1188&amp;K1188</f>
        <v>155</v>
      </c>
      <c r="M1188" s="15" t="str">
        <f aca="false">INDEX('Mapa RF'!$B$4:$F$8,6-I1188,J1188)</f>
        <v>No podemos perderlos</v>
      </c>
    </row>
    <row r="1189" customFormat="false" ht="15" hidden="false" customHeight="false" outlineLevel="0" collapsed="false">
      <c r="A1189" s="10" t="s">
        <v>652</v>
      </c>
      <c r="B1189" s="10" t="s">
        <v>8970</v>
      </c>
      <c r="C1189" s="11" t="n">
        <v>45641</v>
      </c>
      <c r="D1189" s="13" t="b">
        <f aca="false">TRUE()</f>
        <v>1</v>
      </c>
      <c r="E1189" s="14" t="n">
        <f aca="false">_xlfn.MAXIFS(Pedidos!$C$2:$C$7000,Pedidos!$B$2:$B$7000,A1189)</f>
        <v>45766</v>
      </c>
      <c r="F1189" s="15" t="n">
        <f aca="false">Parámetros!$B$4-E1189</f>
        <v>530</v>
      </c>
      <c r="G1189" s="7" t="n">
        <f aca="false">COUNTIF(Pedidos!$B$2:$B$7000,A1189)</f>
        <v>3</v>
      </c>
      <c r="H1189" s="16" t="n">
        <f aca="false">SUMIFS(Pedidos!$D$2:$D$7000,Pedidos!$B$2:$B$7000,A1189)</f>
        <v>111.46</v>
      </c>
      <c r="I1189" s="7" t="n">
        <f aca="false">5-MIN(4,INT(PERCENTRANK($F$2:$F$2401,F1189,6)*5))</f>
        <v>1</v>
      </c>
      <c r="J1189" s="15" t="n">
        <f aca="false">IF(G1189&gt;=Parámetros!$B$8,5,IF(G1189&gt;=Parámetros!$B$7,4,IF(G1189&gt;=Parámetros!$B$6,3,IF(G1189&gt;=Parámetros!$B$5,2,1))))</f>
        <v>3</v>
      </c>
      <c r="K1189" s="7" t="n">
        <f aca="false">1+MIN(4,INT(PERCENTRANK($H$2:$H$2401,H1189,6)*5))</f>
        <v>4</v>
      </c>
      <c r="L1189" s="7" t="str">
        <f aca="false">I1189&amp;J1189&amp;K1189</f>
        <v>134</v>
      </c>
      <c r="M1189" s="15" t="str">
        <f aca="false">INDEX('Mapa RF'!$B$4:$F$8,6-I1189,J1189)</f>
        <v>En riesgo</v>
      </c>
    </row>
    <row r="1190" customFormat="false" ht="15" hidden="false" customHeight="false" outlineLevel="0" collapsed="false">
      <c r="A1190" s="10" t="s">
        <v>3969</v>
      </c>
      <c r="B1190" s="10" t="s">
        <v>8978</v>
      </c>
      <c r="C1190" s="11" t="n">
        <v>45902</v>
      </c>
      <c r="D1190" s="13" t="b">
        <f aca="false">TRUE()</f>
        <v>1</v>
      </c>
      <c r="E1190" s="14" t="n">
        <f aca="false">_xlfn.MAXIFS(Pedidos!$C$2:$C$7000,Pedidos!$B$2:$B$7000,A1190)</f>
        <v>45957</v>
      </c>
      <c r="F1190" s="15" t="n">
        <f aca="false">Parámetros!$B$4-E1190</f>
        <v>339</v>
      </c>
      <c r="G1190" s="7" t="n">
        <f aca="false">COUNTIF(Pedidos!$B$2:$B$7000,A1190)</f>
        <v>2</v>
      </c>
      <c r="H1190" s="16" t="n">
        <f aca="false">SUMIFS(Pedidos!$D$2:$D$7000,Pedidos!$B$2:$B$7000,A1190)</f>
        <v>49.68</v>
      </c>
      <c r="I1190" s="7" t="n">
        <f aca="false">5-MIN(4,INT(PERCENTRANK($F$2:$F$2401,F1190,6)*5))</f>
        <v>3</v>
      </c>
      <c r="J1190" s="15" t="n">
        <f aca="false">IF(G1190&gt;=Parámetros!$B$8,5,IF(G1190&gt;=Parámetros!$B$7,4,IF(G1190&gt;=Parámetros!$B$6,3,IF(G1190&gt;=Parámetros!$B$5,2,1))))</f>
        <v>2</v>
      </c>
      <c r="K1190" s="7" t="n">
        <f aca="false">1+MIN(4,INT(PERCENTRANK($H$2:$H$2401,H1190,6)*5))</f>
        <v>3</v>
      </c>
      <c r="L1190" s="7" t="str">
        <f aca="false">I1190&amp;J1190&amp;K1190</f>
        <v>323</v>
      </c>
      <c r="M1190" s="15" t="str">
        <f aca="false">INDEX('Mapa RF'!$B$4:$F$8,6-I1190,J1190)</f>
        <v>A punto de dormirse</v>
      </c>
    </row>
    <row r="1191" customFormat="false" ht="15" hidden="false" customHeight="false" outlineLevel="0" collapsed="false">
      <c r="A1191" s="10" t="s">
        <v>5464</v>
      </c>
      <c r="B1191" s="10" t="s">
        <v>8981</v>
      </c>
      <c r="C1191" s="11" t="n">
        <v>46014</v>
      </c>
      <c r="D1191" s="13" t="b">
        <f aca="false">TRUE()</f>
        <v>1</v>
      </c>
      <c r="E1191" s="14" t="n">
        <f aca="false">_xlfn.MAXIFS(Pedidos!$C$2:$C$7000,Pedidos!$B$2:$B$7000,A1191)</f>
        <v>46014</v>
      </c>
      <c r="F1191" s="15" t="n">
        <f aca="false">Parámetros!$B$4-E1191</f>
        <v>282</v>
      </c>
      <c r="G1191" s="7" t="n">
        <f aca="false">COUNTIF(Pedidos!$B$2:$B$7000,A1191)</f>
        <v>1</v>
      </c>
      <c r="H1191" s="16" t="n">
        <f aca="false">SUMIFS(Pedidos!$D$2:$D$7000,Pedidos!$B$2:$B$7000,A1191)</f>
        <v>47.07</v>
      </c>
      <c r="I1191" s="7" t="n">
        <f aca="false">5-MIN(4,INT(PERCENTRANK($F$2:$F$2401,F1191,6)*5))</f>
        <v>3</v>
      </c>
      <c r="J1191" s="15" t="n">
        <f aca="false">IF(G1191&gt;=Parámetros!$B$8,5,IF(G1191&gt;=Parámetros!$B$7,4,IF(G1191&gt;=Parámetros!$B$6,3,IF(G1191&gt;=Parámetros!$B$5,2,1))))</f>
        <v>1</v>
      </c>
      <c r="K1191" s="7" t="n">
        <f aca="false">1+MIN(4,INT(PERCENTRANK($H$2:$H$2401,H1191,6)*5))</f>
        <v>3</v>
      </c>
      <c r="L1191" s="7" t="str">
        <f aca="false">I1191&amp;J1191&amp;K1191</f>
        <v>313</v>
      </c>
      <c r="M1191" s="15" t="str">
        <f aca="false">INDEX('Mapa RF'!$B$4:$F$8,6-I1191,J1191)</f>
        <v>A punto de dormirse</v>
      </c>
    </row>
    <row r="1192" customFormat="false" ht="15" hidden="false" customHeight="false" outlineLevel="0" collapsed="false">
      <c r="A1192" s="10" t="s">
        <v>4451</v>
      </c>
      <c r="B1192" s="10" t="s">
        <v>8971</v>
      </c>
      <c r="C1192" s="11" t="n">
        <v>45939</v>
      </c>
      <c r="D1192" s="13" t="b">
        <f aca="false">TRUE()</f>
        <v>1</v>
      </c>
      <c r="E1192" s="14" t="n">
        <f aca="false">_xlfn.MAXIFS(Pedidos!$C$2:$C$7000,Pedidos!$B$2:$B$7000,A1192)</f>
        <v>45939</v>
      </c>
      <c r="F1192" s="15" t="n">
        <f aca="false">Parámetros!$B$4-E1192</f>
        <v>357</v>
      </c>
      <c r="G1192" s="7" t="n">
        <f aca="false">COUNTIF(Pedidos!$B$2:$B$7000,A1192)</f>
        <v>1</v>
      </c>
      <c r="H1192" s="16" t="n">
        <f aca="false">SUMIFS(Pedidos!$D$2:$D$7000,Pedidos!$B$2:$B$7000,A1192)</f>
        <v>35.06</v>
      </c>
      <c r="I1192" s="7" t="n">
        <f aca="false">5-MIN(4,INT(PERCENTRANK($F$2:$F$2401,F1192,6)*5))</f>
        <v>2</v>
      </c>
      <c r="J1192" s="15" t="n">
        <f aca="false">IF(G1192&gt;=Parámetros!$B$8,5,IF(G1192&gt;=Parámetros!$B$7,4,IF(G1192&gt;=Parámetros!$B$6,3,IF(G1192&gt;=Parámetros!$B$5,2,1))))</f>
        <v>1</v>
      </c>
      <c r="K1192" s="7" t="n">
        <f aca="false">1+MIN(4,INT(PERCENTRANK($H$2:$H$2401,H1192,6)*5))</f>
        <v>2</v>
      </c>
      <c r="L1192" s="7" t="str">
        <f aca="false">I1192&amp;J1192&amp;K1192</f>
        <v>212</v>
      </c>
      <c r="M1192" s="15" t="str">
        <f aca="false">INDEX('Mapa RF'!$B$4:$F$8,6-I1192,J1192)</f>
        <v>Hibernando</v>
      </c>
    </row>
    <row r="1193" customFormat="false" ht="15" hidden="false" customHeight="false" outlineLevel="0" collapsed="false">
      <c r="A1193" s="10" t="s">
        <v>7623</v>
      </c>
      <c r="B1193" s="10" t="s">
        <v>8972</v>
      </c>
      <c r="C1193" s="11" t="n">
        <v>46188</v>
      </c>
      <c r="D1193" s="13" t="b">
        <f aca="false">FALSE()</f>
        <v>0</v>
      </c>
      <c r="E1193" s="14" t="n">
        <f aca="false">_xlfn.MAXIFS(Pedidos!$C$2:$C$7000,Pedidos!$B$2:$B$7000,A1193)</f>
        <v>46188</v>
      </c>
      <c r="F1193" s="15" t="n">
        <f aca="false">Parámetros!$B$4-E1193</f>
        <v>108</v>
      </c>
      <c r="G1193" s="7" t="n">
        <f aca="false">COUNTIF(Pedidos!$B$2:$B$7000,A1193)</f>
        <v>1</v>
      </c>
      <c r="H1193" s="16" t="n">
        <f aca="false">SUMIFS(Pedidos!$D$2:$D$7000,Pedidos!$B$2:$B$7000,A1193)</f>
        <v>73.08</v>
      </c>
      <c r="I1193" s="7" t="n">
        <f aca="false">5-MIN(4,INT(PERCENTRANK($F$2:$F$2401,F1193,6)*5))</f>
        <v>4</v>
      </c>
      <c r="J1193" s="15" t="n">
        <f aca="false">IF(G1193&gt;=Parámetros!$B$8,5,IF(G1193&gt;=Parámetros!$B$7,4,IF(G1193&gt;=Parámetros!$B$6,3,IF(G1193&gt;=Parámetros!$B$5,2,1))))</f>
        <v>1</v>
      </c>
      <c r="K1193" s="7" t="n">
        <f aca="false">1+MIN(4,INT(PERCENTRANK($H$2:$H$2401,H1193,6)*5))</f>
        <v>4</v>
      </c>
      <c r="L1193" s="7" t="str">
        <f aca="false">I1193&amp;J1193&amp;K1193</f>
        <v>414</v>
      </c>
      <c r="M1193" s="15" t="str">
        <f aca="false">INDEX('Mapa RF'!$B$4:$F$8,6-I1193,J1193)</f>
        <v>Prometedores</v>
      </c>
    </row>
    <row r="1194" customFormat="false" ht="15" hidden="false" customHeight="false" outlineLevel="0" collapsed="false">
      <c r="A1194" s="10" t="s">
        <v>8302</v>
      </c>
      <c r="B1194" s="10" t="s">
        <v>8968</v>
      </c>
      <c r="C1194" s="11" t="n">
        <v>46242</v>
      </c>
      <c r="D1194" s="13" t="b">
        <f aca="false">TRUE()</f>
        <v>1</v>
      </c>
      <c r="E1194" s="14" t="n">
        <f aca="false">_xlfn.MAXIFS(Pedidos!$C$2:$C$7000,Pedidos!$B$2:$B$7000,A1194)</f>
        <v>46242</v>
      </c>
      <c r="F1194" s="15" t="n">
        <f aca="false">Parámetros!$B$4-E1194</f>
        <v>54</v>
      </c>
      <c r="G1194" s="7" t="n">
        <f aca="false">COUNTIF(Pedidos!$B$2:$B$7000,A1194)</f>
        <v>1</v>
      </c>
      <c r="H1194" s="16" t="n">
        <f aca="false">SUMIFS(Pedidos!$D$2:$D$7000,Pedidos!$B$2:$B$7000,A1194)</f>
        <v>24.69</v>
      </c>
      <c r="I1194" s="7" t="n">
        <f aca="false">5-MIN(4,INT(PERCENTRANK($F$2:$F$2401,F1194,6)*5))</f>
        <v>5</v>
      </c>
      <c r="J1194" s="15" t="n">
        <f aca="false">IF(G1194&gt;=Parámetros!$B$8,5,IF(G1194&gt;=Parámetros!$B$7,4,IF(G1194&gt;=Parámetros!$B$6,3,IF(G1194&gt;=Parámetros!$B$5,2,1))))</f>
        <v>1</v>
      </c>
      <c r="K1194" s="7" t="n">
        <f aca="false">1+MIN(4,INT(PERCENTRANK($H$2:$H$2401,H1194,6)*5))</f>
        <v>1</v>
      </c>
      <c r="L1194" s="7" t="str">
        <f aca="false">I1194&amp;J1194&amp;K1194</f>
        <v>511</v>
      </c>
      <c r="M1194" s="15" t="str">
        <f aca="false">INDEX('Mapa RF'!$B$4:$F$8,6-I1194,J1194)</f>
        <v>Nuevos</v>
      </c>
    </row>
    <row r="1195" customFormat="false" ht="15" hidden="false" customHeight="false" outlineLevel="0" collapsed="false">
      <c r="A1195" s="10" t="s">
        <v>2944</v>
      </c>
      <c r="B1195" s="10" t="s">
        <v>8979</v>
      </c>
      <c r="C1195" s="11" t="n">
        <v>45827</v>
      </c>
      <c r="D1195" s="13" t="b">
        <f aca="false">TRUE()</f>
        <v>1</v>
      </c>
      <c r="E1195" s="14" t="n">
        <f aca="false">_xlfn.MAXIFS(Pedidos!$C$2:$C$7000,Pedidos!$B$2:$B$7000,A1195)</f>
        <v>45827</v>
      </c>
      <c r="F1195" s="15" t="n">
        <f aca="false">Parámetros!$B$4-E1195</f>
        <v>469</v>
      </c>
      <c r="G1195" s="7" t="n">
        <f aca="false">COUNTIF(Pedidos!$B$2:$B$7000,A1195)</f>
        <v>1</v>
      </c>
      <c r="H1195" s="16" t="n">
        <f aca="false">SUMIFS(Pedidos!$D$2:$D$7000,Pedidos!$B$2:$B$7000,A1195)</f>
        <v>21.36</v>
      </c>
      <c r="I1195" s="7" t="n">
        <f aca="false">5-MIN(4,INT(PERCENTRANK($F$2:$F$2401,F1195,6)*5))</f>
        <v>2</v>
      </c>
      <c r="J1195" s="15" t="n">
        <f aca="false">IF(G1195&gt;=Parámetros!$B$8,5,IF(G1195&gt;=Parámetros!$B$7,4,IF(G1195&gt;=Parámetros!$B$6,3,IF(G1195&gt;=Parámetros!$B$5,2,1))))</f>
        <v>1</v>
      </c>
      <c r="K1195" s="7" t="n">
        <f aca="false">1+MIN(4,INT(PERCENTRANK($H$2:$H$2401,H1195,6)*5))</f>
        <v>1</v>
      </c>
      <c r="L1195" s="7" t="str">
        <f aca="false">I1195&amp;J1195&amp;K1195</f>
        <v>211</v>
      </c>
      <c r="M1195" s="15" t="str">
        <f aca="false">INDEX('Mapa RF'!$B$4:$F$8,6-I1195,J1195)</f>
        <v>Hibernando</v>
      </c>
    </row>
    <row r="1196" customFormat="false" ht="15" hidden="false" customHeight="false" outlineLevel="0" collapsed="false">
      <c r="A1196" s="10" t="s">
        <v>2641</v>
      </c>
      <c r="B1196" s="10" t="s">
        <v>8974</v>
      </c>
      <c r="C1196" s="11" t="n">
        <v>45805</v>
      </c>
      <c r="D1196" s="13" t="b">
        <f aca="false">TRUE()</f>
        <v>1</v>
      </c>
      <c r="E1196" s="14" t="n">
        <f aca="false">_xlfn.MAXIFS(Pedidos!$C$2:$C$7000,Pedidos!$B$2:$B$7000,A1196)</f>
        <v>45805</v>
      </c>
      <c r="F1196" s="15" t="n">
        <f aca="false">Parámetros!$B$4-E1196</f>
        <v>491</v>
      </c>
      <c r="G1196" s="7" t="n">
        <f aca="false">COUNTIF(Pedidos!$B$2:$B$7000,A1196)</f>
        <v>1</v>
      </c>
      <c r="H1196" s="16" t="n">
        <f aca="false">SUMIFS(Pedidos!$D$2:$D$7000,Pedidos!$B$2:$B$7000,A1196)</f>
        <v>68.23</v>
      </c>
      <c r="I1196" s="7" t="n">
        <f aca="false">5-MIN(4,INT(PERCENTRANK($F$2:$F$2401,F1196,6)*5))</f>
        <v>2</v>
      </c>
      <c r="J1196" s="15" t="n">
        <f aca="false">IF(G1196&gt;=Parámetros!$B$8,5,IF(G1196&gt;=Parámetros!$B$7,4,IF(G1196&gt;=Parámetros!$B$6,3,IF(G1196&gt;=Parámetros!$B$5,2,1))))</f>
        <v>1</v>
      </c>
      <c r="K1196" s="7" t="n">
        <f aca="false">1+MIN(4,INT(PERCENTRANK($H$2:$H$2401,H1196,6)*5))</f>
        <v>4</v>
      </c>
      <c r="L1196" s="7" t="str">
        <f aca="false">I1196&amp;J1196&amp;K1196</f>
        <v>214</v>
      </c>
      <c r="M1196" s="15" t="str">
        <f aca="false">INDEX('Mapa RF'!$B$4:$F$8,6-I1196,J1196)</f>
        <v>Hibernando</v>
      </c>
    </row>
    <row r="1197" customFormat="false" ht="15" hidden="false" customHeight="false" outlineLevel="0" collapsed="false">
      <c r="A1197" s="10" t="s">
        <v>85</v>
      </c>
      <c r="B1197" s="10" t="s">
        <v>8968</v>
      </c>
      <c r="C1197" s="11" t="n">
        <v>45572</v>
      </c>
      <c r="D1197" s="13" t="b">
        <f aca="false">TRUE()</f>
        <v>1</v>
      </c>
      <c r="E1197" s="14" t="n">
        <f aca="false">_xlfn.MAXIFS(Pedidos!$C$2:$C$7000,Pedidos!$B$2:$B$7000,A1197)</f>
        <v>45717</v>
      </c>
      <c r="F1197" s="15" t="n">
        <f aca="false">Parámetros!$B$4-E1197</f>
        <v>579</v>
      </c>
      <c r="G1197" s="7" t="n">
        <f aca="false">COUNTIF(Pedidos!$B$2:$B$7000,A1197)</f>
        <v>3</v>
      </c>
      <c r="H1197" s="16" t="n">
        <f aca="false">SUMIFS(Pedidos!$D$2:$D$7000,Pedidos!$B$2:$B$7000,A1197)</f>
        <v>81.73</v>
      </c>
      <c r="I1197" s="7" t="n">
        <f aca="false">5-MIN(4,INT(PERCENTRANK($F$2:$F$2401,F1197,6)*5))</f>
        <v>1</v>
      </c>
      <c r="J1197" s="15" t="n">
        <f aca="false">IF(G1197&gt;=Parámetros!$B$8,5,IF(G1197&gt;=Parámetros!$B$7,4,IF(G1197&gt;=Parámetros!$B$6,3,IF(G1197&gt;=Parámetros!$B$5,2,1))))</f>
        <v>3</v>
      </c>
      <c r="K1197" s="7" t="n">
        <f aca="false">1+MIN(4,INT(PERCENTRANK($H$2:$H$2401,H1197,6)*5))</f>
        <v>4</v>
      </c>
      <c r="L1197" s="7" t="str">
        <f aca="false">I1197&amp;J1197&amp;K1197</f>
        <v>134</v>
      </c>
      <c r="M1197" s="15" t="str">
        <f aca="false">INDEX('Mapa RF'!$B$4:$F$8,6-I1197,J1197)</f>
        <v>En riesgo</v>
      </c>
    </row>
    <row r="1198" customFormat="false" ht="15" hidden="false" customHeight="false" outlineLevel="0" collapsed="false">
      <c r="A1198" s="10" t="s">
        <v>2268</v>
      </c>
      <c r="B1198" s="10" t="s">
        <v>8969</v>
      </c>
      <c r="C1198" s="11" t="n">
        <v>45776</v>
      </c>
      <c r="D1198" s="13" t="b">
        <f aca="false">TRUE()</f>
        <v>1</v>
      </c>
      <c r="E1198" s="14" t="n">
        <f aca="false">_xlfn.MAXIFS(Pedidos!$C$2:$C$7000,Pedidos!$B$2:$B$7000,A1198)</f>
        <v>45776</v>
      </c>
      <c r="F1198" s="15" t="n">
        <f aca="false">Parámetros!$B$4-E1198</f>
        <v>520</v>
      </c>
      <c r="G1198" s="7" t="n">
        <f aca="false">COUNTIF(Pedidos!$B$2:$B$7000,A1198)</f>
        <v>1</v>
      </c>
      <c r="H1198" s="16" t="n">
        <f aca="false">SUMIFS(Pedidos!$D$2:$D$7000,Pedidos!$B$2:$B$7000,A1198)</f>
        <v>30.5</v>
      </c>
      <c r="I1198" s="7" t="n">
        <f aca="false">5-MIN(4,INT(PERCENTRANK($F$2:$F$2401,F1198,6)*5))</f>
        <v>1</v>
      </c>
      <c r="J1198" s="15" t="n">
        <f aca="false">IF(G1198&gt;=Parámetros!$B$8,5,IF(G1198&gt;=Parámetros!$B$7,4,IF(G1198&gt;=Parámetros!$B$6,3,IF(G1198&gt;=Parámetros!$B$5,2,1))))</f>
        <v>1</v>
      </c>
      <c r="K1198" s="7" t="n">
        <f aca="false">1+MIN(4,INT(PERCENTRANK($H$2:$H$2401,H1198,6)*5))</f>
        <v>2</v>
      </c>
      <c r="L1198" s="7" t="str">
        <f aca="false">I1198&amp;J1198&amp;K1198</f>
        <v>112</v>
      </c>
      <c r="M1198" s="15" t="str">
        <f aca="false">INDEX('Mapa RF'!$B$4:$F$8,6-I1198,J1198)</f>
        <v>Hibernando</v>
      </c>
    </row>
    <row r="1199" customFormat="false" ht="15" hidden="false" customHeight="false" outlineLevel="0" collapsed="false">
      <c r="A1199" s="10" t="s">
        <v>2303</v>
      </c>
      <c r="B1199" s="10" t="s">
        <v>8975</v>
      </c>
      <c r="C1199" s="11" t="n">
        <v>45778</v>
      </c>
      <c r="D1199" s="13" t="b">
        <f aca="false">FALSE()</f>
        <v>0</v>
      </c>
      <c r="E1199" s="14" t="n">
        <f aca="false">_xlfn.MAXIFS(Pedidos!$C$2:$C$7000,Pedidos!$B$2:$B$7000,A1199)</f>
        <v>45778</v>
      </c>
      <c r="F1199" s="15" t="n">
        <f aca="false">Parámetros!$B$4-E1199</f>
        <v>518</v>
      </c>
      <c r="G1199" s="7" t="n">
        <f aca="false">COUNTIF(Pedidos!$B$2:$B$7000,A1199)</f>
        <v>1</v>
      </c>
      <c r="H1199" s="16" t="n">
        <f aca="false">SUMIFS(Pedidos!$D$2:$D$7000,Pedidos!$B$2:$B$7000,A1199)</f>
        <v>37.28</v>
      </c>
      <c r="I1199" s="7" t="n">
        <f aca="false">5-MIN(4,INT(PERCENTRANK($F$2:$F$2401,F1199,6)*5))</f>
        <v>1</v>
      </c>
      <c r="J1199" s="15" t="n">
        <f aca="false">IF(G1199&gt;=Parámetros!$B$8,5,IF(G1199&gt;=Parámetros!$B$7,4,IF(G1199&gt;=Parámetros!$B$6,3,IF(G1199&gt;=Parámetros!$B$5,2,1))))</f>
        <v>1</v>
      </c>
      <c r="K1199" s="7" t="n">
        <f aca="false">1+MIN(4,INT(PERCENTRANK($H$2:$H$2401,H1199,6)*5))</f>
        <v>3</v>
      </c>
      <c r="L1199" s="7" t="str">
        <f aca="false">I1199&amp;J1199&amp;K1199</f>
        <v>113</v>
      </c>
      <c r="M1199" s="15" t="str">
        <f aca="false">INDEX('Mapa RF'!$B$4:$F$8,6-I1199,J1199)</f>
        <v>Hibernando</v>
      </c>
    </row>
    <row r="1200" customFormat="false" ht="15" hidden="false" customHeight="false" outlineLevel="0" collapsed="false">
      <c r="A1200" s="10" t="s">
        <v>7680</v>
      </c>
      <c r="B1200" s="10" t="s">
        <v>8971</v>
      </c>
      <c r="C1200" s="11" t="n">
        <v>46193</v>
      </c>
      <c r="D1200" s="13" t="b">
        <f aca="false">TRUE()</f>
        <v>1</v>
      </c>
      <c r="E1200" s="14" t="n">
        <f aca="false">_xlfn.MAXIFS(Pedidos!$C$2:$C$7000,Pedidos!$B$2:$B$7000,A1200)</f>
        <v>46193</v>
      </c>
      <c r="F1200" s="15" t="n">
        <f aca="false">Parámetros!$B$4-E1200</f>
        <v>103</v>
      </c>
      <c r="G1200" s="7" t="n">
        <f aca="false">COUNTIF(Pedidos!$B$2:$B$7000,A1200)</f>
        <v>1</v>
      </c>
      <c r="H1200" s="16" t="n">
        <f aca="false">SUMIFS(Pedidos!$D$2:$D$7000,Pedidos!$B$2:$B$7000,A1200)</f>
        <v>32.41</v>
      </c>
      <c r="I1200" s="7" t="n">
        <f aca="false">5-MIN(4,INT(PERCENTRANK($F$2:$F$2401,F1200,6)*5))</f>
        <v>4</v>
      </c>
      <c r="J1200" s="15" t="n">
        <f aca="false">IF(G1200&gt;=Parámetros!$B$8,5,IF(G1200&gt;=Parámetros!$B$7,4,IF(G1200&gt;=Parámetros!$B$6,3,IF(G1200&gt;=Parámetros!$B$5,2,1))))</f>
        <v>1</v>
      </c>
      <c r="K1200" s="7" t="n">
        <f aca="false">1+MIN(4,INT(PERCENTRANK($H$2:$H$2401,H1200,6)*5))</f>
        <v>2</v>
      </c>
      <c r="L1200" s="7" t="str">
        <f aca="false">I1200&amp;J1200&amp;K1200</f>
        <v>412</v>
      </c>
      <c r="M1200" s="15" t="str">
        <f aca="false">INDEX('Mapa RF'!$B$4:$F$8,6-I1200,J1200)</f>
        <v>Prometedores</v>
      </c>
    </row>
    <row r="1201" customFormat="false" ht="15" hidden="false" customHeight="false" outlineLevel="0" collapsed="false">
      <c r="A1201" s="10" t="s">
        <v>8758</v>
      </c>
      <c r="B1201" s="10" t="s">
        <v>8968</v>
      </c>
      <c r="C1201" s="11" t="n">
        <v>46279</v>
      </c>
      <c r="D1201" s="13" t="b">
        <f aca="false">TRUE()</f>
        <v>1</v>
      </c>
      <c r="E1201" s="14" t="n">
        <f aca="false">_xlfn.MAXIFS(Pedidos!$C$2:$C$7000,Pedidos!$B$2:$B$7000,A1201)</f>
        <v>46279</v>
      </c>
      <c r="F1201" s="15" t="n">
        <f aca="false">Parámetros!$B$4-E1201</f>
        <v>17</v>
      </c>
      <c r="G1201" s="7" t="n">
        <f aca="false">COUNTIF(Pedidos!$B$2:$B$7000,A1201)</f>
        <v>1</v>
      </c>
      <c r="H1201" s="16" t="n">
        <f aca="false">SUMIFS(Pedidos!$D$2:$D$7000,Pedidos!$B$2:$B$7000,A1201)</f>
        <v>30.63</v>
      </c>
      <c r="I1201" s="7" t="n">
        <f aca="false">5-MIN(4,INT(PERCENTRANK($F$2:$F$2401,F1201,6)*5))</f>
        <v>5</v>
      </c>
      <c r="J1201" s="15" t="n">
        <f aca="false">IF(G1201&gt;=Parámetros!$B$8,5,IF(G1201&gt;=Parámetros!$B$7,4,IF(G1201&gt;=Parámetros!$B$6,3,IF(G1201&gt;=Parámetros!$B$5,2,1))))</f>
        <v>1</v>
      </c>
      <c r="K1201" s="7" t="n">
        <f aca="false">1+MIN(4,INT(PERCENTRANK($H$2:$H$2401,H1201,6)*5))</f>
        <v>2</v>
      </c>
      <c r="L1201" s="7" t="str">
        <f aca="false">I1201&amp;J1201&amp;K1201</f>
        <v>512</v>
      </c>
      <c r="M1201" s="15" t="str">
        <f aca="false">INDEX('Mapa RF'!$B$4:$F$8,6-I1201,J1201)</f>
        <v>Nuevos</v>
      </c>
    </row>
    <row r="1202" customFormat="false" ht="15" hidden="false" customHeight="false" outlineLevel="0" collapsed="false">
      <c r="A1202" s="10" t="s">
        <v>7950</v>
      </c>
      <c r="B1202" s="10" t="s">
        <v>8978</v>
      </c>
      <c r="C1202" s="11" t="n">
        <v>46214</v>
      </c>
      <c r="D1202" s="13" t="b">
        <f aca="false">TRUE()</f>
        <v>1</v>
      </c>
      <c r="E1202" s="14" t="n">
        <f aca="false">_xlfn.MAXIFS(Pedidos!$C$2:$C$7000,Pedidos!$B$2:$B$7000,A1202)</f>
        <v>46214</v>
      </c>
      <c r="F1202" s="15" t="n">
        <f aca="false">Parámetros!$B$4-E1202</f>
        <v>82</v>
      </c>
      <c r="G1202" s="7" t="n">
        <f aca="false">COUNTIF(Pedidos!$B$2:$B$7000,A1202)</f>
        <v>1</v>
      </c>
      <c r="H1202" s="16" t="n">
        <f aca="false">SUMIFS(Pedidos!$D$2:$D$7000,Pedidos!$B$2:$B$7000,A1202)</f>
        <v>21.48</v>
      </c>
      <c r="I1202" s="7" t="n">
        <f aca="false">5-MIN(4,INT(PERCENTRANK($F$2:$F$2401,F1202,6)*5))</f>
        <v>4</v>
      </c>
      <c r="J1202" s="15" t="n">
        <f aca="false">IF(G1202&gt;=Parámetros!$B$8,5,IF(G1202&gt;=Parámetros!$B$7,4,IF(G1202&gt;=Parámetros!$B$6,3,IF(G1202&gt;=Parámetros!$B$5,2,1))))</f>
        <v>1</v>
      </c>
      <c r="K1202" s="7" t="n">
        <f aca="false">1+MIN(4,INT(PERCENTRANK($H$2:$H$2401,H1202,6)*5))</f>
        <v>1</v>
      </c>
      <c r="L1202" s="7" t="str">
        <f aca="false">I1202&amp;J1202&amp;K1202</f>
        <v>411</v>
      </c>
      <c r="M1202" s="15" t="str">
        <f aca="false">INDEX('Mapa RF'!$B$4:$F$8,6-I1202,J1202)</f>
        <v>Prometedores</v>
      </c>
    </row>
    <row r="1203" customFormat="false" ht="15" hidden="false" customHeight="false" outlineLevel="0" collapsed="false">
      <c r="A1203" s="10" t="s">
        <v>1117</v>
      </c>
      <c r="B1203" s="10" t="s">
        <v>8976</v>
      </c>
      <c r="C1203" s="11" t="n">
        <v>45686</v>
      </c>
      <c r="D1203" s="13" t="b">
        <f aca="false">TRUE()</f>
        <v>1</v>
      </c>
      <c r="E1203" s="14" t="n">
        <f aca="false">_xlfn.MAXIFS(Pedidos!$C$2:$C$7000,Pedidos!$B$2:$B$7000,A1203)</f>
        <v>45686</v>
      </c>
      <c r="F1203" s="15" t="n">
        <f aca="false">Parámetros!$B$4-E1203</f>
        <v>610</v>
      </c>
      <c r="G1203" s="7" t="n">
        <f aca="false">COUNTIF(Pedidos!$B$2:$B$7000,A1203)</f>
        <v>1</v>
      </c>
      <c r="H1203" s="16" t="n">
        <f aca="false">SUMIFS(Pedidos!$D$2:$D$7000,Pedidos!$B$2:$B$7000,A1203)</f>
        <v>38.42</v>
      </c>
      <c r="I1203" s="7" t="n">
        <f aca="false">5-MIN(4,INT(PERCENTRANK($F$2:$F$2401,F1203,6)*5))</f>
        <v>1</v>
      </c>
      <c r="J1203" s="15" t="n">
        <f aca="false">IF(G1203&gt;=Parámetros!$B$8,5,IF(G1203&gt;=Parámetros!$B$7,4,IF(G1203&gt;=Parámetros!$B$6,3,IF(G1203&gt;=Parámetros!$B$5,2,1))))</f>
        <v>1</v>
      </c>
      <c r="K1203" s="7" t="n">
        <f aca="false">1+MIN(4,INT(PERCENTRANK($H$2:$H$2401,H1203,6)*5))</f>
        <v>3</v>
      </c>
      <c r="L1203" s="7" t="str">
        <f aca="false">I1203&amp;J1203&amp;K1203</f>
        <v>113</v>
      </c>
      <c r="M1203" s="15" t="str">
        <f aca="false">INDEX('Mapa RF'!$B$4:$F$8,6-I1203,J1203)</f>
        <v>Hibernando</v>
      </c>
    </row>
    <row r="1204" customFormat="false" ht="15" hidden="false" customHeight="false" outlineLevel="0" collapsed="false">
      <c r="A1204" s="10" t="s">
        <v>3111</v>
      </c>
      <c r="B1204" s="10" t="s">
        <v>8970</v>
      </c>
      <c r="C1204" s="11" t="n">
        <v>45840</v>
      </c>
      <c r="D1204" s="13" t="b">
        <f aca="false">TRUE()</f>
        <v>1</v>
      </c>
      <c r="E1204" s="14" t="n">
        <f aca="false">_xlfn.MAXIFS(Pedidos!$C$2:$C$7000,Pedidos!$B$2:$B$7000,A1204)</f>
        <v>46261</v>
      </c>
      <c r="F1204" s="15" t="n">
        <f aca="false">Parámetros!$B$4-E1204</f>
        <v>35</v>
      </c>
      <c r="G1204" s="7" t="n">
        <f aca="false">COUNTIF(Pedidos!$B$2:$B$7000,A1204)</f>
        <v>14</v>
      </c>
      <c r="H1204" s="16" t="n">
        <f aca="false">SUMIFS(Pedidos!$D$2:$D$7000,Pedidos!$B$2:$B$7000,A1204)</f>
        <v>672.87</v>
      </c>
      <c r="I1204" s="7" t="n">
        <f aca="false">5-MIN(4,INT(PERCENTRANK($F$2:$F$2401,F1204,6)*5))</f>
        <v>5</v>
      </c>
      <c r="J1204" s="15" t="n">
        <f aca="false">IF(G1204&gt;=Parámetros!$B$8,5,IF(G1204&gt;=Parámetros!$B$7,4,IF(G1204&gt;=Parámetros!$B$6,3,IF(G1204&gt;=Parámetros!$B$5,2,1))))</f>
        <v>5</v>
      </c>
      <c r="K1204" s="7" t="n">
        <f aca="false">1+MIN(4,INT(PERCENTRANK($H$2:$H$2401,H1204,6)*5))</f>
        <v>5</v>
      </c>
      <c r="L1204" s="7" t="str">
        <f aca="false">I1204&amp;J1204&amp;K1204</f>
        <v>555</v>
      </c>
      <c r="M1204" s="15" t="str">
        <f aca="false">INDEX('Mapa RF'!$B$4:$F$8,6-I1204,J1204)</f>
        <v>Campeones</v>
      </c>
    </row>
    <row r="1205" customFormat="false" ht="15" hidden="false" customHeight="false" outlineLevel="0" collapsed="false">
      <c r="A1205" s="10" t="s">
        <v>6938</v>
      </c>
      <c r="B1205" s="10" t="s">
        <v>8978</v>
      </c>
      <c r="C1205" s="11" t="n">
        <v>46129</v>
      </c>
      <c r="D1205" s="13" t="b">
        <f aca="false">TRUE()</f>
        <v>1</v>
      </c>
      <c r="E1205" s="14" t="n">
        <f aca="false">_xlfn.MAXIFS(Pedidos!$C$2:$C$7000,Pedidos!$B$2:$B$7000,A1205)</f>
        <v>46222</v>
      </c>
      <c r="F1205" s="15" t="n">
        <f aca="false">Parámetros!$B$4-E1205</f>
        <v>74</v>
      </c>
      <c r="G1205" s="7" t="n">
        <f aca="false">COUNTIF(Pedidos!$B$2:$B$7000,A1205)</f>
        <v>2</v>
      </c>
      <c r="H1205" s="16" t="n">
        <f aca="false">SUMIFS(Pedidos!$D$2:$D$7000,Pedidos!$B$2:$B$7000,A1205)</f>
        <v>64.76</v>
      </c>
      <c r="I1205" s="7" t="n">
        <f aca="false">5-MIN(4,INT(PERCENTRANK($F$2:$F$2401,F1205,6)*5))</f>
        <v>4</v>
      </c>
      <c r="J1205" s="15" t="n">
        <f aca="false">IF(G1205&gt;=Parámetros!$B$8,5,IF(G1205&gt;=Parámetros!$B$7,4,IF(G1205&gt;=Parámetros!$B$6,3,IF(G1205&gt;=Parámetros!$B$5,2,1))))</f>
        <v>2</v>
      </c>
      <c r="K1205" s="7" t="n">
        <f aca="false">1+MIN(4,INT(PERCENTRANK($H$2:$H$2401,H1205,6)*5))</f>
        <v>4</v>
      </c>
      <c r="L1205" s="7" t="str">
        <f aca="false">I1205&amp;J1205&amp;K1205</f>
        <v>424</v>
      </c>
      <c r="M1205" s="15" t="str">
        <f aca="false">INDEX('Mapa RF'!$B$4:$F$8,6-I1205,J1205)</f>
        <v>Potencialmente leales</v>
      </c>
    </row>
    <row r="1206" customFormat="false" ht="15" hidden="false" customHeight="false" outlineLevel="0" collapsed="false">
      <c r="A1206" s="10" t="s">
        <v>8399</v>
      </c>
      <c r="B1206" s="10" t="s">
        <v>8975</v>
      </c>
      <c r="C1206" s="11" t="n">
        <v>46248</v>
      </c>
      <c r="D1206" s="13" t="b">
        <f aca="false">TRUE()</f>
        <v>1</v>
      </c>
      <c r="E1206" s="14" t="n">
        <f aca="false">_xlfn.MAXIFS(Pedidos!$C$2:$C$7000,Pedidos!$B$2:$B$7000,A1206)</f>
        <v>46248</v>
      </c>
      <c r="F1206" s="15" t="n">
        <f aca="false">Parámetros!$B$4-E1206</f>
        <v>48</v>
      </c>
      <c r="G1206" s="7" t="n">
        <f aca="false">COUNTIF(Pedidos!$B$2:$B$7000,A1206)</f>
        <v>1</v>
      </c>
      <c r="H1206" s="16" t="n">
        <f aca="false">SUMIFS(Pedidos!$D$2:$D$7000,Pedidos!$B$2:$B$7000,A1206)</f>
        <v>20.51</v>
      </c>
      <c r="I1206" s="7" t="n">
        <f aca="false">5-MIN(4,INT(PERCENTRANK($F$2:$F$2401,F1206,6)*5))</f>
        <v>5</v>
      </c>
      <c r="J1206" s="15" t="n">
        <f aca="false">IF(G1206&gt;=Parámetros!$B$8,5,IF(G1206&gt;=Parámetros!$B$7,4,IF(G1206&gt;=Parámetros!$B$6,3,IF(G1206&gt;=Parámetros!$B$5,2,1))))</f>
        <v>1</v>
      </c>
      <c r="K1206" s="7" t="n">
        <f aca="false">1+MIN(4,INT(PERCENTRANK($H$2:$H$2401,H1206,6)*5))</f>
        <v>1</v>
      </c>
      <c r="L1206" s="7" t="str">
        <f aca="false">I1206&amp;J1206&amp;K1206</f>
        <v>511</v>
      </c>
      <c r="M1206" s="15" t="str">
        <f aca="false">INDEX('Mapa RF'!$B$4:$F$8,6-I1206,J1206)</f>
        <v>Nuevos</v>
      </c>
    </row>
    <row r="1207" customFormat="false" ht="15" hidden="false" customHeight="false" outlineLevel="0" collapsed="false">
      <c r="A1207" s="10" t="s">
        <v>5878</v>
      </c>
      <c r="B1207" s="10" t="s">
        <v>8972</v>
      </c>
      <c r="C1207" s="11" t="n">
        <v>46047</v>
      </c>
      <c r="D1207" s="13" t="b">
        <f aca="false">TRUE()</f>
        <v>1</v>
      </c>
      <c r="E1207" s="14" t="n">
        <f aca="false">_xlfn.MAXIFS(Pedidos!$C$2:$C$7000,Pedidos!$B$2:$B$7000,A1207)</f>
        <v>46167</v>
      </c>
      <c r="F1207" s="15" t="n">
        <f aca="false">Parámetros!$B$4-E1207</f>
        <v>129</v>
      </c>
      <c r="G1207" s="7" t="n">
        <f aca="false">COUNTIF(Pedidos!$B$2:$B$7000,A1207)</f>
        <v>2</v>
      </c>
      <c r="H1207" s="16" t="n">
        <f aca="false">SUMIFS(Pedidos!$D$2:$D$7000,Pedidos!$B$2:$B$7000,A1207)</f>
        <v>67.89</v>
      </c>
      <c r="I1207" s="7" t="n">
        <f aca="false">5-MIN(4,INT(PERCENTRANK($F$2:$F$2401,F1207,6)*5))</f>
        <v>4</v>
      </c>
      <c r="J1207" s="15" t="n">
        <f aca="false">IF(G1207&gt;=Parámetros!$B$8,5,IF(G1207&gt;=Parámetros!$B$7,4,IF(G1207&gt;=Parámetros!$B$6,3,IF(G1207&gt;=Parámetros!$B$5,2,1))))</f>
        <v>2</v>
      </c>
      <c r="K1207" s="7" t="n">
        <f aca="false">1+MIN(4,INT(PERCENTRANK($H$2:$H$2401,H1207,6)*5))</f>
        <v>4</v>
      </c>
      <c r="L1207" s="7" t="str">
        <f aca="false">I1207&amp;J1207&amp;K1207</f>
        <v>424</v>
      </c>
      <c r="M1207" s="15" t="str">
        <f aca="false">INDEX('Mapa RF'!$B$4:$F$8,6-I1207,J1207)</f>
        <v>Potencialmente leales</v>
      </c>
    </row>
    <row r="1208" customFormat="false" ht="15" hidden="false" customHeight="false" outlineLevel="0" collapsed="false">
      <c r="A1208" s="10" t="s">
        <v>1202</v>
      </c>
      <c r="B1208" s="10" t="s">
        <v>8968</v>
      </c>
      <c r="C1208" s="11" t="n">
        <v>45693</v>
      </c>
      <c r="D1208" s="13" t="b">
        <f aca="false">TRUE()</f>
        <v>1</v>
      </c>
      <c r="E1208" s="14" t="n">
        <f aca="false">_xlfn.MAXIFS(Pedidos!$C$2:$C$7000,Pedidos!$B$2:$B$7000,A1208)</f>
        <v>45693</v>
      </c>
      <c r="F1208" s="15" t="n">
        <f aca="false">Parámetros!$B$4-E1208</f>
        <v>603</v>
      </c>
      <c r="G1208" s="7" t="n">
        <f aca="false">COUNTIF(Pedidos!$B$2:$B$7000,A1208)</f>
        <v>1</v>
      </c>
      <c r="H1208" s="16" t="n">
        <f aca="false">SUMIFS(Pedidos!$D$2:$D$7000,Pedidos!$B$2:$B$7000,A1208)</f>
        <v>20.17</v>
      </c>
      <c r="I1208" s="7" t="n">
        <f aca="false">5-MIN(4,INT(PERCENTRANK($F$2:$F$2401,F1208,6)*5))</f>
        <v>1</v>
      </c>
      <c r="J1208" s="15" t="n">
        <f aca="false">IF(G1208&gt;=Parámetros!$B$8,5,IF(G1208&gt;=Parámetros!$B$7,4,IF(G1208&gt;=Parámetros!$B$6,3,IF(G1208&gt;=Parámetros!$B$5,2,1))))</f>
        <v>1</v>
      </c>
      <c r="K1208" s="7" t="n">
        <f aca="false">1+MIN(4,INT(PERCENTRANK($H$2:$H$2401,H1208,6)*5))</f>
        <v>1</v>
      </c>
      <c r="L1208" s="7" t="str">
        <f aca="false">I1208&amp;J1208&amp;K1208</f>
        <v>111</v>
      </c>
      <c r="M1208" s="15" t="str">
        <f aca="false">INDEX('Mapa RF'!$B$4:$F$8,6-I1208,J1208)</f>
        <v>Hibernando</v>
      </c>
    </row>
    <row r="1209" customFormat="false" ht="15" hidden="false" customHeight="false" outlineLevel="0" collapsed="false">
      <c r="A1209" s="10" t="s">
        <v>1077</v>
      </c>
      <c r="B1209" s="10" t="s">
        <v>8974</v>
      </c>
      <c r="C1209" s="11" t="n">
        <v>45682</v>
      </c>
      <c r="D1209" s="13" t="b">
        <f aca="false">TRUE()</f>
        <v>1</v>
      </c>
      <c r="E1209" s="14" t="n">
        <f aca="false">_xlfn.MAXIFS(Pedidos!$C$2:$C$7000,Pedidos!$B$2:$B$7000,A1209)</f>
        <v>46112</v>
      </c>
      <c r="F1209" s="15" t="n">
        <f aca="false">Parámetros!$B$4-E1209</f>
        <v>184</v>
      </c>
      <c r="G1209" s="7" t="n">
        <f aca="false">COUNTIF(Pedidos!$B$2:$B$7000,A1209)</f>
        <v>3</v>
      </c>
      <c r="H1209" s="16" t="n">
        <f aca="false">SUMIFS(Pedidos!$D$2:$D$7000,Pedidos!$B$2:$B$7000,A1209)</f>
        <v>127.8</v>
      </c>
      <c r="I1209" s="7" t="n">
        <f aca="false">5-MIN(4,INT(PERCENTRANK($F$2:$F$2401,F1209,6)*5))</f>
        <v>4</v>
      </c>
      <c r="J1209" s="15" t="n">
        <f aca="false">IF(G1209&gt;=Parámetros!$B$8,5,IF(G1209&gt;=Parámetros!$B$7,4,IF(G1209&gt;=Parámetros!$B$6,3,IF(G1209&gt;=Parámetros!$B$5,2,1))))</f>
        <v>3</v>
      </c>
      <c r="K1209" s="7" t="n">
        <f aca="false">1+MIN(4,INT(PERCENTRANK($H$2:$H$2401,H1209,6)*5))</f>
        <v>4</v>
      </c>
      <c r="L1209" s="7" t="str">
        <f aca="false">I1209&amp;J1209&amp;K1209</f>
        <v>434</v>
      </c>
      <c r="M1209" s="15" t="str">
        <f aca="false">INDEX('Mapa RF'!$B$4:$F$8,6-I1209,J1209)</f>
        <v>Potencialmente leales</v>
      </c>
    </row>
    <row r="1210" customFormat="false" ht="15" hidden="false" customHeight="false" outlineLevel="0" collapsed="false">
      <c r="A1210" s="10" t="s">
        <v>330</v>
      </c>
      <c r="B1210" s="10" t="s">
        <v>8975</v>
      </c>
      <c r="C1210" s="11" t="n">
        <v>45604</v>
      </c>
      <c r="D1210" s="13" t="b">
        <f aca="false">TRUE()</f>
        <v>1</v>
      </c>
      <c r="E1210" s="14" t="n">
        <f aca="false">_xlfn.MAXIFS(Pedidos!$C$2:$C$7000,Pedidos!$B$2:$B$7000,A1210)</f>
        <v>45604</v>
      </c>
      <c r="F1210" s="15" t="n">
        <f aca="false">Parámetros!$B$4-E1210</f>
        <v>692</v>
      </c>
      <c r="G1210" s="7" t="n">
        <f aca="false">COUNTIF(Pedidos!$B$2:$B$7000,A1210)</f>
        <v>1</v>
      </c>
      <c r="H1210" s="16" t="n">
        <f aca="false">SUMIFS(Pedidos!$D$2:$D$7000,Pedidos!$B$2:$B$7000,A1210)</f>
        <v>18.33</v>
      </c>
      <c r="I1210" s="7" t="n">
        <f aca="false">5-MIN(4,INT(PERCENTRANK($F$2:$F$2401,F1210,6)*5))</f>
        <v>1</v>
      </c>
      <c r="J1210" s="15" t="n">
        <f aca="false">IF(G1210&gt;=Parámetros!$B$8,5,IF(G1210&gt;=Parámetros!$B$7,4,IF(G1210&gt;=Parámetros!$B$6,3,IF(G1210&gt;=Parámetros!$B$5,2,1))))</f>
        <v>1</v>
      </c>
      <c r="K1210" s="7" t="n">
        <f aca="false">1+MIN(4,INT(PERCENTRANK($H$2:$H$2401,H1210,6)*5))</f>
        <v>1</v>
      </c>
      <c r="L1210" s="7" t="str">
        <f aca="false">I1210&amp;J1210&amp;K1210</f>
        <v>111</v>
      </c>
      <c r="M1210" s="15" t="str">
        <f aca="false">INDEX('Mapa RF'!$B$4:$F$8,6-I1210,J1210)</f>
        <v>Hibernando</v>
      </c>
    </row>
    <row r="1211" customFormat="false" ht="15" hidden="false" customHeight="false" outlineLevel="0" collapsed="false">
      <c r="A1211" s="10" t="s">
        <v>2557</v>
      </c>
      <c r="B1211" s="10" t="s">
        <v>8975</v>
      </c>
      <c r="C1211" s="11" t="n">
        <v>45798</v>
      </c>
      <c r="D1211" s="13" t="b">
        <f aca="false">TRUE()</f>
        <v>1</v>
      </c>
      <c r="E1211" s="14" t="n">
        <f aca="false">_xlfn.MAXIFS(Pedidos!$C$2:$C$7000,Pedidos!$B$2:$B$7000,A1211)</f>
        <v>46001</v>
      </c>
      <c r="F1211" s="15" t="n">
        <f aca="false">Parámetros!$B$4-E1211</f>
        <v>295</v>
      </c>
      <c r="G1211" s="7" t="n">
        <f aca="false">COUNTIF(Pedidos!$B$2:$B$7000,A1211)</f>
        <v>2</v>
      </c>
      <c r="H1211" s="16" t="n">
        <f aca="false">SUMIFS(Pedidos!$D$2:$D$7000,Pedidos!$B$2:$B$7000,A1211)</f>
        <v>44.07</v>
      </c>
      <c r="I1211" s="7" t="n">
        <f aca="false">5-MIN(4,INT(PERCENTRANK($F$2:$F$2401,F1211,6)*5))</f>
        <v>3</v>
      </c>
      <c r="J1211" s="15" t="n">
        <f aca="false">IF(G1211&gt;=Parámetros!$B$8,5,IF(G1211&gt;=Parámetros!$B$7,4,IF(G1211&gt;=Parámetros!$B$6,3,IF(G1211&gt;=Parámetros!$B$5,2,1))))</f>
        <v>2</v>
      </c>
      <c r="K1211" s="7" t="n">
        <f aca="false">1+MIN(4,INT(PERCENTRANK($H$2:$H$2401,H1211,6)*5))</f>
        <v>3</v>
      </c>
      <c r="L1211" s="7" t="str">
        <f aca="false">I1211&amp;J1211&amp;K1211</f>
        <v>323</v>
      </c>
      <c r="M1211" s="15" t="str">
        <f aca="false">INDEX('Mapa RF'!$B$4:$F$8,6-I1211,J1211)</f>
        <v>A punto de dormirse</v>
      </c>
    </row>
    <row r="1212" customFormat="false" ht="15" hidden="false" customHeight="false" outlineLevel="0" collapsed="false">
      <c r="A1212" s="10" t="s">
        <v>1586</v>
      </c>
      <c r="B1212" s="10" t="s">
        <v>8972</v>
      </c>
      <c r="C1212" s="11" t="n">
        <v>45724</v>
      </c>
      <c r="D1212" s="13" t="b">
        <f aca="false">FALSE()</f>
        <v>0</v>
      </c>
      <c r="E1212" s="14" t="n">
        <f aca="false">_xlfn.MAXIFS(Pedidos!$C$2:$C$7000,Pedidos!$B$2:$B$7000,A1212)</f>
        <v>46276</v>
      </c>
      <c r="F1212" s="15" t="n">
        <f aca="false">Parámetros!$B$4-E1212</f>
        <v>20</v>
      </c>
      <c r="G1212" s="7" t="n">
        <f aca="false">COUNTIF(Pedidos!$B$2:$B$7000,A1212)</f>
        <v>26</v>
      </c>
      <c r="H1212" s="16" t="n">
        <f aca="false">SUMIFS(Pedidos!$D$2:$D$7000,Pedidos!$B$2:$B$7000,A1212)</f>
        <v>1185.77</v>
      </c>
      <c r="I1212" s="7" t="n">
        <f aca="false">5-MIN(4,INT(PERCENTRANK($F$2:$F$2401,F1212,6)*5))</f>
        <v>5</v>
      </c>
      <c r="J1212" s="15" t="n">
        <f aca="false">IF(G1212&gt;=Parámetros!$B$8,5,IF(G1212&gt;=Parámetros!$B$7,4,IF(G1212&gt;=Parámetros!$B$6,3,IF(G1212&gt;=Parámetros!$B$5,2,1))))</f>
        <v>5</v>
      </c>
      <c r="K1212" s="7" t="n">
        <f aca="false">1+MIN(4,INT(PERCENTRANK($H$2:$H$2401,H1212,6)*5))</f>
        <v>5</v>
      </c>
      <c r="L1212" s="7" t="str">
        <f aca="false">I1212&amp;J1212&amp;K1212</f>
        <v>555</v>
      </c>
      <c r="M1212" s="15" t="str">
        <f aca="false">INDEX('Mapa RF'!$B$4:$F$8,6-I1212,J1212)</f>
        <v>Campeones</v>
      </c>
    </row>
    <row r="1213" customFormat="false" ht="15" hidden="false" customHeight="false" outlineLevel="0" collapsed="false">
      <c r="A1213" s="10" t="s">
        <v>4781</v>
      </c>
      <c r="B1213" s="10" t="s">
        <v>8970</v>
      </c>
      <c r="C1213" s="11" t="n">
        <v>45964</v>
      </c>
      <c r="D1213" s="13" t="b">
        <f aca="false">FALSE()</f>
        <v>0</v>
      </c>
      <c r="E1213" s="14" t="n">
        <f aca="false">_xlfn.MAXIFS(Pedidos!$C$2:$C$7000,Pedidos!$B$2:$B$7000,A1213)</f>
        <v>46242</v>
      </c>
      <c r="F1213" s="15" t="n">
        <f aca="false">Parámetros!$B$4-E1213</f>
        <v>54</v>
      </c>
      <c r="G1213" s="7" t="n">
        <f aca="false">COUNTIF(Pedidos!$B$2:$B$7000,A1213)</f>
        <v>10</v>
      </c>
      <c r="H1213" s="16" t="n">
        <f aca="false">SUMIFS(Pedidos!$D$2:$D$7000,Pedidos!$B$2:$B$7000,A1213)</f>
        <v>446.92</v>
      </c>
      <c r="I1213" s="7" t="n">
        <f aca="false">5-MIN(4,INT(PERCENTRANK($F$2:$F$2401,F1213,6)*5))</f>
        <v>5</v>
      </c>
      <c r="J1213" s="15" t="n">
        <f aca="false">IF(G1213&gt;=Parámetros!$B$8,5,IF(G1213&gt;=Parámetros!$B$7,4,IF(G1213&gt;=Parámetros!$B$6,3,IF(G1213&gt;=Parámetros!$B$5,2,1))))</f>
        <v>5</v>
      </c>
      <c r="K1213" s="7" t="n">
        <f aca="false">1+MIN(4,INT(PERCENTRANK($H$2:$H$2401,H1213,6)*5))</f>
        <v>5</v>
      </c>
      <c r="L1213" s="7" t="str">
        <f aca="false">I1213&amp;J1213&amp;K1213</f>
        <v>555</v>
      </c>
      <c r="M1213" s="15" t="str">
        <f aca="false">INDEX('Mapa RF'!$B$4:$F$8,6-I1213,J1213)</f>
        <v>Campeones</v>
      </c>
    </row>
    <row r="1214" customFormat="false" ht="15" hidden="false" customHeight="false" outlineLevel="0" collapsed="false">
      <c r="A1214" s="10" t="s">
        <v>2270</v>
      </c>
      <c r="B1214" s="10" t="s">
        <v>8972</v>
      </c>
      <c r="C1214" s="11" t="n">
        <v>45776</v>
      </c>
      <c r="D1214" s="13" t="b">
        <f aca="false">FALSE()</f>
        <v>0</v>
      </c>
      <c r="E1214" s="14" t="n">
        <f aca="false">_xlfn.MAXIFS(Pedidos!$C$2:$C$7000,Pedidos!$B$2:$B$7000,A1214)</f>
        <v>45776</v>
      </c>
      <c r="F1214" s="15" t="n">
        <f aca="false">Parámetros!$B$4-E1214</f>
        <v>520</v>
      </c>
      <c r="G1214" s="7" t="n">
        <f aca="false">COUNTIF(Pedidos!$B$2:$B$7000,A1214)</f>
        <v>1</v>
      </c>
      <c r="H1214" s="16" t="n">
        <f aca="false">SUMIFS(Pedidos!$D$2:$D$7000,Pedidos!$B$2:$B$7000,A1214)</f>
        <v>13.83</v>
      </c>
      <c r="I1214" s="7" t="n">
        <f aca="false">5-MIN(4,INT(PERCENTRANK($F$2:$F$2401,F1214,6)*5))</f>
        <v>1</v>
      </c>
      <c r="J1214" s="15" t="n">
        <f aca="false">IF(G1214&gt;=Parámetros!$B$8,5,IF(G1214&gt;=Parámetros!$B$7,4,IF(G1214&gt;=Parámetros!$B$6,3,IF(G1214&gt;=Parámetros!$B$5,2,1))))</f>
        <v>1</v>
      </c>
      <c r="K1214" s="7" t="n">
        <f aca="false">1+MIN(4,INT(PERCENTRANK($H$2:$H$2401,H1214,6)*5))</f>
        <v>1</v>
      </c>
      <c r="L1214" s="7" t="str">
        <f aca="false">I1214&amp;J1214&amp;K1214</f>
        <v>111</v>
      </c>
      <c r="M1214" s="15" t="str">
        <f aca="false">INDEX('Mapa RF'!$B$4:$F$8,6-I1214,J1214)</f>
        <v>Hibernando</v>
      </c>
    </row>
    <row r="1215" customFormat="false" ht="15" hidden="false" customHeight="false" outlineLevel="0" collapsed="false">
      <c r="A1215" s="10" t="s">
        <v>8146</v>
      </c>
      <c r="B1215" s="10" t="s">
        <v>8972</v>
      </c>
      <c r="C1215" s="11" t="n">
        <v>46229</v>
      </c>
      <c r="D1215" s="13" t="b">
        <f aca="false">TRUE()</f>
        <v>1</v>
      </c>
      <c r="E1215" s="14" t="n">
        <f aca="false">_xlfn.MAXIFS(Pedidos!$C$2:$C$7000,Pedidos!$B$2:$B$7000,A1215)</f>
        <v>46229</v>
      </c>
      <c r="F1215" s="15" t="n">
        <f aca="false">Parámetros!$B$4-E1215</f>
        <v>67</v>
      </c>
      <c r="G1215" s="7" t="n">
        <f aca="false">COUNTIF(Pedidos!$B$2:$B$7000,A1215)</f>
        <v>1</v>
      </c>
      <c r="H1215" s="16" t="n">
        <f aca="false">SUMIFS(Pedidos!$D$2:$D$7000,Pedidos!$B$2:$B$7000,A1215)</f>
        <v>49.99</v>
      </c>
      <c r="I1215" s="7" t="n">
        <f aca="false">5-MIN(4,INT(PERCENTRANK($F$2:$F$2401,F1215,6)*5))</f>
        <v>4</v>
      </c>
      <c r="J1215" s="15" t="n">
        <f aca="false">IF(G1215&gt;=Parámetros!$B$8,5,IF(G1215&gt;=Parámetros!$B$7,4,IF(G1215&gt;=Parámetros!$B$6,3,IF(G1215&gt;=Parámetros!$B$5,2,1))))</f>
        <v>1</v>
      </c>
      <c r="K1215" s="7" t="n">
        <f aca="false">1+MIN(4,INT(PERCENTRANK($H$2:$H$2401,H1215,6)*5))</f>
        <v>3</v>
      </c>
      <c r="L1215" s="7" t="str">
        <f aca="false">I1215&amp;J1215&amp;K1215</f>
        <v>413</v>
      </c>
      <c r="M1215" s="15" t="str">
        <f aca="false">INDEX('Mapa RF'!$B$4:$F$8,6-I1215,J1215)</f>
        <v>Prometedores</v>
      </c>
    </row>
    <row r="1216" customFormat="false" ht="15" hidden="false" customHeight="false" outlineLevel="0" collapsed="false">
      <c r="A1216" s="10" t="s">
        <v>8935</v>
      </c>
      <c r="B1216" s="10" t="s">
        <v>8974</v>
      </c>
      <c r="C1216" s="11" t="n">
        <v>46293</v>
      </c>
      <c r="D1216" s="13" t="b">
        <f aca="false">TRUE()</f>
        <v>1</v>
      </c>
      <c r="E1216" s="14" t="n">
        <f aca="false">_xlfn.MAXIFS(Pedidos!$C$2:$C$7000,Pedidos!$B$2:$B$7000,A1216)</f>
        <v>46293</v>
      </c>
      <c r="F1216" s="15" t="n">
        <f aca="false">Parámetros!$B$4-E1216</f>
        <v>3</v>
      </c>
      <c r="G1216" s="7" t="n">
        <f aca="false">COUNTIF(Pedidos!$B$2:$B$7000,A1216)</f>
        <v>1</v>
      </c>
      <c r="H1216" s="16" t="n">
        <f aca="false">SUMIFS(Pedidos!$D$2:$D$7000,Pedidos!$B$2:$B$7000,A1216)</f>
        <v>36.95</v>
      </c>
      <c r="I1216" s="7" t="n">
        <f aca="false">5-MIN(4,INT(PERCENTRANK($F$2:$F$2401,F1216,6)*5))</f>
        <v>5</v>
      </c>
      <c r="J1216" s="15" t="n">
        <f aca="false">IF(G1216&gt;=Parámetros!$B$8,5,IF(G1216&gt;=Parámetros!$B$7,4,IF(G1216&gt;=Parámetros!$B$6,3,IF(G1216&gt;=Parámetros!$B$5,2,1))))</f>
        <v>1</v>
      </c>
      <c r="K1216" s="7" t="n">
        <f aca="false">1+MIN(4,INT(PERCENTRANK($H$2:$H$2401,H1216,6)*5))</f>
        <v>3</v>
      </c>
      <c r="L1216" s="7" t="str">
        <f aca="false">I1216&amp;J1216&amp;K1216</f>
        <v>513</v>
      </c>
      <c r="M1216" s="15" t="str">
        <f aca="false">INDEX('Mapa RF'!$B$4:$F$8,6-I1216,J1216)</f>
        <v>Nuevos</v>
      </c>
    </row>
    <row r="1217" customFormat="false" ht="15" hidden="false" customHeight="false" outlineLevel="0" collapsed="false">
      <c r="A1217" s="10" t="s">
        <v>5224</v>
      </c>
      <c r="B1217" s="10" t="s">
        <v>8968</v>
      </c>
      <c r="C1217" s="11" t="n">
        <v>45996</v>
      </c>
      <c r="D1217" s="13" t="b">
        <f aca="false">FALSE()</f>
        <v>0</v>
      </c>
      <c r="E1217" s="14" t="n">
        <f aca="false">_xlfn.MAXIFS(Pedidos!$C$2:$C$7000,Pedidos!$B$2:$B$7000,A1217)</f>
        <v>45996</v>
      </c>
      <c r="F1217" s="15" t="n">
        <f aca="false">Parámetros!$B$4-E1217</f>
        <v>300</v>
      </c>
      <c r="G1217" s="7" t="n">
        <f aca="false">COUNTIF(Pedidos!$B$2:$B$7000,A1217)</f>
        <v>1</v>
      </c>
      <c r="H1217" s="16" t="n">
        <f aca="false">SUMIFS(Pedidos!$D$2:$D$7000,Pedidos!$B$2:$B$7000,A1217)</f>
        <v>33.24</v>
      </c>
      <c r="I1217" s="7" t="n">
        <f aca="false">5-MIN(4,INT(PERCENTRANK($F$2:$F$2401,F1217,6)*5))</f>
        <v>3</v>
      </c>
      <c r="J1217" s="15" t="n">
        <f aca="false">IF(G1217&gt;=Parámetros!$B$8,5,IF(G1217&gt;=Parámetros!$B$7,4,IF(G1217&gt;=Parámetros!$B$6,3,IF(G1217&gt;=Parámetros!$B$5,2,1))))</f>
        <v>1</v>
      </c>
      <c r="K1217" s="7" t="n">
        <f aca="false">1+MIN(4,INT(PERCENTRANK($H$2:$H$2401,H1217,6)*5))</f>
        <v>2</v>
      </c>
      <c r="L1217" s="7" t="str">
        <f aca="false">I1217&amp;J1217&amp;K1217</f>
        <v>312</v>
      </c>
      <c r="M1217" s="15" t="str">
        <f aca="false">INDEX('Mapa RF'!$B$4:$F$8,6-I1217,J1217)</f>
        <v>A punto de dormirse</v>
      </c>
    </row>
    <row r="1218" customFormat="false" ht="15" hidden="false" customHeight="false" outlineLevel="0" collapsed="false">
      <c r="A1218" s="10" t="s">
        <v>1135</v>
      </c>
      <c r="B1218" s="10" t="s">
        <v>8978</v>
      </c>
      <c r="C1218" s="11" t="n">
        <v>45688</v>
      </c>
      <c r="D1218" s="13" t="b">
        <f aca="false">TRUE()</f>
        <v>1</v>
      </c>
      <c r="E1218" s="14" t="n">
        <f aca="false">_xlfn.MAXIFS(Pedidos!$C$2:$C$7000,Pedidos!$B$2:$B$7000,A1218)</f>
        <v>45688</v>
      </c>
      <c r="F1218" s="15" t="n">
        <f aca="false">Parámetros!$B$4-E1218</f>
        <v>608</v>
      </c>
      <c r="G1218" s="7" t="n">
        <f aca="false">COUNTIF(Pedidos!$B$2:$B$7000,A1218)</f>
        <v>1</v>
      </c>
      <c r="H1218" s="16" t="n">
        <f aca="false">SUMIFS(Pedidos!$D$2:$D$7000,Pedidos!$B$2:$B$7000,A1218)</f>
        <v>22.22</v>
      </c>
      <c r="I1218" s="7" t="n">
        <f aca="false">5-MIN(4,INT(PERCENTRANK($F$2:$F$2401,F1218,6)*5))</f>
        <v>1</v>
      </c>
      <c r="J1218" s="15" t="n">
        <f aca="false">IF(G1218&gt;=Parámetros!$B$8,5,IF(G1218&gt;=Parámetros!$B$7,4,IF(G1218&gt;=Parámetros!$B$6,3,IF(G1218&gt;=Parámetros!$B$5,2,1))))</f>
        <v>1</v>
      </c>
      <c r="K1218" s="7" t="n">
        <f aca="false">1+MIN(4,INT(PERCENTRANK($H$2:$H$2401,H1218,6)*5))</f>
        <v>1</v>
      </c>
      <c r="L1218" s="7" t="str">
        <f aca="false">I1218&amp;J1218&amp;K1218</f>
        <v>111</v>
      </c>
      <c r="M1218" s="15" t="str">
        <f aca="false">INDEX('Mapa RF'!$B$4:$F$8,6-I1218,J1218)</f>
        <v>Hibernando</v>
      </c>
    </row>
    <row r="1219" customFormat="false" ht="15" hidden="false" customHeight="false" outlineLevel="0" collapsed="false">
      <c r="A1219" s="10" t="s">
        <v>5817</v>
      </c>
      <c r="B1219" s="10" t="s">
        <v>8968</v>
      </c>
      <c r="C1219" s="11" t="n">
        <v>46042</v>
      </c>
      <c r="D1219" s="13" t="b">
        <f aca="false">TRUE()</f>
        <v>1</v>
      </c>
      <c r="E1219" s="14" t="n">
        <f aca="false">_xlfn.MAXIFS(Pedidos!$C$2:$C$7000,Pedidos!$B$2:$B$7000,A1219)</f>
        <v>46042</v>
      </c>
      <c r="F1219" s="15" t="n">
        <f aca="false">Parámetros!$B$4-E1219</f>
        <v>254</v>
      </c>
      <c r="G1219" s="7" t="n">
        <f aca="false">COUNTIF(Pedidos!$B$2:$B$7000,A1219)</f>
        <v>1</v>
      </c>
      <c r="H1219" s="16" t="n">
        <f aca="false">SUMIFS(Pedidos!$D$2:$D$7000,Pedidos!$B$2:$B$7000,A1219)</f>
        <v>21.68</v>
      </c>
      <c r="I1219" s="7" t="n">
        <f aca="false">5-MIN(4,INT(PERCENTRANK($F$2:$F$2401,F1219,6)*5))</f>
        <v>3</v>
      </c>
      <c r="J1219" s="15" t="n">
        <f aca="false">IF(G1219&gt;=Parámetros!$B$8,5,IF(G1219&gt;=Parámetros!$B$7,4,IF(G1219&gt;=Parámetros!$B$6,3,IF(G1219&gt;=Parámetros!$B$5,2,1))))</f>
        <v>1</v>
      </c>
      <c r="K1219" s="7" t="n">
        <f aca="false">1+MIN(4,INT(PERCENTRANK($H$2:$H$2401,H1219,6)*5))</f>
        <v>1</v>
      </c>
      <c r="L1219" s="7" t="str">
        <f aca="false">I1219&amp;J1219&amp;K1219</f>
        <v>311</v>
      </c>
      <c r="M1219" s="15" t="str">
        <f aca="false">INDEX('Mapa RF'!$B$4:$F$8,6-I1219,J1219)</f>
        <v>A punto de dormirse</v>
      </c>
    </row>
    <row r="1220" customFormat="false" ht="15" hidden="false" customHeight="false" outlineLevel="0" collapsed="false">
      <c r="A1220" s="10" t="s">
        <v>581</v>
      </c>
      <c r="B1220" s="10" t="s">
        <v>8968</v>
      </c>
      <c r="C1220" s="11" t="n">
        <v>45635</v>
      </c>
      <c r="D1220" s="13" t="b">
        <f aca="false">TRUE()</f>
        <v>1</v>
      </c>
      <c r="E1220" s="14" t="n">
        <f aca="false">_xlfn.MAXIFS(Pedidos!$C$2:$C$7000,Pedidos!$B$2:$B$7000,A1220)</f>
        <v>45858</v>
      </c>
      <c r="F1220" s="15" t="n">
        <f aca="false">Parámetros!$B$4-E1220</f>
        <v>438</v>
      </c>
      <c r="G1220" s="7" t="n">
        <f aca="false">COUNTIF(Pedidos!$B$2:$B$7000,A1220)</f>
        <v>4</v>
      </c>
      <c r="H1220" s="16" t="n">
        <f aca="false">SUMIFS(Pedidos!$D$2:$D$7000,Pedidos!$B$2:$B$7000,A1220)</f>
        <v>155.88</v>
      </c>
      <c r="I1220" s="7" t="n">
        <f aca="false">5-MIN(4,INT(PERCENTRANK($F$2:$F$2401,F1220,6)*5))</f>
        <v>2</v>
      </c>
      <c r="J1220" s="15" t="n">
        <f aca="false">IF(G1220&gt;=Parámetros!$B$8,5,IF(G1220&gt;=Parámetros!$B$7,4,IF(G1220&gt;=Parámetros!$B$6,3,IF(G1220&gt;=Parámetros!$B$5,2,1))))</f>
        <v>4</v>
      </c>
      <c r="K1220" s="7" t="n">
        <f aca="false">1+MIN(4,INT(PERCENTRANK($H$2:$H$2401,H1220,6)*5))</f>
        <v>5</v>
      </c>
      <c r="L1220" s="7" t="str">
        <f aca="false">I1220&amp;J1220&amp;K1220</f>
        <v>245</v>
      </c>
      <c r="M1220" s="15" t="str">
        <f aca="false">INDEX('Mapa RF'!$B$4:$F$8,6-I1220,J1220)</f>
        <v>En riesgo</v>
      </c>
    </row>
    <row r="1221" customFormat="false" ht="15" hidden="false" customHeight="false" outlineLevel="0" collapsed="false">
      <c r="A1221" s="10" t="s">
        <v>6316</v>
      </c>
      <c r="B1221" s="10" t="s">
        <v>8971</v>
      </c>
      <c r="C1221" s="11" t="n">
        <v>46080</v>
      </c>
      <c r="D1221" s="13" t="b">
        <f aca="false">FALSE()</f>
        <v>0</v>
      </c>
      <c r="E1221" s="14" t="n">
        <f aca="false">_xlfn.MAXIFS(Pedidos!$C$2:$C$7000,Pedidos!$B$2:$B$7000,A1221)</f>
        <v>46080</v>
      </c>
      <c r="F1221" s="15" t="n">
        <f aca="false">Parámetros!$B$4-E1221</f>
        <v>216</v>
      </c>
      <c r="G1221" s="7" t="n">
        <f aca="false">COUNTIF(Pedidos!$B$2:$B$7000,A1221)</f>
        <v>1</v>
      </c>
      <c r="H1221" s="16" t="n">
        <f aca="false">SUMIFS(Pedidos!$D$2:$D$7000,Pedidos!$B$2:$B$7000,A1221)</f>
        <v>26.63</v>
      </c>
      <c r="I1221" s="7" t="n">
        <f aca="false">5-MIN(4,INT(PERCENTRANK($F$2:$F$2401,F1221,6)*5))</f>
        <v>3</v>
      </c>
      <c r="J1221" s="15" t="n">
        <f aca="false">IF(G1221&gt;=Parámetros!$B$8,5,IF(G1221&gt;=Parámetros!$B$7,4,IF(G1221&gt;=Parámetros!$B$6,3,IF(G1221&gt;=Parámetros!$B$5,2,1))))</f>
        <v>1</v>
      </c>
      <c r="K1221" s="7" t="n">
        <f aca="false">1+MIN(4,INT(PERCENTRANK($H$2:$H$2401,H1221,6)*5))</f>
        <v>2</v>
      </c>
      <c r="L1221" s="7" t="str">
        <f aca="false">I1221&amp;J1221&amp;K1221</f>
        <v>312</v>
      </c>
      <c r="M1221" s="15" t="str">
        <f aca="false">INDEX('Mapa RF'!$B$4:$F$8,6-I1221,J1221)</f>
        <v>A punto de dormirse</v>
      </c>
    </row>
    <row r="1222" customFormat="false" ht="15" hidden="false" customHeight="false" outlineLevel="0" collapsed="false">
      <c r="A1222" s="10" t="s">
        <v>6661</v>
      </c>
      <c r="B1222" s="10" t="s">
        <v>8973</v>
      </c>
      <c r="C1222" s="11" t="n">
        <v>46106</v>
      </c>
      <c r="D1222" s="13" t="b">
        <f aca="false">TRUE()</f>
        <v>1</v>
      </c>
      <c r="E1222" s="14" t="n">
        <f aca="false">_xlfn.MAXIFS(Pedidos!$C$2:$C$7000,Pedidos!$B$2:$B$7000,A1222)</f>
        <v>46106</v>
      </c>
      <c r="F1222" s="15" t="n">
        <f aca="false">Parámetros!$B$4-E1222</f>
        <v>190</v>
      </c>
      <c r="G1222" s="7" t="n">
        <f aca="false">COUNTIF(Pedidos!$B$2:$B$7000,A1222)</f>
        <v>1</v>
      </c>
      <c r="H1222" s="16" t="n">
        <f aca="false">SUMIFS(Pedidos!$D$2:$D$7000,Pedidos!$B$2:$B$7000,A1222)</f>
        <v>61.47</v>
      </c>
      <c r="I1222" s="7" t="n">
        <f aca="false">5-MIN(4,INT(PERCENTRANK($F$2:$F$2401,F1222,6)*5))</f>
        <v>4</v>
      </c>
      <c r="J1222" s="15" t="n">
        <f aca="false">IF(G1222&gt;=Parámetros!$B$8,5,IF(G1222&gt;=Parámetros!$B$7,4,IF(G1222&gt;=Parámetros!$B$6,3,IF(G1222&gt;=Parámetros!$B$5,2,1))))</f>
        <v>1</v>
      </c>
      <c r="K1222" s="7" t="n">
        <f aca="false">1+MIN(4,INT(PERCENTRANK($H$2:$H$2401,H1222,6)*5))</f>
        <v>4</v>
      </c>
      <c r="L1222" s="7" t="str">
        <f aca="false">I1222&amp;J1222&amp;K1222</f>
        <v>414</v>
      </c>
      <c r="M1222" s="15" t="str">
        <f aca="false">INDEX('Mapa RF'!$B$4:$F$8,6-I1222,J1222)</f>
        <v>Prometedores</v>
      </c>
    </row>
    <row r="1223" customFormat="false" ht="15" hidden="false" customHeight="false" outlineLevel="0" collapsed="false">
      <c r="A1223" s="10" t="s">
        <v>4793</v>
      </c>
      <c r="B1223" s="10" t="s">
        <v>8972</v>
      </c>
      <c r="C1223" s="11" t="n">
        <v>45965</v>
      </c>
      <c r="D1223" s="13" t="b">
        <f aca="false">TRUE()</f>
        <v>1</v>
      </c>
      <c r="E1223" s="14" t="n">
        <f aca="false">_xlfn.MAXIFS(Pedidos!$C$2:$C$7000,Pedidos!$B$2:$B$7000,A1223)</f>
        <v>46267</v>
      </c>
      <c r="F1223" s="15" t="n">
        <f aca="false">Parámetros!$B$4-E1223</f>
        <v>29</v>
      </c>
      <c r="G1223" s="7" t="n">
        <f aca="false">COUNTIF(Pedidos!$B$2:$B$7000,A1223)</f>
        <v>5</v>
      </c>
      <c r="H1223" s="16" t="n">
        <f aca="false">SUMIFS(Pedidos!$D$2:$D$7000,Pedidos!$B$2:$B$7000,A1223)</f>
        <v>216.21</v>
      </c>
      <c r="I1223" s="7" t="n">
        <f aca="false">5-MIN(4,INT(PERCENTRANK($F$2:$F$2401,F1223,6)*5))</f>
        <v>5</v>
      </c>
      <c r="J1223" s="15" t="n">
        <f aca="false">IF(G1223&gt;=Parámetros!$B$8,5,IF(G1223&gt;=Parámetros!$B$7,4,IF(G1223&gt;=Parámetros!$B$6,3,IF(G1223&gt;=Parámetros!$B$5,2,1))))</f>
        <v>4</v>
      </c>
      <c r="K1223" s="7" t="n">
        <f aca="false">1+MIN(4,INT(PERCENTRANK($H$2:$H$2401,H1223,6)*5))</f>
        <v>5</v>
      </c>
      <c r="L1223" s="7" t="str">
        <f aca="false">I1223&amp;J1223&amp;K1223</f>
        <v>545</v>
      </c>
      <c r="M1223" s="15" t="str">
        <f aca="false">INDEX('Mapa RF'!$B$4:$F$8,6-I1223,J1223)</f>
        <v>Campeones</v>
      </c>
    </row>
    <row r="1224" customFormat="false" ht="15" hidden="false" customHeight="false" outlineLevel="0" collapsed="false">
      <c r="A1224" s="10" t="s">
        <v>4769</v>
      </c>
      <c r="B1224" s="10" t="s">
        <v>8971</v>
      </c>
      <c r="C1224" s="11" t="n">
        <v>45963</v>
      </c>
      <c r="D1224" s="13" t="b">
        <f aca="false">TRUE()</f>
        <v>1</v>
      </c>
      <c r="E1224" s="14" t="n">
        <f aca="false">_xlfn.MAXIFS(Pedidos!$C$2:$C$7000,Pedidos!$B$2:$B$7000,A1224)</f>
        <v>46200</v>
      </c>
      <c r="F1224" s="15" t="n">
        <f aca="false">Parámetros!$B$4-E1224</f>
        <v>96</v>
      </c>
      <c r="G1224" s="7" t="n">
        <f aca="false">COUNTIF(Pedidos!$B$2:$B$7000,A1224)</f>
        <v>2</v>
      </c>
      <c r="H1224" s="16" t="n">
        <f aca="false">SUMIFS(Pedidos!$D$2:$D$7000,Pedidos!$B$2:$B$7000,A1224)</f>
        <v>82.01</v>
      </c>
      <c r="I1224" s="7" t="n">
        <f aca="false">5-MIN(4,INT(PERCENTRANK($F$2:$F$2401,F1224,6)*5))</f>
        <v>4</v>
      </c>
      <c r="J1224" s="15" t="n">
        <f aca="false">IF(G1224&gt;=Parámetros!$B$8,5,IF(G1224&gt;=Parámetros!$B$7,4,IF(G1224&gt;=Parámetros!$B$6,3,IF(G1224&gt;=Parámetros!$B$5,2,1))))</f>
        <v>2</v>
      </c>
      <c r="K1224" s="7" t="n">
        <f aca="false">1+MIN(4,INT(PERCENTRANK($H$2:$H$2401,H1224,6)*5))</f>
        <v>4</v>
      </c>
      <c r="L1224" s="7" t="str">
        <f aca="false">I1224&amp;J1224&amp;K1224</f>
        <v>424</v>
      </c>
      <c r="M1224" s="15" t="str">
        <f aca="false">INDEX('Mapa RF'!$B$4:$F$8,6-I1224,J1224)</f>
        <v>Potencialmente leales</v>
      </c>
    </row>
    <row r="1225" customFormat="false" ht="15" hidden="false" customHeight="false" outlineLevel="0" collapsed="false">
      <c r="A1225" s="10" t="s">
        <v>5364</v>
      </c>
      <c r="B1225" s="10" t="s">
        <v>8980</v>
      </c>
      <c r="C1225" s="11" t="n">
        <v>46007</v>
      </c>
      <c r="D1225" s="13" t="b">
        <f aca="false">TRUE()</f>
        <v>1</v>
      </c>
      <c r="E1225" s="14" t="n">
        <f aca="false">_xlfn.MAXIFS(Pedidos!$C$2:$C$7000,Pedidos!$B$2:$B$7000,A1225)</f>
        <v>46007</v>
      </c>
      <c r="F1225" s="15" t="n">
        <f aca="false">Parámetros!$B$4-E1225</f>
        <v>289</v>
      </c>
      <c r="G1225" s="7" t="n">
        <f aca="false">COUNTIF(Pedidos!$B$2:$B$7000,A1225)</f>
        <v>1</v>
      </c>
      <c r="H1225" s="16" t="n">
        <f aca="false">SUMIFS(Pedidos!$D$2:$D$7000,Pedidos!$B$2:$B$7000,A1225)</f>
        <v>54.96</v>
      </c>
      <c r="I1225" s="7" t="n">
        <f aca="false">5-MIN(4,INT(PERCENTRANK($F$2:$F$2401,F1225,6)*5))</f>
        <v>3</v>
      </c>
      <c r="J1225" s="15" t="n">
        <f aca="false">IF(G1225&gt;=Parámetros!$B$8,5,IF(G1225&gt;=Parámetros!$B$7,4,IF(G1225&gt;=Parámetros!$B$6,3,IF(G1225&gt;=Parámetros!$B$5,2,1))))</f>
        <v>1</v>
      </c>
      <c r="K1225" s="7" t="n">
        <f aca="false">1+MIN(4,INT(PERCENTRANK($H$2:$H$2401,H1225,6)*5))</f>
        <v>3</v>
      </c>
      <c r="L1225" s="7" t="str">
        <f aca="false">I1225&amp;J1225&amp;K1225</f>
        <v>313</v>
      </c>
      <c r="M1225" s="15" t="str">
        <f aca="false">INDEX('Mapa RF'!$B$4:$F$8,6-I1225,J1225)</f>
        <v>A punto de dormirse</v>
      </c>
    </row>
    <row r="1226" customFormat="false" ht="15" hidden="false" customHeight="false" outlineLevel="0" collapsed="false">
      <c r="A1226" s="10" t="s">
        <v>754</v>
      </c>
      <c r="B1226" s="10" t="s">
        <v>8982</v>
      </c>
      <c r="C1226" s="11" t="n">
        <v>45651</v>
      </c>
      <c r="D1226" s="13" t="b">
        <f aca="false">TRUE()</f>
        <v>1</v>
      </c>
      <c r="E1226" s="14" t="n">
        <f aca="false">_xlfn.MAXIFS(Pedidos!$C$2:$C$7000,Pedidos!$B$2:$B$7000,A1226)</f>
        <v>45651</v>
      </c>
      <c r="F1226" s="15" t="n">
        <f aca="false">Parámetros!$B$4-E1226</f>
        <v>645</v>
      </c>
      <c r="G1226" s="7" t="n">
        <f aca="false">COUNTIF(Pedidos!$B$2:$B$7000,A1226)</f>
        <v>1</v>
      </c>
      <c r="H1226" s="16" t="n">
        <f aca="false">SUMIFS(Pedidos!$D$2:$D$7000,Pedidos!$B$2:$B$7000,A1226)</f>
        <v>23.06</v>
      </c>
      <c r="I1226" s="7" t="n">
        <f aca="false">5-MIN(4,INT(PERCENTRANK($F$2:$F$2401,F1226,6)*5))</f>
        <v>1</v>
      </c>
      <c r="J1226" s="15" t="n">
        <f aca="false">IF(G1226&gt;=Parámetros!$B$8,5,IF(G1226&gt;=Parámetros!$B$7,4,IF(G1226&gt;=Parámetros!$B$6,3,IF(G1226&gt;=Parámetros!$B$5,2,1))))</f>
        <v>1</v>
      </c>
      <c r="K1226" s="7" t="n">
        <f aca="false">1+MIN(4,INT(PERCENTRANK($H$2:$H$2401,H1226,6)*5))</f>
        <v>1</v>
      </c>
      <c r="L1226" s="7" t="str">
        <f aca="false">I1226&amp;J1226&amp;K1226</f>
        <v>111</v>
      </c>
      <c r="M1226" s="15" t="str">
        <f aca="false">INDEX('Mapa RF'!$B$4:$F$8,6-I1226,J1226)</f>
        <v>Hibernando</v>
      </c>
    </row>
    <row r="1227" customFormat="false" ht="15" hidden="false" customHeight="false" outlineLevel="0" collapsed="false">
      <c r="A1227" s="10" t="s">
        <v>3800</v>
      </c>
      <c r="B1227" s="10" t="s">
        <v>8968</v>
      </c>
      <c r="C1227" s="11" t="n">
        <v>45889</v>
      </c>
      <c r="D1227" s="13" t="b">
        <f aca="false">FALSE()</f>
        <v>0</v>
      </c>
      <c r="E1227" s="14" t="n">
        <f aca="false">_xlfn.MAXIFS(Pedidos!$C$2:$C$7000,Pedidos!$B$2:$B$7000,A1227)</f>
        <v>46124</v>
      </c>
      <c r="F1227" s="15" t="n">
        <f aca="false">Parámetros!$B$4-E1227</f>
        <v>172</v>
      </c>
      <c r="G1227" s="7" t="n">
        <f aca="false">COUNTIF(Pedidos!$B$2:$B$7000,A1227)</f>
        <v>2</v>
      </c>
      <c r="H1227" s="16" t="n">
        <f aca="false">SUMIFS(Pedidos!$D$2:$D$7000,Pedidos!$B$2:$B$7000,A1227)</f>
        <v>70.66</v>
      </c>
      <c r="I1227" s="7" t="n">
        <f aca="false">5-MIN(4,INT(PERCENTRANK($F$2:$F$2401,F1227,6)*5))</f>
        <v>4</v>
      </c>
      <c r="J1227" s="15" t="n">
        <f aca="false">IF(G1227&gt;=Parámetros!$B$8,5,IF(G1227&gt;=Parámetros!$B$7,4,IF(G1227&gt;=Parámetros!$B$6,3,IF(G1227&gt;=Parámetros!$B$5,2,1))))</f>
        <v>2</v>
      </c>
      <c r="K1227" s="7" t="n">
        <f aca="false">1+MIN(4,INT(PERCENTRANK($H$2:$H$2401,H1227,6)*5))</f>
        <v>4</v>
      </c>
      <c r="L1227" s="7" t="str">
        <f aca="false">I1227&amp;J1227&amp;K1227</f>
        <v>424</v>
      </c>
      <c r="M1227" s="15" t="str">
        <f aca="false">INDEX('Mapa RF'!$B$4:$F$8,6-I1227,J1227)</f>
        <v>Potencialmente leales</v>
      </c>
    </row>
    <row r="1228" customFormat="false" ht="15" hidden="false" customHeight="false" outlineLevel="0" collapsed="false">
      <c r="A1228" s="10" t="s">
        <v>7109</v>
      </c>
      <c r="B1228" s="10" t="s">
        <v>8973</v>
      </c>
      <c r="C1228" s="11" t="n">
        <v>46144</v>
      </c>
      <c r="D1228" s="13" t="b">
        <f aca="false">TRUE()</f>
        <v>1</v>
      </c>
      <c r="E1228" s="14" t="n">
        <f aca="false">_xlfn.MAXIFS(Pedidos!$C$2:$C$7000,Pedidos!$B$2:$B$7000,A1228)</f>
        <v>46144</v>
      </c>
      <c r="F1228" s="15" t="n">
        <f aca="false">Parámetros!$B$4-E1228</f>
        <v>152</v>
      </c>
      <c r="G1228" s="7" t="n">
        <f aca="false">COUNTIF(Pedidos!$B$2:$B$7000,A1228)</f>
        <v>1</v>
      </c>
      <c r="H1228" s="16" t="n">
        <f aca="false">SUMIFS(Pedidos!$D$2:$D$7000,Pedidos!$B$2:$B$7000,A1228)</f>
        <v>27.67</v>
      </c>
      <c r="I1228" s="7" t="n">
        <f aca="false">5-MIN(4,INT(PERCENTRANK($F$2:$F$2401,F1228,6)*5))</f>
        <v>4</v>
      </c>
      <c r="J1228" s="15" t="n">
        <f aca="false">IF(G1228&gt;=Parámetros!$B$8,5,IF(G1228&gt;=Parámetros!$B$7,4,IF(G1228&gt;=Parámetros!$B$6,3,IF(G1228&gt;=Parámetros!$B$5,2,1))))</f>
        <v>1</v>
      </c>
      <c r="K1228" s="7" t="n">
        <f aca="false">1+MIN(4,INT(PERCENTRANK($H$2:$H$2401,H1228,6)*5))</f>
        <v>2</v>
      </c>
      <c r="L1228" s="7" t="str">
        <f aca="false">I1228&amp;J1228&amp;K1228</f>
        <v>412</v>
      </c>
      <c r="M1228" s="15" t="str">
        <f aca="false">INDEX('Mapa RF'!$B$4:$F$8,6-I1228,J1228)</f>
        <v>Prometedores</v>
      </c>
    </row>
    <row r="1229" customFormat="false" ht="15" hidden="false" customHeight="false" outlineLevel="0" collapsed="false">
      <c r="A1229" s="10" t="s">
        <v>8280</v>
      </c>
      <c r="B1229" s="10" t="s">
        <v>8971</v>
      </c>
      <c r="C1229" s="11" t="n">
        <v>46240</v>
      </c>
      <c r="D1229" s="13" t="b">
        <f aca="false">TRUE()</f>
        <v>1</v>
      </c>
      <c r="E1229" s="14" t="n">
        <f aca="false">_xlfn.MAXIFS(Pedidos!$C$2:$C$7000,Pedidos!$B$2:$B$7000,A1229)</f>
        <v>46240</v>
      </c>
      <c r="F1229" s="15" t="n">
        <f aca="false">Parámetros!$B$4-E1229</f>
        <v>56</v>
      </c>
      <c r="G1229" s="7" t="n">
        <f aca="false">COUNTIF(Pedidos!$B$2:$B$7000,A1229)</f>
        <v>1</v>
      </c>
      <c r="H1229" s="16" t="n">
        <f aca="false">SUMIFS(Pedidos!$D$2:$D$7000,Pedidos!$B$2:$B$7000,A1229)</f>
        <v>29.92</v>
      </c>
      <c r="I1229" s="7" t="n">
        <f aca="false">5-MIN(4,INT(PERCENTRANK($F$2:$F$2401,F1229,6)*5))</f>
        <v>5</v>
      </c>
      <c r="J1229" s="15" t="n">
        <f aca="false">IF(G1229&gt;=Parámetros!$B$8,5,IF(G1229&gt;=Parámetros!$B$7,4,IF(G1229&gt;=Parámetros!$B$6,3,IF(G1229&gt;=Parámetros!$B$5,2,1))))</f>
        <v>1</v>
      </c>
      <c r="K1229" s="7" t="n">
        <f aca="false">1+MIN(4,INT(PERCENTRANK($H$2:$H$2401,H1229,6)*5))</f>
        <v>2</v>
      </c>
      <c r="L1229" s="7" t="str">
        <f aca="false">I1229&amp;J1229&amp;K1229</f>
        <v>512</v>
      </c>
      <c r="M1229" s="15" t="str">
        <f aca="false">INDEX('Mapa RF'!$B$4:$F$8,6-I1229,J1229)</f>
        <v>Nuevos</v>
      </c>
    </row>
    <row r="1230" customFormat="false" ht="15" hidden="false" customHeight="false" outlineLevel="0" collapsed="false">
      <c r="A1230" s="10" t="s">
        <v>1694</v>
      </c>
      <c r="B1230" s="10" t="s">
        <v>8975</v>
      </c>
      <c r="C1230" s="11" t="n">
        <v>45731</v>
      </c>
      <c r="D1230" s="13" t="b">
        <f aca="false">TRUE()</f>
        <v>1</v>
      </c>
      <c r="E1230" s="14" t="n">
        <f aca="false">_xlfn.MAXIFS(Pedidos!$C$2:$C$7000,Pedidos!$B$2:$B$7000,A1230)</f>
        <v>45830</v>
      </c>
      <c r="F1230" s="15" t="n">
        <f aca="false">Parámetros!$B$4-E1230</f>
        <v>466</v>
      </c>
      <c r="G1230" s="7" t="n">
        <f aca="false">COUNTIF(Pedidos!$B$2:$B$7000,A1230)</f>
        <v>2</v>
      </c>
      <c r="H1230" s="16" t="n">
        <f aca="false">SUMIFS(Pedidos!$D$2:$D$7000,Pedidos!$B$2:$B$7000,A1230)</f>
        <v>67.45</v>
      </c>
      <c r="I1230" s="7" t="n">
        <f aca="false">5-MIN(4,INT(PERCENTRANK($F$2:$F$2401,F1230,6)*5))</f>
        <v>2</v>
      </c>
      <c r="J1230" s="15" t="n">
        <f aca="false">IF(G1230&gt;=Parámetros!$B$8,5,IF(G1230&gt;=Parámetros!$B$7,4,IF(G1230&gt;=Parámetros!$B$6,3,IF(G1230&gt;=Parámetros!$B$5,2,1))))</f>
        <v>2</v>
      </c>
      <c r="K1230" s="7" t="n">
        <f aca="false">1+MIN(4,INT(PERCENTRANK($H$2:$H$2401,H1230,6)*5))</f>
        <v>4</v>
      </c>
      <c r="L1230" s="7" t="str">
        <f aca="false">I1230&amp;J1230&amp;K1230</f>
        <v>224</v>
      </c>
      <c r="M1230" s="15" t="str">
        <f aca="false">INDEX('Mapa RF'!$B$4:$F$8,6-I1230,J1230)</f>
        <v>Hibernando</v>
      </c>
    </row>
    <row r="1231" customFormat="false" ht="15" hidden="false" customHeight="false" outlineLevel="0" collapsed="false">
      <c r="A1231" s="10" t="s">
        <v>6102</v>
      </c>
      <c r="B1231" s="10" t="s">
        <v>8976</v>
      </c>
      <c r="C1231" s="11" t="n">
        <v>46064</v>
      </c>
      <c r="D1231" s="13" t="b">
        <f aca="false">TRUE()</f>
        <v>1</v>
      </c>
      <c r="E1231" s="14" t="n">
        <f aca="false">_xlfn.MAXIFS(Pedidos!$C$2:$C$7000,Pedidos!$B$2:$B$7000,A1231)</f>
        <v>46064</v>
      </c>
      <c r="F1231" s="15" t="n">
        <f aca="false">Parámetros!$B$4-E1231</f>
        <v>232</v>
      </c>
      <c r="G1231" s="7" t="n">
        <f aca="false">COUNTIF(Pedidos!$B$2:$B$7000,A1231)</f>
        <v>1</v>
      </c>
      <c r="H1231" s="16" t="n">
        <f aca="false">SUMIFS(Pedidos!$D$2:$D$7000,Pedidos!$B$2:$B$7000,A1231)</f>
        <v>54.3</v>
      </c>
      <c r="I1231" s="7" t="n">
        <f aca="false">5-MIN(4,INT(PERCENTRANK($F$2:$F$2401,F1231,6)*5))</f>
        <v>3</v>
      </c>
      <c r="J1231" s="15" t="n">
        <f aca="false">IF(G1231&gt;=Parámetros!$B$8,5,IF(G1231&gt;=Parámetros!$B$7,4,IF(G1231&gt;=Parámetros!$B$6,3,IF(G1231&gt;=Parámetros!$B$5,2,1))))</f>
        <v>1</v>
      </c>
      <c r="K1231" s="7" t="n">
        <f aca="false">1+MIN(4,INT(PERCENTRANK($H$2:$H$2401,H1231,6)*5))</f>
        <v>3</v>
      </c>
      <c r="L1231" s="7" t="str">
        <f aca="false">I1231&amp;J1231&amp;K1231</f>
        <v>313</v>
      </c>
      <c r="M1231" s="15" t="str">
        <f aca="false">INDEX('Mapa RF'!$B$4:$F$8,6-I1231,J1231)</f>
        <v>A punto de dormirse</v>
      </c>
    </row>
    <row r="1232" customFormat="false" ht="15" hidden="false" customHeight="false" outlineLevel="0" collapsed="false">
      <c r="A1232" s="10" t="s">
        <v>5486</v>
      </c>
      <c r="B1232" s="10" t="s">
        <v>8977</v>
      </c>
      <c r="C1232" s="11" t="n">
        <v>46016</v>
      </c>
      <c r="D1232" s="13" t="b">
        <f aca="false">FALSE()</f>
        <v>0</v>
      </c>
      <c r="E1232" s="14" t="n">
        <f aca="false">_xlfn.MAXIFS(Pedidos!$C$2:$C$7000,Pedidos!$B$2:$B$7000,A1232)</f>
        <v>46247</v>
      </c>
      <c r="F1232" s="15" t="n">
        <f aca="false">Parámetros!$B$4-E1232</f>
        <v>49</v>
      </c>
      <c r="G1232" s="7" t="n">
        <f aca="false">COUNTIF(Pedidos!$B$2:$B$7000,A1232)</f>
        <v>2</v>
      </c>
      <c r="H1232" s="16" t="n">
        <f aca="false">SUMIFS(Pedidos!$D$2:$D$7000,Pedidos!$B$2:$B$7000,A1232)</f>
        <v>83.1</v>
      </c>
      <c r="I1232" s="7" t="n">
        <f aca="false">5-MIN(4,INT(PERCENTRANK($F$2:$F$2401,F1232,6)*5))</f>
        <v>5</v>
      </c>
      <c r="J1232" s="15" t="n">
        <f aca="false">IF(G1232&gt;=Parámetros!$B$8,5,IF(G1232&gt;=Parámetros!$B$7,4,IF(G1232&gt;=Parámetros!$B$6,3,IF(G1232&gt;=Parámetros!$B$5,2,1))))</f>
        <v>2</v>
      </c>
      <c r="K1232" s="7" t="n">
        <f aca="false">1+MIN(4,INT(PERCENTRANK($H$2:$H$2401,H1232,6)*5))</f>
        <v>4</v>
      </c>
      <c r="L1232" s="7" t="str">
        <f aca="false">I1232&amp;J1232&amp;K1232</f>
        <v>524</v>
      </c>
      <c r="M1232" s="15" t="str">
        <f aca="false">INDEX('Mapa RF'!$B$4:$F$8,6-I1232,J1232)</f>
        <v>Potencialmente leales</v>
      </c>
    </row>
    <row r="1233" customFormat="false" ht="15" hidden="false" customHeight="false" outlineLevel="0" collapsed="false">
      <c r="A1233" s="10" t="s">
        <v>923</v>
      </c>
      <c r="B1233" s="10" t="s">
        <v>8972</v>
      </c>
      <c r="C1233" s="11" t="n">
        <v>45668</v>
      </c>
      <c r="D1233" s="13" t="b">
        <f aca="false">FALSE()</f>
        <v>0</v>
      </c>
      <c r="E1233" s="14" t="n">
        <f aca="false">_xlfn.MAXIFS(Pedidos!$C$2:$C$7000,Pedidos!$B$2:$B$7000,A1233)</f>
        <v>45878</v>
      </c>
      <c r="F1233" s="15" t="n">
        <f aca="false">Parámetros!$B$4-E1233</f>
        <v>418</v>
      </c>
      <c r="G1233" s="7" t="n">
        <f aca="false">COUNTIF(Pedidos!$B$2:$B$7000,A1233)</f>
        <v>6</v>
      </c>
      <c r="H1233" s="16" t="n">
        <f aca="false">SUMIFS(Pedidos!$D$2:$D$7000,Pedidos!$B$2:$B$7000,A1233)</f>
        <v>282.77</v>
      </c>
      <c r="I1233" s="7" t="n">
        <f aca="false">5-MIN(4,INT(PERCENTRANK($F$2:$F$2401,F1233,6)*5))</f>
        <v>2</v>
      </c>
      <c r="J1233" s="15" t="n">
        <f aca="false">IF(G1233&gt;=Parámetros!$B$8,5,IF(G1233&gt;=Parámetros!$B$7,4,IF(G1233&gt;=Parámetros!$B$6,3,IF(G1233&gt;=Parámetros!$B$5,2,1))))</f>
        <v>5</v>
      </c>
      <c r="K1233" s="7" t="n">
        <f aca="false">1+MIN(4,INT(PERCENTRANK($H$2:$H$2401,H1233,6)*5))</f>
        <v>5</v>
      </c>
      <c r="L1233" s="7" t="str">
        <f aca="false">I1233&amp;J1233&amp;K1233</f>
        <v>255</v>
      </c>
      <c r="M1233" s="15" t="str">
        <f aca="false">INDEX('Mapa RF'!$B$4:$F$8,6-I1233,J1233)</f>
        <v>No podemos perderlos</v>
      </c>
    </row>
    <row r="1234" customFormat="false" ht="15" hidden="false" customHeight="false" outlineLevel="0" collapsed="false">
      <c r="A1234" s="10" t="s">
        <v>1173</v>
      </c>
      <c r="B1234" s="10" t="s">
        <v>8976</v>
      </c>
      <c r="C1234" s="11" t="n">
        <v>45691</v>
      </c>
      <c r="D1234" s="13" t="b">
        <f aca="false">TRUE()</f>
        <v>1</v>
      </c>
      <c r="E1234" s="14" t="n">
        <f aca="false">_xlfn.MAXIFS(Pedidos!$C$2:$C$7000,Pedidos!$B$2:$B$7000,A1234)</f>
        <v>45691</v>
      </c>
      <c r="F1234" s="15" t="n">
        <f aca="false">Parámetros!$B$4-E1234</f>
        <v>605</v>
      </c>
      <c r="G1234" s="7" t="n">
        <f aca="false">COUNTIF(Pedidos!$B$2:$B$7000,A1234)</f>
        <v>1</v>
      </c>
      <c r="H1234" s="16" t="n">
        <f aca="false">SUMIFS(Pedidos!$D$2:$D$7000,Pedidos!$B$2:$B$7000,A1234)</f>
        <v>36.47</v>
      </c>
      <c r="I1234" s="7" t="n">
        <f aca="false">5-MIN(4,INT(PERCENTRANK($F$2:$F$2401,F1234,6)*5))</f>
        <v>1</v>
      </c>
      <c r="J1234" s="15" t="n">
        <f aca="false">IF(G1234&gt;=Parámetros!$B$8,5,IF(G1234&gt;=Parámetros!$B$7,4,IF(G1234&gt;=Parámetros!$B$6,3,IF(G1234&gt;=Parámetros!$B$5,2,1))))</f>
        <v>1</v>
      </c>
      <c r="K1234" s="7" t="n">
        <f aca="false">1+MIN(4,INT(PERCENTRANK($H$2:$H$2401,H1234,6)*5))</f>
        <v>3</v>
      </c>
      <c r="L1234" s="7" t="str">
        <f aca="false">I1234&amp;J1234&amp;K1234</f>
        <v>113</v>
      </c>
      <c r="M1234" s="15" t="str">
        <f aca="false">INDEX('Mapa RF'!$B$4:$F$8,6-I1234,J1234)</f>
        <v>Hibernando</v>
      </c>
    </row>
    <row r="1235" customFormat="false" ht="15" hidden="false" customHeight="false" outlineLevel="0" collapsed="false">
      <c r="A1235" s="10" t="s">
        <v>4453</v>
      </c>
      <c r="B1235" s="10" t="s">
        <v>8973</v>
      </c>
      <c r="C1235" s="11" t="n">
        <v>45939</v>
      </c>
      <c r="D1235" s="13" t="b">
        <f aca="false">TRUE()</f>
        <v>1</v>
      </c>
      <c r="E1235" s="14" t="n">
        <f aca="false">_xlfn.MAXIFS(Pedidos!$C$2:$C$7000,Pedidos!$B$2:$B$7000,A1235)</f>
        <v>46159</v>
      </c>
      <c r="F1235" s="15" t="n">
        <f aca="false">Parámetros!$B$4-E1235</f>
        <v>137</v>
      </c>
      <c r="G1235" s="7" t="n">
        <f aca="false">COUNTIF(Pedidos!$B$2:$B$7000,A1235)</f>
        <v>2</v>
      </c>
      <c r="H1235" s="16" t="n">
        <f aca="false">SUMIFS(Pedidos!$D$2:$D$7000,Pedidos!$B$2:$B$7000,A1235)</f>
        <v>107.24</v>
      </c>
      <c r="I1235" s="7" t="n">
        <f aca="false">5-MIN(4,INT(PERCENTRANK($F$2:$F$2401,F1235,6)*5))</f>
        <v>4</v>
      </c>
      <c r="J1235" s="15" t="n">
        <f aca="false">IF(G1235&gt;=Parámetros!$B$8,5,IF(G1235&gt;=Parámetros!$B$7,4,IF(G1235&gt;=Parámetros!$B$6,3,IF(G1235&gt;=Parámetros!$B$5,2,1))))</f>
        <v>2</v>
      </c>
      <c r="K1235" s="7" t="n">
        <f aca="false">1+MIN(4,INT(PERCENTRANK($H$2:$H$2401,H1235,6)*5))</f>
        <v>4</v>
      </c>
      <c r="L1235" s="7" t="str">
        <f aca="false">I1235&amp;J1235&amp;K1235</f>
        <v>424</v>
      </c>
      <c r="M1235" s="15" t="str">
        <f aca="false">INDEX('Mapa RF'!$B$4:$F$8,6-I1235,J1235)</f>
        <v>Potencialmente leales</v>
      </c>
    </row>
    <row r="1236" customFormat="false" ht="15" hidden="false" customHeight="false" outlineLevel="0" collapsed="false">
      <c r="A1236" s="10" t="s">
        <v>1444</v>
      </c>
      <c r="B1236" s="10" t="s">
        <v>8975</v>
      </c>
      <c r="C1236" s="11" t="n">
        <v>45714</v>
      </c>
      <c r="D1236" s="13" t="b">
        <f aca="false">TRUE()</f>
        <v>1</v>
      </c>
      <c r="E1236" s="14" t="n">
        <f aca="false">_xlfn.MAXIFS(Pedidos!$C$2:$C$7000,Pedidos!$B$2:$B$7000,A1236)</f>
        <v>45714</v>
      </c>
      <c r="F1236" s="15" t="n">
        <f aca="false">Parámetros!$B$4-E1236</f>
        <v>582</v>
      </c>
      <c r="G1236" s="7" t="n">
        <f aca="false">COUNTIF(Pedidos!$B$2:$B$7000,A1236)</f>
        <v>1</v>
      </c>
      <c r="H1236" s="16" t="n">
        <f aca="false">SUMIFS(Pedidos!$D$2:$D$7000,Pedidos!$B$2:$B$7000,A1236)</f>
        <v>27.76</v>
      </c>
      <c r="I1236" s="7" t="n">
        <f aca="false">5-MIN(4,INT(PERCENTRANK($F$2:$F$2401,F1236,6)*5))</f>
        <v>1</v>
      </c>
      <c r="J1236" s="15" t="n">
        <f aca="false">IF(G1236&gt;=Parámetros!$B$8,5,IF(G1236&gt;=Parámetros!$B$7,4,IF(G1236&gt;=Parámetros!$B$6,3,IF(G1236&gt;=Parámetros!$B$5,2,1))))</f>
        <v>1</v>
      </c>
      <c r="K1236" s="7" t="n">
        <f aca="false">1+MIN(4,INT(PERCENTRANK($H$2:$H$2401,H1236,6)*5))</f>
        <v>2</v>
      </c>
      <c r="L1236" s="7" t="str">
        <f aca="false">I1236&amp;J1236&amp;K1236</f>
        <v>112</v>
      </c>
      <c r="M1236" s="15" t="str">
        <f aca="false">INDEX('Mapa RF'!$B$4:$F$8,6-I1236,J1236)</f>
        <v>Hibernando</v>
      </c>
    </row>
    <row r="1237" customFormat="false" ht="15" hidden="false" customHeight="false" outlineLevel="0" collapsed="false">
      <c r="A1237" s="10" t="s">
        <v>8455</v>
      </c>
      <c r="B1237" s="10" t="s">
        <v>8970</v>
      </c>
      <c r="C1237" s="11" t="n">
        <v>46253</v>
      </c>
      <c r="D1237" s="13" t="b">
        <f aca="false">TRUE()</f>
        <v>1</v>
      </c>
      <c r="E1237" s="14" t="n">
        <f aca="false">_xlfn.MAXIFS(Pedidos!$C$2:$C$7000,Pedidos!$B$2:$B$7000,A1237)</f>
        <v>46253</v>
      </c>
      <c r="F1237" s="15" t="n">
        <f aca="false">Parámetros!$B$4-E1237</f>
        <v>43</v>
      </c>
      <c r="G1237" s="7" t="n">
        <f aca="false">COUNTIF(Pedidos!$B$2:$B$7000,A1237)</f>
        <v>1</v>
      </c>
      <c r="H1237" s="16" t="n">
        <f aca="false">SUMIFS(Pedidos!$D$2:$D$7000,Pedidos!$B$2:$B$7000,A1237)</f>
        <v>20.04</v>
      </c>
      <c r="I1237" s="7" t="n">
        <f aca="false">5-MIN(4,INT(PERCENTRANK($F$2:$F$2401,F1237,6)*5))</f>
        <v>5</v>
      </c>
      <c r="J1237" s="15" t="n">
        <f aca="false">IF(G1237&gt;=Parámetros!$B$8,5,IF(G1237&gt;=Parámetros!$B$7,4,IF(G1237&gt;=Parámetros!$B$6,3,IF(G1237&gt;=Parámetros!$B$5,2,1))))</f>
        <v>1</v>
      </c>
      <c r="K1237" s="7" t="n">
        <f aca="false">1+MIN(4,INT(PERCENTRANK($H$2:$H$2401,H1237,6)*5))</f>
        <v>1</v>
      </c>
      <c r="L1237" s="7" t="str">
        <f aca="false">I1237&amp;J1237&amp;K1237</f>
        <v>511</v>
      </c>
      <c r="M1237" s="15" t="str">
        <f aca="false">INDEX('Mapa RF'!$B$4:$F$8,6-I1237,J1237)</f>
        <v>Nuevos</v>
      </c>
    </row>
    <row r="1238" customFormat="false" ht="15" hidden="false" customHeight="false" outlineLevel="0" collapsed="false">
      <c r="A1238" s="10" t="s">
        <v>4679</v>
      </c>
      <c r="B1238" s="10" t="s">
        <v>8970</v>
      </c>
      <c r="C1238" s="11" t="n">
        <v>45956</v>
      </c>
      <c r="D1238" s="13" t="b">
        <f aca="false">TRUE()</f>
        <v>1</v>
      </c>
      <c r="E1238" s="14" t="n">
        <f aca="false">_xlfn.MAXIFS(Pedidos!$C$2:$C$7000,Pedidos!$B$2:$B$7000,A1238)</f>
        <v>45956</v>
      </c>
      <c r="F1238" s="15" t="n">
        <f aca="false">Parámetros!$B$4-E1238</f>
        <v>340</v>
      </c>
      <c r="G1238" s="7" t="n">
        <f aca="false">COUNTIF(Pedidos!$B$2:$B$7000,A1238)</f>
        <v>1</v>
      </c>
      <c r="H1238" s="16" t="n">
        <f aca="false">SUMIFS(Pedidos!$D$2:$D$7000,Pedidos!$B$2:$B$7000,A1238)</f>
        <v>37.55</v>
      </c>
      <c r="I1238" s="7" t="n">
        <f aca="false">5-MIN(4,INT(PERCENTRANK($F$2:$F$2401,F1238,6)*5))</f>
        <v>3</v>
      </c>
      <c r="J1238" s="15" t="n">
        <f aca="false">IF(G1238&gt;=Parámetros!$B$8,5,IF(G1238&gt;=Parámetros!$B$7,4,IF(G1238&gt;=Parámetros!$B$6,3,IF(G1238&gt;=Parámetros!$B$5,2,1))))</f>
        <v>1</v>
      </c>
      <c r="K1238" s="7" t="n">
        <f aca="false">1+MIN(4,INT(PERCENTRANK($H$2:$H$2401,H1238,6)*5))</f>
        <v>3</v>
      </c>
      <c r="L1238" s="7" t="str">
        <f aca="false">I1238&amp;J1238&amp;K1238</f>
        <v>313</v>
      </c>
      <c r="M1238" s="15" t="str">
        <f aca="false">INDEX('Mapa RF'!$B$4:$F$8,6-I1238,J1238)</f>
        <v>A punto de dormirse</v>
      </c>
    </row>
    <row r="1239" customFormat="false" ht="15" hidden="false" customHeight="false" outlineLevel="0" collapsed="false">
      <c r="A1239" s="10" t="s">
        <v>598</v>
      </c>
      <c r="B1239" s="10" t="s">
        <v>8968</v>
      </c>
      <c r="C1239" s="11" t="n">
        <v>45636</v>
      </c>
      <c r="D1239" s="13" t="b">
        <f aca="false">TRUE()</f>
        <v>1</v>
      </c>
      <c r="E1239" s="14" t="n">
        <f aca="false">_xlfn.MAXIFS(Pedidos!$C$2:$C$7000,Pedidos!$B$2:$B$7000,A1239)</f>
        <v>45636</v>
      </c>
      <c r="F1239" s="15" t="n">
        <f aca="false">Parámetros!$B$4-E1239</f>
        <v>660</v>
      </c>
      <c r="G1239" s="7" t="n">
        <f aca="false">COUNTIF(Pedidos!$B$2:$B$7000,A1239)</f>
        <v>1</v>
      </c>
      <c r="H1239" s="16" t="n">
        <f aca="false">SUMIFS(Pedidos!$D$2:$D$7000,Pedidos!$B$2:$B$7000,A1239)</f>
        <v>21.92</v>
      </c>
      <c r="I1239" s="7" t="n">
        <f aca="false">5-MIN(4,INT(PERCENTRANK($F$2:$F$2401,F1239,6)*5))</f>
        <v>1</v>
      </c>
      <c r="J1239" s="15" t="n">
        <f aca="false">IF(G1239&gt;=Parámetros!$B$8,5,IF(G1239&gt;=Parámetros!$B$7,4,IF(G1239&gt;=Parámetros!$B$6,3,IF(G1239&gt;=Parámetros!$B$5,2,1))))</f>
        <v>1</v>
      </c>
      <c r="K1239" s="7" t="n">
        <f aca="false">1+MIN(4,INT(PERCENTRANK($H$2:$H$2401,H1239,6)*5))</f>
        <v>1</v>
      </c>
      <c r="L1239" s="7" t="str">
        <f aca="false">I1239&amp;J1239&amp;K1239</f>
        <v>111</v>
      </c>
      <c r="M1239" s="15" t="str">
        <f aca="false">INDEX('Mapa RF'!$B$4:$F$8,6-I1239,J1239)</f>
        <v>Hibernando</v>
      </c>
    </row>
    <row r="1240" customFormat="false" ht="15" hidden="false" customHeight="false" outlineLevel="0" collapsed="false">
      <c r="A1240" s="10" t="s">
        <v>6061</v>
      </c>
      <c r="B1240" s="10" t="s">
        <v>8978</v>
      </c>
      <c r="C1240" s="11" t="n">
        <v>46061</v>
      </c>
      <c r="D1240" s="13" t="b">
        <f aca="false">TRUE()</f>
        <v>1</v>
      </c>
      <c r="E1240" s="14" t="n">
        <f aca="false">_xlfn.MAXIFS(Pedidos!$C$2:$C$7000,Pedidos!$B$2:$B$7000,A1240)</f>
        <v>46061</v>
      </c>
      <c r="F1240" s="15" t="n">
        <f aca="false">Parámetros!$B$4-E1240</f>
        <v>235</v>
      </c>
      <c r="G1240" s="7" t="n">
        <f aca="false">COUNTIF(Pedidos!$B$2:$B$7000,A1240)</f>
        <v>1</v>
      </c>
      <c r="H1240" s="16" t="n">
        <f aca="false">SUMIFS(Pedidos!$D$2:$D$7000,Pedidos!$B$2:$B$7000,A1240)</f>
        <v>18.94</v>
      </c>
      <c r="I1240" s="7" t="n">
        <f aca="false">5-MIN(4,INT(PERCENTRANK($F$2:$F$2401,F1240,6)*5))</f>
        <v>3</v>
      </c>
      <c r="J1240" s="15" t="n">
        <f aca="false">IF(G1240&gt;=Parámetros!$B$8,5,IF(G1240&gt;=Parámetros!$B$7,4,IF(G1240&gt;=Parámetros!$B$6,3,IF(G1240&gt;=Parámetros!$B$5,2,1))))</f>
        <v>1</v>
      </c>
      <c r="K1240" s="7" t="n">
        <f aca="false">1+MIN(4,INT(PERCENTRANK($H$2:$H$2401,H1240,6)*5))</f>
        <v>1</v>
      </c>
      <c r="L1240" s="7" t="str">
        <f aca="false">I1240&amp;J1240&amp;K1240</f>
        <v>311</v>
      </c>
      <c r="M1240" s="15" t="str">
        <f aca="false">INDEX('Mapa RF'!$B$4:$F$8,6-I1240,J1240)</f>
        <v>A punto de dormirse</v>
      </c>
    </row>
    <row r="1241" customFormat="false" ht="15" hidden="false" customHeight="false" outlineLevel="0" collapsed="false">
      <c r="A1241" s="10" t="s">
        <v>8416</v>
      </c>
      <c r="B1241" s="10" t="s">
        <v>8982</v>
      </c>
      <c r="C1241" s="11" t="n">
        <v>46249</v>
      </c>
      <c r="D1241" s="13" t="b">
        <f aca="false">TRUE()</f>
        <v>1</v>
      </c>
      <c r="E1241" s="14" t="n">
        <f aca="false">_xlfn.MAXIFS(Pedidos!$C$2:$C$7000,Pedidos!$B$2:$B$7000,A1241)</f>
        <v>46249</v>
      </c>
      <c r="F1241" s="15" t="n">
        <f aca="false">Parámetros!$B$4-E1241</f>
        <v>47</v>
      </c>
      <c r="G1241" s="7" t="n">
        <f aca="false">COUNTIF(Pedidos!$B$2:$B$7000,A1241)</f>
        <v>1</v>
      </c>
      <c r="H1241" s="16" t="n">
        <f aca="false">SUMIFS(Pedidos!$D$2:$D$7000,Pedidos!$B$2:$B$7000,A1241)</f>
        <v>35.44</v>
      </c>
      <c r="I1241" s="7" t="n">
        <f aca="false">5-MIN(4,INT(PERCENTRANK($F$2:$F$2401,F1241,6)*5))</f>
        <v>5</v>
      </c>
      <c r="J1241" s="15" t="n">
        <f aca="false">IF(G1241&gt;=Parámetros!$B$8,5,IF(G1241&gt;=Parámetros!$B$7,4,IF(G1241&gt;=Parámetros!$B$6,3,IF(G1241&gt;=Parámetros!$B$5,2,1))))</f>
        <v>1</v>
      </c>
      <c r="K1241" s="7" t="n">
        <f aca="false">1+MIN(4,INT(PERCENTRANK($H$2:$H$2401,H1241,6)*5))</f>
        <v>2</v>
      </c>
      <c r="L1241" s="7" t="str">
        <f aca="false">I1241&amp;J1241&amp;K1241</f>
        <v>512</v>
      </c>
      <c r="M1241" s="15" t="str">
        <f aca="false">INDEX('Mapa RF'!$B$4:$F$8,6-I1241,J1241)</f>
        <v>Nuevos</v>
      </c>
    </row>
    <row r="1242" customFormat="false" ht="15" hidden="false" customHeight="false" outlineLevel="0" collapsed="false">
      <c r="A1242" s="10" t="s">
        <v>8401</v>
      </c>
      <c r="B1242" s="10" t="s">
        <v>8970</v>
      </c>
      <c r="C1242" s="11" t="n">
        <v>46248</v>
      </c>
      <c r="D1242" s="13" t="b">
        <f aca="false">FALSE()</f>
        <v>0</v>
      </c>
      <c r="E1242" s="14" t="n">
        <f aca="false">_xlfn.MAXIFS(Pedidos!$C$2:$C$7000,Pedidos!$B$2:$B$7000,A1242)</f>
        <v>46248</v>
      </c>
      <c r="F1242" s="15" t="n">
        <f aca="false">Parámetros!$B$4-E1242</f>
        <v>48</v>
      </c>
      <c r="G1242" s="7" t="n">
        <f aca="false">COUNTIF(Pedidos!$B$2:$B$7000,A1242)</f>
        <v>1</v>
      </c>
      <c r="H1242" s="16" t="n">
        <f aca="false">SUMIFS(Pedidos!$D$2:$D$7000,Pedidos!$B$2:$B$7000,A1242)</f>
        <v>22.53</v>
      </c>
      <c r="I1242" s="7" t="n">
        <f aca="false">5-MIN(4,INT(PERCENTRANK($F$2:$F$2401,F1242,6)*5))</f>
        <v>5</v>
      </c>
      <c r="J1242" s="15" t="n">
        <f aca="false">IF(G1242&gt;=Parámetros!$B$8,5,IF(G1242&gt;=Parámetros!$B$7,4,IF(G1242&gt;=Parámetros!$B$6,3,IF(G1242&gt;=Parámetros!$B$5,2,1))))</f>
        <v>1</v>
      </c>
      <c r="K1242" s="7" t="n">
        <f aca="false">1+MIN(4,INT(PERCENTRANK($H$2:$H$2401,H1242,6)*5))</f>
        <v>1</v>
      </c>
      <c r="L1242" s="7" t="str">
        <f aca="false">I1242&amp;J1242&amp;K1242</f>
        <v>511</v>
      </c>
      <c r="M1242" s="15" t="str">
        <f aca="false">INDEX('Mapa RF'!$B$4:$F$8,6-I1242,J1242)</f>
        <v>Nuevos</v>
      </c>
    </row>
    <row r="1243" customFormat="false" ht="15" hidden="false" customHeight="false" outlineLevel="0" collapsed="false">
      <c r="A1243" s="10" t="s">
        <v>1429</v>
      </c>
      <c r="B1243" s="10" t="s">
        <v>8979</v>
      </c>
      <c r="C1243" s="11" t="n">
        <v>45713</v>
      </c>
      <c r="D1243" s="13" t="b">
        <f aca="false">TRUE()</f>
        <v>1</v>
      </c>
      <c r="E1243" s="14" t="n">
        <f aca="false">_xlfn.MAXIFS(Pedidos!$C$2:$C$7000,Pedidos!$B$2:$B$7000,A1243)</f>
        <v>45885</v>
      </c>
      <c r="F1243" s="15" t="n">
        <f aca="false">Parámetros!$B$4-E1243</f>
        <v>411</v>
      </c>
      <c r="G1243" s="7" t="n">
        <f aca="false">COUNTIF(Pedidos!$B$2:$B$7000,A1243)</f>
        <v>4</v>
      </c>
      <c r="H1243" s="16" t="n">
        <f aca="false">SUMIFS(Pedidos!$D$2:$D$7000,Pedidos!$B$2:$B$7000,A1243)</f>
        <v>161.3</v>
      </c>
      <c r="I1243" s="7" t="n">
        <f aca="false">5-MIN(4,INT(PERCENTRANK($F$2:$F$2401,F1243,6)*5))</f>
        <v>2</v>
      </c>
      <c r="J1243" s="15" t="n">
        <f aca="false">IF(G1243&gt;=Parámetros!$B$8,5,IF(G1243&gt;=Parámetros!$B$7,4,IF(G1243&gt;=Parámetros!$B$6,3,IF(G1243&gt;=Parámetros!$B$5,2,1))))</f>
        <v>4</v>
      </c>
      <c r="K1243" s="7" t="n">
        <f aca="false">1+MIN(4,INT(PERCENTRANK($H$2:$H$2401,H1243,6)*5))</f>
        <v>5</v>
      </c>
      <c r="L1243" s="7" t="str">
        <f aca="false">I1243&amp;J1243&amp;K1243</f>
        <v>245</v>
      </c>
      <c r="M1243" s="15" t="str">
        <f aca="false">INDEX('Mapa RF'!$B$4:$F$8,6-I1243,J1243)</f>
        <v>En riesgo</v>
      </c>
    </row>
    <row r="1244" customFormat="false" ht="15" hidden="false" customHeight="false" outlineLevel="0" collapsed="false">
      <c r="A1244" s="10" t="s">
        <v>1123</v>
      </c>
      <c r="B1244" s="10" t="s">
        <v>8975</v>
      </c>
      <c r="C1244" s="11" t="n">
        <v>45687</v>
      </c>
      <c r="D1244" s="13" t="b">
        <f aca="false">TRUE()</f>
        <v>1</v>
      </c>
      <c r="E1244" s="14" t="n">
        <f aca="false">_xlfn.MAXIFS(Pedidos!$C$2:$C$7000,Pedidos!$B$2:$B$7000,A1244)</f>
        <v>46259</v>
      </c>
      <c r="F1244" s="15" t="n">
        <f aca="false">Parámetros!$B$4-E1244</f>
        <v>37</v>
      </c>
      <c r="G1244" s="7" t="n">
        <f aca="false">COUNTIF(Pedidos!$B$2:$B$7000,A1244)</f>
        <v>14</v>
      </c>
      <c r="H1244" s="16" t="n">
        <f aca="false">SUMIFS(Pedidos!$D$2:$D$7000,Pedidos!$B$2:$B$7000,A1244)</f>
        <v>574.21</v>
      </c>
      <c r="I1244" s="7" t="n">
        <f aca="false">5-MIN(4,INT(PERCENTRANK($F$2:$F$2401,F1244,6)*5))</f>
        <v>5</v>
      </c>
      <c r="J1244" s="15" t="n">
        <f aca="false">IF(G1244&gt;=Parámetros!$B$8,5,IF(G1244&gt;=Parámetros!$B$7,4,IF(G1244&gt;=Parámetros!$B$6,3,IF(G1244&gt;=Parámetros!$B$5,2,1))))</f>
        <v>5</v>
      </c>
      <c r="K1244" s="7" t="n">
        <f aca="false">1+MIN(4,INT(PERCENTRANK($H$2:$H$2401,H1244,6)*5))</f>
        <v>5</v>
      </c>
      <c r="L1244" s="7" t="str">
        <f aca="false">I1244&amp;J1244&amp;K1244</f>
        <v>555</v>
      </c>
      <c r="M1244" s="15" t="str">
        <f aca="false">INDEX('Mapa RF'!$B$4:$F$8,6-I1244,J1244)</f>
        <v>Campeones</v>
      </c>
    </row>
    <row r="1245" customFormat="false" ht="15" hidden="false" customHeight="false" outlineLevel="0" collapsed="false">
      <c r="A1245" s="10" t="s">
        <v>5380</v>
      </c>
      <c r="B1245" s="10" t="s">
        <v>8977</v>
      </c>
      <c r="C1245" s="11" t="n">
        <v>46008</v>
      </c>
      <c r="D1245" s="13" t="b">
        <f aca="false">TRUE()</f>
        <v>1</v>
      </c>
      <c r="E1245" s="14" t="n">
        <f aca="false">_xlfn.MAXIFS(Pedidos!$C$2:$C$7000,Pedidos!$B$2:$B$7000,A1245)</f>
        <v>46008</v>
      </c>
      <c r="F1245" s="15" t="n">
        <f aca="false">Parámetros!$B$4-E1245</f>
        <v>288</v>
      </c>
      <c r="G1245" s="7" t="n">
        <f aca="false">COUNTIF(Pedidos!$B$2:$B$7000,A1245)</f>
        <v>1</v>
      </c>
      <c r="H1245" s="16" t="n">
        <f aca="false">SUMIFS(Pedidos!$D$2:$D$7000,Pedidos!$B$2:$B$7000,A1245)</f>
        <v>27</v>
      </c>
      <c r="I1245" s="7" t="n">
        <f aca="false">5-MIN(4,INT(PERCENTRANK($F$2:$F$2401,F1245,6)*5))</f>
        <v>3</v>
      </c>
      <c r="J1245" s="15" t="n">
        <f aca="false">IF(G1245&gt;=Parámetros!$B$8,5,IF(G1245&gt;=Parámetros!$B$7,4,IF(G1245&gt;=Parámetros!$B$6,3,IF(G1245&gt;=Parámetros!$B$5,2,1))))</f>
        <v>1</v>
      </c>
      <c r="K1245" s="7" t="n">
        <f aca="false">1+MIN(4,INT(PERCENTRANK($H$2:$H$2401,H1245,6)*5))</f>
        <v>2</v>
      </c>
      <c r="L1245" s="7" t="str">
        <f aca="false">I1245&amp;J1245&amp;K1245</f>
        <v>312</v>
      </c>
      <c r="M1245" s="15" t="str">
        <f aca="false">INDEX('Mapa RF'!$B$4:$F$8,6-I1245,J1245)</f>
        <v>A punto de dormirse</v>
      </c>
    </row>
    <row r="1246" customFormat="false" ht="15" hidden="false" customHeight="false" outlineLevel="0" collapsed="false">
      <c r="A1246" s="10" t="s">
        <v>3477</v>
      </c>
      <c r="B1246" s="10" t="s">
        <v>8968</v>
      </c>
      <c r="C1246" s="11" t="n">
        <v>45867</v>
      </c>
      <c r="D1246" s="13" t="b">
        <f aca="false">TRUE()</f>
        <v>1</v>
      </c>
      <c r="E1246" s="14" t="n">
        <f aca="false">_xlfn.MAXIFS(Pedidos!$C$2:$C$7000,Pedidos!$B$2:$B$7000,A1246)</f>
        <v>46245</v>
      </c>
      <c r="F1246" s="15" t="n">
        <f aca="false">Parámetros!$B$4-E1246</f>
        <v>51</v>
      </c>
      <c r="G1246" s="7" t="n">
        <f aca="false">COUNTIF(Pedidos!$B$2:$B$7000,A1246)</f>
        <v>8</v>
      </c>
      <c r="H1246" s="16" t="n">
        <f aca="false">SUMIFS(Pedidos!$D$2:$D$7000,Pedidos!$B$2:$B$7000,A1246)</f>
        <v>362.2</v>
      </c>
      <c r="I1246" s="7" t="n">
        <f aca="false">5-MIN(4,INT(PERCENTRANK($F$2:$F$2401,F1246,6)*5))</f>
        <v>5</v>
      </c>
      <c r="J1246" s="15" t="n">
        <f aca="false">IF(G1246&gt;=Parámetros!$B$8,5,IF(G1246&gt;=Parámetros!$B$7,4,IF(G1246&gt;=Parámetros!$B$6,3,IF(G1246&gt;=Parámetros!$B$5,2,1))))</f>
        <v>5</v>
      </c>
      <c r="K1246" s="7" t="n">
        <f aca="false">1+MIN(4,INT(PERCENTRANK($H$2:$H$2401,H1246,6)*5))</f>
        <v>5</v>
      </c>
      <c r="L1246" s="7" t="str">
        <f aca="false">I1246&amp;J1246&amp;K1246</f>
        <v>555</v>
      </c>
      <c r="M1246" s="15" t="str">
        <f aca="false">INDEX('Mapa RF'!$B$4:$F$8,6-I1246,J1246)</f>
        <v>Campeones</v>
      </c>
    </row>
    <row r="1247" customFormat="false" ht="15" hidden="false" customHeight="false" outlineLevel="0" collapsed="false">
      <c r="A1247" s="10" t="s">
        <v>6144</v>
      </c>
      <c r="B1247" s="10" t="s">
        <v>8968</v>
      </c>
      <c r="C1247" s="11" t="n">
        <v>46066</v>
      </c>
      <c r="D1247" s="13" t="b">
        <f aca="false">TRUE()</f>
        <v>1</v>
      </c>
      <c r="E1247" s="14" t="n">
        <f aca="false">_xlfn.MAXIFS(Pedidos!$C$2:$C$7000,Pedidos!$B$2:$B$7000,A1247)</f>
        <v>46232</v>
      </c>
      <c r="F1247" s="15" t="n">
        <f aca="false">Parámetros!$B$4-E1247</f>
        <v>64</v>
      </c>
      <c r="G1247" s="7" t="n">
        <f aca="false">COUNTIF(Pedidos!$B$2:$B$7000,A1247)</f>
        <v>4</v>
      </c>
      <c r="H1247" s="16" t="n">
        <f aca="false">SUMIFS(Pedidos!$D$2:$D$7000,Pedidos!$B$2:$B$7000,A1247)</f>
        <v>151.05</v>
      </c>
      <c r="I1247" s="7" t="n">
        <f aca="false">5-MIN(4,INT(PERCENTRANK($F$2:$F$2401,F1247,6)*5))</f>
        <v>5</v>
      </c>
      <c r="J1247" s="15" t="n">
        <f aca="false">IF(G1247&gt;=Parámetros!$B$8,5,IF(G1247&gt;=Parámetros!$B$7,4,IF(G1247&gt;=Parámetros!$B$6,3,IF(G1247&gt;=Parámetros!$B$5,2,1))))</f>
        <v>4</v>
      </c>
      <c r="K1247" s="7" t="n">
        <f aca="false">1+MIN(4,INT(PERCENTRANK($H$2:$H$2401,H1247,6)*5))</f>
        <v>5</v>
      </c>
      <c r="L1247" s="7" t="str">
        <f aca="false">I1247&amp;J1247&amp;K1247</f>
        <v>545</v>
      </c>
      <c r="M1247" s="15" t="str">
        <f aca="false">INDEX('Mapa RF'!$B$4:$F$8,6-I1247,J1247)</f>
        <v>Campeones</v>
      </c>
    </row>
    <row r="1248" customFormat="false" ht="15" hidden="false" customHeight="false" outlineLevel="0" collapsed="false">
      <c r="A1248" s="10" t="s">
        <v>5382</v>
      </c>
      <c r="B1248" s="10" t="s">
        <v>8975</v>
      </c>
      <c r="C1248" s="11" t="n">
        <v>46008</v>
      </c>
      <c r="D1248" s="13" t="b">
        <f aca="false">TRUE()</f>
        <v>1</v>
      </c>
      <c r="E1248" s="14" t="n">
        <f aca="false">_xlfn.MAXIFS(Pedidos!$C$2:$C$7000,Pedidos!$B$2:$B$7000,A1248)</f>
        <v>46008</v>
      </c>
      <c r="F1248" s="15" t="n">
        <f aca="false">Parámetros!$B$4-E1248</f>
        <v>288</v>
      </c>
      <c r="G1248" s="7" t="n">
        <f aca="false">COUNTIF(Pedidos!$B$2:$B$7000,A1248)</f>
        <v>1</v>
      </c>
      <c r="H1248" s="16" t="n">
        <f aca="false">SUMIFS(Pedidos!$D$2:$D$7000,Pedidos!$B$2:$B$7000,A1248)</f>
        <v>69.77</v>
      </c>
      <c r="I1248" s="7" t="n">
        <f aca="false">5-MIN(4,INT(PERCENTRANK($F$2:$F$2401,F1248,6)*5))</f>
        <v>3</v>
      </c>
      <c r="J1248" s="15" t="n">
        <f aca="false">IF(G1248&gt;=Parámetros!$B$8,5,IF(G1248&gt;=Parámetros!$B$7,4,IF(G1248&gt;=Parámetros!$B$6,3,IF(G1248&gt;=Parámetros!$B$5,2,1))))</f>
        <v>1</v>
      </c>
      <c r="K1248" s="7" t="n">
        <f aca="false">1+MIN(4,INT(PERCENTRANK($H$2:$H$2401,H1248,6)*5))</f>
        <v>4</v>
      </c>
      <c r="L1248" s="7" t="str">
        <f aca="false">I1248&amp;J1248&amp;K1248</f>
        <v>314</v>
      </c>
      <c r="M1248" s="15" t="str">
        <f aca="false">INDEX('Mapa RF'!$B$4:$F$8,6-I1248,J1248)</f>
        <v>A punto de dormirse</v>
      </c>
    </row>
    <row r="1249" customFormat="false" ht="15" hidden="false" customHeight="false" outlineLevel="0" collapsed="false">
      <c r="A1249" s="10" t="s">
        <v>4603</v>
      </c>
      <c r="B1249" s="10" t="s">
        <v>8970</v>
      </c>
      <c r="C1249" s="11" t="n">
        <v>45950</v>
      </c>
      <c r="D1249" s="13" t="b">
        <f aca="false">TRUE()</f>
        <v>1</v>
      </c>
      <c r="E1249" s="14" t="n">
        <f aca="false">_xlfn.MAXIFS(Pedidos!$C$2:$C$7000,Pedidos!$B$2:$B$7000,A1249)</f>
        <v>45950</v>
      </c>
      <c r="F1249" s="15" t="n">
        <f aca="false">Parámetros!$B$4-E1249</f>
        <v>346</v>
      </c>
      <c r="G1249" s="7" t="n">
        <f aca="false">COUNTIF(Pedidos!$B$2:$B$7000,A1249)</f>
        <v>1</v>
      </c>
      <c r="H1249" s="16" t="n">
        <f aca="false">SUMIFS(Pedidos!$D$2:$D$7000,Pedidos!$B$2:$B$7000,A1249)</f>
        <v>21.68</v>
      </c>
      <c r="I1249" s="7" t="n">
        <f aca="false">5-MIN(4,INT(PERCENTRANK($F$2:$F$2401,F1249,6)*5))</f>
        <v>3</v>
      </c>
      <c r="J1249" s="15" t="n">
        <f aca="false">IF(G1249&gt;=Parámetros!$B$8,5,IF(G1249&gt;=Parámetros!$B$7,4,IF(G1249&gt;=Parámetros!$B$6,3,IF(G1249&gt;=Parámetros!$B$5,2,1))))</f>
        <v>1</v>
      </c>
      <c r="K1249" s="7" t="n">
        <f aca="false">1+MIN(4,INT(PERCENTRANK($H$2:$H$2401,H1249,6)*5))</f>
        <v>1</v>
      </c>
      <c r="L1249" s="7" t="str">
        <f aca="false">I1249&amp;J1249&amp;K1249</f>
        <v>311</v>
      </c>
      <c r="M1249" s="15" t="str">
        <f aca="false">INDEX('Mapa RF'!$B$4:$F$8,6-I1249,J1249)</f>
        <v>A punto de dormirse</v>
      </c>
    </row>
    <row r="1250" customFormat="false" ht="15" hidden="false" customHeight="false" outlineLevel="0" collapsed="false">
      <c r="A1250" s="10" t="s">
        <v>8134</v>
      </c>
      <c r="B1250" s="10" t="s">
        <v>8973</v>
      </c>
      <c r="C1250" s="11" t="n">
        <v>46228</v>
      </c>
      <c r="D1250" s="13" t="b">
        <f aca="false">TRUE()</f>
        <v>1</v>
      </c>
      <c r="E1250" s="14" t="n">
        <f aca="false">_xlfn.MAXIFS(Pedidos!$C$2:$C$7000,Pedidos!$B$2:$B$7000,A1250)</f>
        <v>46228</v>
      </c>
      <c r="F1250" s="15" t="n">
        <f aca="false">Parámetros!$B$4-E1250</f>
        <v>68</v>
      </c>
      <c r="G1250" s="7" t="n">
        <f aca="false">COUNTIF(Pedidos!$B$2:$B$7000,A1250)</f>
        <v>1</v>
      </c>
      <c r="H1250" s="16" t="n">
        <f aca="false">SUMIFS(Pedidos!$D$2:$D$7000,Pedidos!$B$2:$B$7000,A1250)</f>
        <v>27.96</v>
      </c>
      <c r="I1250" s="7" t="n">
        <f aca="false">5-MIN(4,INT(PERCENTRANK($F$2:$F$2401,F1250,6)*5))</f>
        <v>4</v>
      </c>
      <c r="J1250" s="15" t="n">
        <f aca="false">IF(G1250&gt;=Parámetros!$B$8,5,IF(G1250&gt;=Parámetros!$B$7,4,IF(G1250&gt;=Parámetros!$B$6,3,IF(G1250&gt;=Parámetros!$B$5,2,1))))</f>
        <v>1</v>
      </c>
      <c r="K1250" s="7" t="n">
        <f aca="false">1+MIN(4,INT(PERCENTRANK($H$2:$H$2401,H1250,6)*5))</f>
        <v>2</v>
      </c>
      <c r="L1250" s="7" t="str">
        <f aca="false">I1250&amp;J1250&amp;K1250</f>
        <v>412</v>
      </c>
      <c r="M1250" s="15" t="str">
        <f aca="false">INDEX('Mapa RF'!$B$4:$F$8,6-I1250,J1250)</f>
        <v>Prometedores</v>
      </c>
    </row>
    <row r="1251" customFormat="false" ht="15" hidden="false" customHeight="false" outlineLevel="0" collapsed="false">
      <c r="A1251" s="10" t="s">
        <v>8237</v>
      </c>
      <c r="B1251" s="10" t="s">
        <v>8972</v>
      </c>
      <c r="C1251" s="11" t="n">
        <v>46237</v>
      </c>
      <c r="D1251" s="13" t="b">
        <f aca="false">TRUE()</f>
        <v>1</v>
      </c>
      <c r="E1251" s="14" t="n">
        <f aca="false">_xlfn.MAXIFS(Pedidos!$C$2:$C$7000,Pedidos!$B$2:$B$7000,A1251)</f>
        <v>46237</v>
      </c>
      <c r="F1251" s="15" t="n">
        <f aca="false">Parámetros!$B$4-E1251</f>
        <v>59</v>
      </c>
      <c r="G1251" s="7" t="n">
        <f aca="false">COUNTIF(Pedidos!$B$2:$B$7000,A1251)</f>
        <v>1</v>
      </c>
      <c r="H1251" s="16" t="n">
        <f aca="false">SUMIFS(Pedidos!$D$2:$D$7000,Pedidos!$B$2:$B$7000,A1251)</f>
        <v>35.66</v>
      </c>
      <c r="I1251" s="7" t="n">
        <f aca="false">5-MIN(4,INT(PERCENTRANK($F$2:$F$2401,F1251,6)*5))</f>
        <v>5</v>
      </c>
      <c r="J1251" s="15" t="n">
        <f aca="false">IF(G1251&gt;=Parámetros!$B$8,5,IF(G1251&gt;=Parámetros!$B$7,4,IF(G1251&gt;=Parámetros!$B$6,3,IF(G1251&gt;=Parámetros!$B$5,2,1))))</f>
        <v>1</v>
      </c>
      <c r="K1251" s="7" t="n">
        <f aca="false">1+MIN(4,INT(PERCENTRANK($H$2:$H$2401,H1251,6)*5))</f>
        <v>3</v>
      </c>
      <c r="L1251" s="7" t="str">
        <f aca="false">I1251&amp;J1251&amp;K1251</f>
        <v>513</v>
      </c>
      <c r="M1251" s="15" t="str">
        <f aca="false">INDEX('Mapa RF'!$B$4:$F$8,6-I1251,J1251)</f>
        <v>Nuevos</v>
      </c>
    </row>
    <row r="1252" customFormat="false" ht="15" hidden="false" customHeight="false" outlineLevel="0" collapsed="false">
      <c r="A1252" s="10" t="s">
        <v>6948</v>
      </c>
      <c r="B1252" s="10" t="s">
        <v>8968</v>
      </c>
      <c r="C1252" s="11" t="n">
        <v>46130</v>
      </c>
      <c r="D1252" s="13" t="b">
        <f aca="false">TRUE()</f>
        <v>1</v>
      </c>
      <c r="E1252" s="14" t="n">
        <f aca="false">_xlfn.MAXIFS(Pedidos!$C$2:$C$7000,Pedidos!$B$2:$B$7000,A1252)</f>
        <v>46242</v>
      </c>
      <c r="F1252" s="15" t="n">
        <f aca="false">Parámetros!$B$4-E1252</f>
        <v>54</v>
      </c>
      <c r="G1252" s="7" t="n">
        <f aca="false">COUNTIF(Pedidos!$B$2:$B$7000,A1252)</f>
        <v>2</v>
      </c>
      <c r="H1252" s="16" t="n">
        <f aca="false">SUMIFS(Pedidos!$D$2:$D$7000,Pedidos!$B$2:$B$7000,A1252)</f>
        <v>82.27</v>
      </c>
      <c r="I1252" s="7" t="n">
        <f aca="false">5-MIN(4,INT(PERCENTRANK($F$2:$F$2401,F1252,6)*5))</f>
        <v>5</v>
      </c>
      <c r="J1252" s="15" t="n">
        <f aca="false">IF(G1252&gt;=Parámetros!$B$8,5,IF(G1252&gt;=Parámetros!$B$7,4,IF(G1252&gt;=Parámetros!$B$6,3,IF(G1252&gt;=Parámetros!$B$5,2,1))))</f>
        <v>2</v>
      </c>
      <c r="K1252" s="7" t="n">
        <f aca="false">1+MIN(4,INT(PERCENTRANK($H$2:$H$2401,H1252,6)*5))</f>
        <v>4</v>
      </c>
      <c r="L1252" s="7" t="str">
        <f aca="false">I1252&amp;J1252&amp;K1252</f>
        <v>524</v>
      </c>
      <c r="M1252" s="15" t="str">
        <f aca="false">INDEX('Mapa RF'!$B$4:$F$8,6-I1252,J1252)</f>
        <v>Potencialmente leales</v>
      </c>
    </row>
    <row r="1253" customFormat="false" ht="15" hidden="false" customHeight="false" outlineLevel="0" collapsed="false">
      <c r="A1253" s="10" t="s">
        <v>5806</v>
      </c>
      <c r="B1253" s="10" t="s">
        <v>8973</v>
      </c>
      <c r="C1253" s="11" t="n">
        <v>46041</v>
      </c>
      <c r="D1253" s="13" t="b">
        <f aca="false">TRUE()</f>
        <v>1</v>
      </c>
      <c r="E1253" s="14" t="n">
        <f aca="false">_xlfn.MAXIFS(Pedidos!$C$2:$C$7000,Pedidos!$B$2:$B$7000,A1253)</f>
        <v>46041</v>
      </c>
      <c r="F1253" s="15" t="n">
        <f aca="false">Parámetros!$B$4-E1253</f>
        <v>255</v>
      </c>
      <c r="G1253" s="7" t="n">
        <f aca="false">COUNTIF(Pedidos!$B$2:$B$7000,A1253)</f>
        <v>1</v>
      </c>
      <c r="H1253" s="16" t="n">
        <f aca="false">SUMIFS(Pedidos!$D$2:$D$7000,Pedidos!$B$2:$B$7000,A1253)</f>
        <v>35.2</v>
      </c>
      <c r="I1253" s="7" t="n">
        <f aca="false">5-MIN(4,INT(PERCENTRANK($F$2:$F$2401,F1253,6)*5))</f>
        <v>3</v>
      </c>
      <c r="J1253" s="15" t="n">
        <f aca="false">IF(G1253&gt;=Parámetros!$B$8,5,IF(G1253&gt;=Parámetros!$B$7,4,IF(G1253&gt;=Parámetros!$B$6,3,IF(G1253&gt;=Parámetros!$B$5,2,1))))</f>
        <v>1</v>
      </c>
      <c r="K1253" s="7" t="n">
        <f aca="false">1+MIN(4,INT(PERCENTRANK($H$2:$H$2401,H1253,6)*5))</f>
        <v>2</v>
      </c>
      <c r="L1253" s="7" t="str">
        <f aca="false">I1253&amp;J1253&amp;K1253</f>
        <v>312</v>
      </c>
      <c r="M1253" s="15" t="str">
        <f aca="false">INDEX('Mapa RF'!$B$4:$F$8,6-I1253,J1253)</f>
        <v>A punto de dormirse</v>
      </c>
    </row>
    <row r="1254" customFormat="false" ht="15" hidden="false" customHeight="false" outlineLevel="0" collapsed="false">
      <c r="A1254" s="10" t="s">
        <v>493</v>
      </c>
      <c r="B1254" s="10" t="s">
        <v>8972</v>
      </c>
      <c r="C1254" s="11" t="n">
        <v>45625</v>
      </c>
      <c r="D1254" s="13" t="b">
        <f aca="false">TRUE()</f>
        <v>1</v>
      </c>
      <c r="E1254" s="14" t="n">
        <f aca="false">_xlfn.MAXIFS(Pedidos!$C$2:$C$7000,Pedidos!$B$2:$B$7000,A1254)</f>
        <v>46262</v>
      </c>
      <c r="F1254" s="15" t="n">
        <f aca="false">Parámetros!$B$4-E1254</f>
        <v>34</v>
      </c>
      <c r="G1254" s="7" t="n">
        <f aca="false">COUNTIF(Pedidos!$B$2:$B$7000,A1254)</f>
        <v>8</v>
      </c>
      <c r="H1254" s="16" t="n">
        <f aca="false">SUMIFS(Pedidos!$D$2:$D$7000,Pedidos!$B$2:$B$7000,A1254)</f>
        <v>327.75</v>
      </c>
      <c r="I1254" s="7" t="n">
        <f aca="false">5-MIN(4,INT(PERCENTRANK($F$2:$F$2401,F1254,6)*5))</f>
        <v>5</v>
      </c>
      <c r="J1254" s="15" t="n">
        <f aca="false">IF(G1254&gt;=Parámetros!$B$8,5,IF(G1254&gt;=Parámetros!$B$7,4,IF(G1254&gt;=Parámetros!$B$6,3,IF(G1254&gt;=Parámetros!$B$5,2,1))))</f>
        <v>5</v>
      </c>
      <c r="K1254" s="7" t="n">
        <f aca="false">1+MIN(4,INT(PERCENTRANK($H$2:$H$2401,H1254,6)*5))</f>
        <v>5</v>
      </c>
      <c r="L1254" s="7" t="str">
        <f aca="false">I1254&amp;J1254&amp;K1254</f>
        <v>555</v>
      </c>
      <c r="M1254" s="15" t="str">
        <f aca="false">INDEX('Mapa RF'!$B$4:$F$8,6-I1254,J1254)</f>
        <v>Campeones</v>
      </c>
    </row>
    <row r="1255" customFormat="false" ht="15" hidden="false" customHeight="false" outlineLevel="0" collapsed="false">
      <c r="A1255" s="10" t="s">
        <v>4840</v>
      </c>
      <c r="B1255" s="10" t="s">
        <v>8968</v>
      </c>
      <c r="C1255" s="11" t="n">
        <v>45968</v>
      </c>
      <c r="D1255" s="13" t="b">
        <f aca="false">TRUE()</f>
        <v>1</v>
      </c>
      <c r="E1255" s="14" t="n">
        <f aca="false">_xlfn.MAXIFS(Pedidos!$C$2:$C$7000,Pedidos!$B$2:$B$7000,A1255)</f>
        <v>46190</v>
      </c>
      <c r="F1255" s="15" t="n">
        <f aca="false">Parámetros!$B$4-E1255</f>
        <v>106</v>
      </c>
      <c r="G1255" s="7" t="n">
        <f aca="false">COUNTIF(Pedidos!$B$2:$B$7000,A1255)</f>
        <v>2</v>
      </c>
      <c r="H1255" s="16" t="n">
        <f aca="false">SUMIFS(Pedidos!$D$2:$D$7000,Pedidos!$B$2:$B$7000,A1255)</f>
        <v>45.34</v>
      </c>
      <c r="I1255" s="7" t="n">
        <f aca="false">5-MIN(4,INT(PERCENTRANK($F$2:$F$2401,F1255,6)*5))</f>
        <v>4</v>
      </c>
      <c r="J1255" s="15" t="n">
        <f aca="false">IF(G1255&gt;=Parámetros!$B$8,5,IF(G1255&gt;=Parámetros!$B$7,4,IF(G1255&gt;=Parámetros!$B$6,3,IF(G1255&gt;=Parámetros!$B$5,2,1))))</f>
        <v>2</v>
      </c>
      <c r="K1255" s="7" t="n">
        <f aca="false">1+MIN(4,INT(PERCENTRANK($H$2:$H$2401,H1255,6)*5))</f>
        <v>3</v>
      </c>
      <c r="L1255" s="7" t="str">
        <f aca="false">I1255&amp;J1255&amp;K1255</f>
        <v>423</v>
      </c>
      <c r="M1255" s="15" t="str">
        <f aca="false">INDEX('Mapa RF'!$B$4:$F$8,6-I1255,J1255)</f>
        <v>Potencialmente leales</v>
      </c>
    </row>
    <row r="1256" customFormat="false" ht="15" hidden="false" customHeight="false" outlineLevel="0" collapsed="false">
      <c r="A1256" s="10" t="s">
        <v>3157</v>
      </c>
      <c r="B1256" s="10" t="s">
        <v>8976</v>
      </c>
      <c r="C1256" s="11" t="n">
        <v>45843</v>
      </c>
      <c r="D1256" s="13" t="b">
        <f aca="false">TRUE()</f>
        <v>1</v>
      </c>
      <c r="E1256" s="14" t="n">
        <f aca="false">_xlfn.MAXIFS(Pedidos!$C$2:$C$7000,Pedidos!$B$2:$B$7000,A1256)</f>
        <v>45843</v>
      </c>
      <c r="F1256" s="15" t="n">
        <f aca="false">Parámetros!$B$4-E1256</f>
        <v>453</v>
      </c>
      <c r="G1256" s="7" t="n">
        <f aca="false">COUNTIF(Pedidos!$B$2:$B$7000,A1256)</f>
        <v>1</v>
      </c>
      <c r="H1256" s="16" t="n">
        <f aca="false">SUMIFS(Pedidos!$D$2:$D$7000,Pedidos!$B$2:$B$7000,A1256)</f>
        <v>25.92</v>
      </c>
      <c r="I1256" s="7" t="n">
        <f aca="false">5-MIN(4,INT(PERCENTRANK($F$2:$F$2401,F1256,6)*5))</f>
        <v>2</v>
      </c>
      <c r="J1256" s="15" t="n">
        <f aca="false">IF(G1256&gt;=Parámetros!$B$8,5,IF(G1256&gt;=Parámetros!$B$7,4,IF(G1256&gt;=Parámetros!$B$6,3,IF(G1256&gt;=Parámetros!$B$5,2,1))))</f>
        <v>1</v>
      </c>
      <c r="K1256" s="7" t="n">
        <f aca="false">1+MIN(4,INT(PERCENTRANK($H$2:$H$2401,H1256,6)*5))</f>
        <v>2</v>
      </c>
      <c r="L1256" s="7" t="str">
        <f aca="false">I1256&amp;J1256&amp;K1256</f>
        <v>212</v>
      </c>
      <c r="M1256" s="15" t="str">
        <f aca="false">INDEX('Mapa RF'!$B$4:$F$8,6-I1256,J1256)</f>
        <v>Hibernando</v>
      </c>
    </row>
    <row r="1257" customFormat="false" ht="15" hidden="false" customHeight="false" outlineLevel="0" collapsed="false">
      <c r="A1257" s="10" t="s">
        <v>4237</v>
      </c>
      <c r="B1257" s="10" t="s">
        <v>8968</v>
      </c>
      <c r="C1257" s="11" t="n">
        <v>45923</v>
      </c>
      <c r="D1257" s="13" t="b">
        <f aca="false">FALSE()</f>
        <v>0</v>
      </c>
      <c r="E1257" s="14" t="n">
        <f aca="false">_xlfn.MAXIFS(Pedidos!$C$2:$C$7000,Pedidos!$B$2:$B$7000,A1257)</f>
        <v>46278</v>
      </c>
      <c r="F1257" s="15" t="n">
        <f aca="false">Parámetros!$B$4-E1257</f>
        <v>18</v>
      </c>
      <c r="G1257" s="7" t="n">
        <f aca="false">COUNTIF(Pedidos!$B$2:$B$7000,A1257)</f>
        <v>8</v>
      </c>
      <c r="H1257" s="16" t="n">
        <f aca="false">SUMIFS(Pedidos!$D$2:$D$7000,Pedidos!$B$2:$B$7000,A1257)</f>
        <v>290.92</v>
      </c>
      <c r="I1257" s="7" t="n">
        <f aca="false">5-MIN(4,INT(PERCENTRANK($F$2:$F$2401,F1257,6)*5))</f>
        <v>5</v>
      </c>
      <c r="J1257" s="15" t="n">
        <f aca="false">IF(G1257&gt;=Parámetros!$B$8,5,IF(G1257&gt;=Parámetros!$B$7,4,IF(G1257&gt;=Parámetros!$B$6,3,IF(G1257&gt;=Parámetros!$B$5,2,1))))</f>
        <v>5</v>
      </c>
      <c r="K1257" s="7" t="n">
        <f aca="false">1+MIN(4,INT(PERCENTRANK($H$2:$H$2401,H1257,6)*5))</f>
        <v>5</v>
      </c>
      <c r="L1257" s="7" t="str">
        <f aca="false">I1257&amp;J1257&amp;K1257</f>
        <v>555</v>
      </c>
      <c r="M1257" s="15" t="str">
        <f aca="false">INDEX('Mapa RF'!$B$4:$F$8,6-I1257,J1257)</f>
        <v>Campeones</v>
      </c>
    </row>
    <row r="1258" customFormat="false" ht="15" hidden="false" customHeight="false" outlineLevel="0" collapsed="false">
      <c r="A1258" s="10" t="s">
        <v>4533</v>
      </c>
      <c r="B1258" s="10" t="s">
        <v>8974</v>
      </c>
      <c r="C1258" s="11" t="n">
        <v>45944</v>
      </c>
      <c r="D1258" s="13" t="b">
        <f aca="false">TRUE()</f>
        <v>1</v>
      </c>
      <c r="E1258" s="14" t="n">
        <f aca="false">_xlfn.MAXIFS(Pedidos!$C$2:$C$7000,Pedidos!$B$2:$B$7000,A1258)</f>
        <v>45944</v>
      </c>
      <c r="F1258" s="15" t="n">
        <f aca="false">Parámetros!$B$4-E1258</f>
        <v>352</v>
      </c>
      <c r="G1258" s="7" t="n">
        <f aca="false">COUNTIF(Pedidos!$B$2:$B$7000,A1258)</f>
        <v>1</v>
      </c>
      <c r="H1258" s="16" t="n">
        <f aca="false">SUMIFS(Pedidos!$D$2:$D$7000,Pedidos!$B$2:$B$7000,A1258)</f>
        <v>24.28</v>
      </c>
      <c r="I1258" s="7" t="n">
        <f aca="false">5-MIN(4,INT(PERCENTRANK($F$2:$F$2401,F1258,6)*5))</f>
        <v>3</v>
      </c>
      <c r="J1258" s="15" t="n">
        <f aca="false">IF(G1258&gt;=Parámetros!$B$8,5,IF(G1258&gt;=Parámetros!$B$7,4,IF(G1258&gt;=Parámetros!$B$6,3,IF(G1258&gt;=Parámetros!$B$5,2,1))))</f>
        <v>1</v>
      </c>
      <c r="K1258" s="7" t="n">
        <f aca="false">1+MIN(4,INT(PERCENTRANK($H$2:$H$2401,H1258,6)*5))</f>
        <v>1</v>
      </c>
      <c r="L1258" s="7" t="str">
        <f aca="false">I1258&amp;J1258&amp;K1258</f>
        <v>311</v>
      </c>
      <c r="M1258" s="15" t="str">
        <f aca="false">INDEX('Mapa RF'!$B$4:$F$8,6-I1258,J1258)</f>
        <v>A punto de dormirse</v>
      </c>
    </row>
    <row r="1259" customFormat="false" ht="15" hidden="false" customHeight="false" outlineLevel="0" collapsed="false">
      <c r="A1259" s="10" t="s">
        <v>1462</v>
      </c>
      <c r="B1259" s="10" t="s">
        <v>8970</v>
      </c>
      <c r="C1259" s="11" t="n">
        <v>45715</v>
      </c>
      <c r="D1259" s="13" t="b">
        <f aca="false">TRUE()</f>
        <v>1</v>
      </c>
      <c r="E1259" s="14" t="n">
        <f aca="false">_xlfn.MAXIFS(Pedidos!$C$2:$C$7000,Pedidos!$B$2:$B$7000,A1259)</f>
        <v>45715</v>
      </c>
      <c r="F1259" s="15" t="n">
        <f aca="false">Parámetros!$B$4-E1259</f>
        <v>581</v>
      </c>
      <c r="G1259" s="7" t="n">
        <f aca="false">COUNTIF(Pedidos!$B$2:$B$7000,A1259)</f>
        <v>1</v>
      </c>
      <c r="H1259" s="16" t="n">
        <f aca="false">SUMIFS(Pedidos!$D$2:$D$7000,Pedidos!$B$2:$B$7000,A1259)</f>
        <v>26.6</v>
      </c>
      <c r="I1259" s="7" t="n">
        <f aca="false">5-MIN(4,INT(PERCENTRANK($F$2:$F$2401,F1259,6)*5))</f>
        <v>1</v>
      </c>
      <c r="J1259" s="15" t="n">
        <f aca="false">IF(G1259&gt;=Parámetros!$B$8,5,IF(G1259&gt;=Parámetros!$B$7,4,IF(G1259&gt;=Parámetros!$B$6,3,IF(G1259&gt;=Parámetros!$B$5,2,1))))</f>
        <v>1</v>
      </c>
      <c r="K1259" s="7" t="n">
        <f aca="false">1+MIN(4,INT(PERCENTRANK($H$2:$H$2401,H1259,6)*5))</f>
        <v>2</v>
      </c>
      <c r="L1259" s="7" t="str">
        <f aca="false">I1259&amp;J1259&amp;K1259</f>
        <v>112</v>
      </c>
      <c r="M1259" s="15" t="str">
        <f aca="false">INDEX('Mapa RF'!$B$4:$F$8,6-I1259,J1259)</f>
        <v>Hibernando</v>
      </c>
    </row>
    <row r="1260" customFormat="false" ht="15" hidden="false" customHeight="false" outlineLevel="0" collapsed="false">
      <c r="A1260" s="10" t="s">
        <v>5699</v>
      </c>
      <c r="B1260" s="10" t="s">
        <v>8968</v>
      </c>
      <c r="C1260" s="11" t="n">
        <v>46033</v>
      </c>
      <c r="D1260" s="13" t="b">
        <f aca="false">TRUE()</f>
        <v>1</v>
      </c>
      <c r="E1260" s="14" t="n">
        <f aca="false">_xlfn.MAXIFS(Pedidos!$C$2:$C$7000,Pedidos!$B$2:$B$7000,A1260)</f>
        <v>46033</v>
      </c>
      <c r="F1260" s="15" t="n">
        <f aca="false">Parámetros!$B$4-E1260</f>
        <v>263</v>
      </c>
      <c r="G1260" s="7" t="n">
        <f aca="false">COUNTIF(Pedidos!$B$2:$B$7000,A1260)</f>
        <v>1</v>
      </c>
      <c r="H1260" s="16" t="n">
        <f aca="false">SUMIFS(Pedidos!$D$2:$D$7000,Pedidos!$B$2:$B$7000,A1260)</f>
        <v>36.3</v>
      </c>
      <c r="I1260" s="7" t="n">
        <f aca="false">5-MIN(4,INT(PERCENTRANK($F$2:$F$2401,F1260,6)*5))</f>
        <v>3</v>
      </c>
      <c r="J1260" s="15" t="n">
        <f aca="false">IF(G1260&gt;=Parámetros!$B$8,5,IF(G1260&gt;=Parámetros!$B$7,4,IF(G1260&gt;=Parámetros!$B$6,3,IF(G1260&gt;=Parámetros!$B$5,2,1))))</f>
        <v>1</v>
      </c>
      <c r="K1260" s="7" t="n">
        <f aca="false">1+MIN(4,INT(PERCENTRANK($H$2:$H$2401,H1260,6)*5))</f>
        <v>3</v>
      </c>
      <c r="L1260" s="7" t="str">
        <f aca="false">I1260&amp;J1260&amp;K1260</f>
        <v>313</v>
      </c>
      <c r="M1260" s="15" t="str">
        <f aca="false">INDEX('Mapa RF'!$B$4:$F$8,6-I1260,J1260)</f>
        <v>A punto de dormirse</v>
      </c>
    </row>
    <row r="1261" customFormat="false" ht="15" hidden="false" customHeight="false" outlineLevel="0" collapsed="false">
      <c r="A1261" s="10" t="s">
        <v>131</v>
      </c>
      <c r="B1261" s="10" t="s">
        <v>8981</v>
      </c>
      <c r="C1261" s="11" t="n">
        <v>45579</v>
      </c>
      <c r="D1261" s="13" t="b">
        <f aca="false">TRUE()</f>
        <v>1</v>
      </c>
      <c r="E1261" s="14" t="n">
        <f aca="false">_xlfn.MAXIFS(Pedidos!$C$2:$C$7000,Pedidos!$B$2:$B$7000,A1261)</f>
        <v>45579</v>
      </c>
      <c r="F1261" s="15" t="n">
        <f aca="false">Parámetros!$B$4-E1261</f>
        <v>717</v>
      </c>
      <c r="G1261" s="7" t="n">
        <f aca="false">COUNTIF(Pedidos!$B$2:$B$7000,A1261)</f>
        <v>1</v>
      </c>
      <c r="H1261" s="16" t="n">
        <f aca="false">SUMIFS(Pedidos!$D$2:$D$7000,Pedidos!$B$2:$B$7000,A1261)</f>
        <v>84.67</v>
      </c>
      <c r="I1261" s="7" t="n">
        <f aca="false">5-MIN(4,INT(PERCENTRANK($F$2:$F$2401,F1261,6)*5))</f>
        <v>1</v>
      </c>
      <c r="J1261" s="15" t="n">
        <f aca="false">IF(G1261&gt;=Parámetros!$B$8,5,IF(G1261&gt;=Parámetros!$B$7,4,IF(G1261&gt;=Parámetros!$B$6,3,IF(G1261&gt;=Parámetros!$B$5,2,1))))</f>
        <v>1</v>
      </c>
      <c r="K1261" s="7" t="n">
        <f aca="false">1+MIN(4,INT(PERCENTRANK($H$2:$H$2401,H1261,6)*5))</f>
        <v>4</v>
      </c>
      <c r="L1261" s="7" t="str">
        <f aca="false">I1261&amp;J1261&amp;K1261</f>
        <v>114</v>
      </c>
      <c r="M1261" s="15" t="str">
        <f aca="false">INDEX('Mapa RF'!$B$4:$F$8,6-I1261,J1261)</f>
        <v>Hibernando</v>
      </c>
    </row>
    <row r="1262" customFormat="false" ht="15" hidden="false" customHeight="false" outlineLevel="0" collapsed="false">
      <c r="A1262" s="10" t="s">
        <v>961</v>
      </c>
      <c r="B1262" s="10" t="s">
        <v>8968</v>
      </c>
      <c r="C1262" s="11" t="n">
        <v>45672</v>
      </c>
      <c r="D1262" s="13" t="b">
        <f aca="false">TRUE()</f>
        <v>1</v>
      </c>
      <c r="E1262" s="14" t="n">
        <f aca="false">_xlfn.MAXIFS(Pedidos!$C$2:$C$7000,Pedidos!$B$2:$B$7000,A1262)</f>
        <v>46274</v>
      </c>
      <c r="F1262" s="15" t="n">
        <f aca="false">Parámetros!$B$4-E1262</f>
        <v>22</v>
      </c>
      <c r="G1262" s="7" t="n">
        <f aca="false">COUNTIF(Pedidos!$B$2:$B$7000,A1262)</f>
        <v>18</v>
      </c>
      <c r="H1262" s="16" t="n">
        <f aca="false">SUMIFS(Pedidos!$D$2:$D$7000,Pedidos!$B$2:$B$7000,A1262)</f>
        <v>853.54</v>
      </c>
      <c r="I1262" s="7" t="n">
        <f aca="false">5-MIN(4,INT(PERCENTRANK($F$2:$F$2401,F1262,6)*5))</f>
        <v>5</v>
      </c>
      <c r="J1262" s="15" t="n">
        <f aca="false">IF(G1262&gt;=Parámetros!$B$8,5,IF(G1262&gt;=Parámetros!$B$7,4,IF(G1262&gt;=Parámetros!$B$6,3,IF(G1262&gt;=Parámetros!$B$5,2,1))))</f>
        <v>5</v>
      </c>
      <c r="K1262" s="7" t="n">
        <f aca="false">1+MIN(4,INT(PERCENTRANK($H$2:$H$2401,H1262,6)*5))</f>
        <v>5</v>
      </c>
      <c r="L1262" s="7" t="str">
        <f aca="false">I1262&amp;J1262&amp;K1262</f>
        <v>555</v>
      </c>
      <c r="M1262" s="15" t="str">
        <f aca="false">INDEX('Mapa RF'!$B$4:$F$8,6-I1262,J1262)</f>
        <v>Campeones</v>
      </c>
    </row>
    <row r="1263" customFormat="false" ht="15" hidden="false" customHeight="false" outlineLevel="0" collapsed="false">
      <c r="A1263" s="10" t="s">
        <v>5496</v>
      </c>
      <c r="B1263" s="10" t="s">
        <v>8972</v>
      </c>
      <c r="C1263" s="11" t="n">
        <v>46017</v>
      </c>
      <c r="D1263" s="13" t="b">
        <f aca="false">TRUE()</f>
        <v>1</v>
      </c>
      <c r="E1263" s="14" t="n">
        <f aca="false">_xlfn.MAXIFS(Pedidos!$C$2:$C$7000,Pedidos!$B$2:$B$7000,A1263)</f>
        <v>46160</v>
      </c>
      <c r="F1263" s="15" t="n">
        <f aca="false">Parámetros!$B$4-E1263</f>
        <v>136</v>
      </c>
      <c r="G1263" s="7" t="n">
        <f aca="false">COUNTIF(Pedidos!$B$2:$B$7000,A1263)</f>
        <v>2</v>
      </c>
      <c r="H1263" s="16" t="n">
        <f aca="false">SUMIFS(Pedidos!$D$2:$D$7000,Pedidos!$B$2:$B$7000,A1263)</f>
        <v>72.23</v>
      </c>
      <c r="I1263" s="7" t="n">
        <f aca="false">5-MIN(4,INT(PERCENTRANK($F$2:$F$2401,F1263,6)*5))</f>
        <v>4</v>
      </c>
      <c r="J1263" s="15" t="n">
        <f aca="false">IF(G1263&gt;=Parámetros!$B$8,5,IF(G1263&gt;=Parámetros!$B$7,4,IF(G1263&gt;=Parámetros!$B$6,3,IF(G1263&gt;=Parámetros!$B$5,2,1))))</f>
        <v>2</v>
      </c>
      <c r="K1263" s="7" t="n">
        <f aca="false">1+MIN(4,INT(PERCENTRANK($H$2:$H$2401,H1263,6)*5))</f>
        <v>4</v>
      </c>
      <c r="L1263" s="7" t="str">
        <f aca="false">I1263&amp;J1263&amp;K1263</f>
        <v>424</v>
      </c>
      <c r="M1263" s="15" t="str">
        <f aca="false">INDEX('Mapa RF'!$B$4:$F$8,6-I1263,J1263)</f>
        <v>Potencialmente leales</v>
      </c>
    </row>
    <row r="1264" customFormat="false" ht="15" hidden="false" customHeight="false" outlineLevel="0" collapsed="false">
      <c r="A1264" s="10" t="s">
        <v>4132</v>
      </c>
      <c r="B1264" s="10" t="s">
        <v>8977</v>
      </c>
      <c r="C1264" s="11" t="n">
        <v>45916</v>
      </c>
      <c r="D1264" s="13" t="b">
        <f aca="false">FALSE()</f>
        <v>0</v>
      </c>
      <c r="E1264" s="14" t="n">
        <f aca="false">_xlfn.MAXIFS(Pedidos!$C$2:$C$7000,Pedidos!$B$2:$B$7000,A1264)</f>
        <v>45916</v>
      </c>
      <c r="F1264" s="15" t="n">
        <f aca="false">Parámetros!$B$4-E1264</f>
        <v>380</v>
      </c>
      <c r="G1264" s="7" t="n">
        <f aca="false">COUNTIF(Pedidos!$B$2:$B$7000,A1264)</f>
        <v>1</v>
      </c>
      <c r="H1264" s="16" t="n">
        <f aca="false">SUMIFS(Pedidos!$D$2:$D$7000,Pedidos!$B$2:$B$7000,A1264)</f>
        <v>23.13</v>
      </c>
      <c r="I1264" s="7" t="n">
        <f aca="false">5-MIN(4,INT(PERCENTRANK($F$2:$F$2401,F1264,6)*5))</f>
        <v>2</v>
      </c>
      <c r="J1264" s="15" t="n">
        <f aca="false">IF(G1264&gt;=Parámetros!$B$8,5,IF(G1264&gt;=Parámetros!$B$7,4,IF(G1264&gt;=Parámetros!$B$6,3,IF(G1264&gt;=Parámetros!$B$5,2,1))))</f>
        <v>1</v>
      </c>
      <c r="K1264" s="7" t="n">
        <f aca="false">1+MIN(4,INT(PERCENTRANK($H$2:$H$2401,H1264,6)*5))</f>
        <v>1</v>
      </c>
      <c r="L1264" s="7" t="str">
        <f aca="false">I1264&amp;J1264&amp;K1264</f>
        <v>211</v>
      </c>
      <c r="M1264" s="15" t="str">
        <f aca="false">INDEX('Mapa RF'!$B$4:$F$8,6-I1264,J1264)</f>
        <v>Hibernando</v>
      </c>
    </row>
    <row r="1265" customFormat="false" ht="15" hidden="false" customHeight="false" outlineLevel="0" collapsed="false">
      <c r="A1265" s="10" t="s">
        <v>467</v>
      </c>
      <c r="B1265" s="10" t="s">
        <v>8968</v>
      </c>
      <c r="C1265" s="11" t="n">
        <v>45622</v>
      </c>
      <c r="D1265" s="13" t="b">
        <f aca="false">TRUE()</f>
        <v>1</v>
      </c>
      <c r="E1265" s="14" t="n">
        <f aca="false">_xlfn.MAXIFS(Pedidos!$C$2:$C$7000,Pedidos!$B$2:$B$7000,A1265)</f>
        <v>45622</v>
      </c>
      <c r="F1265" s="15" t="n">
        <f aca="false">Parámetros!$B$4-E1265</f>
        <v>674</v>
      </c>
      <c r="G1265" s="7" t="n">
        <f aca="false">COUNTIF(Pedidos!$B$2:$B$7000,A1265)</f>
        <v>1</v>
      </c>
      <c r="H1265" s="16" t="n">
        <f aca="false">SUMIFS(Pedidos!$D$2:$D$7000,Pedidos!$B$2:$B$7000,A1265)</f>
        <v>52.44</v>
      </c>
      <c r="I1265" s="7" t="n">
        <f aca="false">5-MIN(4,INT(PERCENTRANK($F$2:$F$2401,F1265,6)*5))</f>
        <v>1</v>
      </c>
      <c r="J1265" s="15" t="n">
        <f aca="false">IF(G1265&gt;=Parámetros!$B$8,5,IF(G1265&gt;=Parámetros!$B$7,4,IF(G1265&gt;=Parámetros!$B$6,3,IF(G1265&gt;=Parámetros!$B$5,2,1))))</f>
        <v>1</v>
      </c>
      <c r="K1265" s="7" t="n">
        <f aca="false">1+MIN(4,INT(PERCENTRANK($H$2:$H$2401,H1265,6)*5))</f>
        <v>3</v>
      </c>
      <c r="L1265" s="7" t="str">
        <f aca="false">I1265&amp;J1265&amp;K1265</f>
        <v>113</v>
      </c>
      <c r="M1265" s="15" t="str">
        <f aca="false">INDEX('Mapa RF'!$B$4:$F$8,6-I1265,J1265)</f>
        <v>Hibernando</v>
      </c>
    </row>
    <row r="1266" customFormat="false" ht="15" hidden="false" customHeight="false" outlineLevel="0" collapsed="false">
      <c r="A1266" s="10" t="s">
        <v>7077</v>
      </c>
      <c r="B1266" s="10" t="s">
        <v>8973</v>
      </c>
      <c r="C1266" s="11" t="n">
        <v>46141</v>
      </c>
      <c r="D1266" s="13" t="b">
        <f aca="false">TRUE()</f>
        <v>1</v>
      </c>
      <c r="E1266" s="14" t="n">
        <f aca="false">_xlfn.MAXIFS(Pedidos!$C$2:$C$7000,Pedidos!$B$2:$B$7000,A1266)</f>
        <v>46141</v>
      </c>
      <c r="F1266" s="15" t="n">
        <f aca="false">Parámetros!$B$4-E1266</f>
        <v>155</v>
      </c>
      <c r="G1266" s="7" t="n">
        <f aca="false">COUNTIF(Pedidos!$B$2:$B$7000,A1266)</f>
        <v>1</v>
      </c>
      <c r="H1266" s="16" t="n">
        <f aca="false">SUMIFS(Pedidos!$D$2:$D$7000,Pedidos!$B$2:$B$7000,A1266)</f>
        <v>48.97</v>
      </c>
      <c r="I1266" s="7" t="n">
        <f aca="false">5-MIN(4,INT(PERCENTRANK($F$2:$F$2401,F1266,6)*5))</f>
        <v>4</v>
      </c>
      <c r="J1266" s="15" t="n">
        <f aca="false">IF(G1266&gt;=Parámetros!$B$8,5,IF(G1266&gt;=Parámetros!$B$7,4,IF(G1266&gt;=Parámetros!$B$6,3,IF(G1266&gt;=Parámetros!$B$5,2,1))))</f>
        <v>1</v>
      </c>
      <c r="K1266" s="7" t="n">
        <f aca="false">1+MIN(4,INT(PERCENTRANK($H$2:$H$2401,H1266,6)*5))</f>
        <v>3</v>
      </c>
      <c r="L1266" s="7" t="str">
        <f aca="false">I1266&amp;J1266&amp;K1266</f>
        <v>413</v>
      </c>
      <c r="M1266" s="15" t="str">
        <f aca="false">INDEX('Mapa RF'!$B$4:$F$8,6-I1266,J1266)</f>
        <v>Prometedores</v>
      </c>
    </row>
    <row r="1267" customFormat="false" ht="15" hidden="false" customHeight="false" outlineLevel="0" collapsed="false">
      <c r="A1267" s="10" t="s">
        <v>5195</v>
      </c>
      <c r="B1267" s="10" t="s">
        <v>8972</v>
      </c>
      <c r="C1267" s="11" t="n">
        <v>45994</v>
      </c>
      <c r="D1267" s="13" t="b">
        <f aca="false">TRUE()</f>
        <v>1</v>
      </c>
      <c r="E1267" s="14" t="n">
        <f aca="false">_xlfn.MAXIFS(Pedidos!$C$2:$C$7000,Pedidos!$B$2:$B$7000,A1267)</f>
        <v>45994</v>
      </c>
      <c r="F1267" s="15" t="n">
        <f aca="false">Parámetros!$B$4-E1267</f>
        <v>302</v>
      </c>
      <c r="G1267" s="7" t="n">
        <f aca="false">COUNTIF(Pedidos!$B$2:$B$7000,A1267)</f>
        <v>1</v>
      </c>
      <c r="H1267" s="16" t="n">
        <f aca="false">SUMIFS(Pedidos!$D$2:$D$7000,Pedidos!$B$2:$B$7000,A1267)</f>
        <v>34.28</v>
      </c>
      <c r="I1267" s="7" t="n">
        <f aca="false">5-MIN(4,INT(PERCENTRANK($F$2:$F$2401,F1267,6)*5))</f>
        <v>3</v>
      </c>
      <c r="J1267" s="15" t="n">
        <f aca="false">IF(G1267&gt;=Parámetros!$B$8,5,IF(G1267&gt;=Parámetros!$B$7,4,IF(G1267&gt;=Parámetros!$B$6,3,IF(G1267&gt;=Parámetros!$B$5,2,1))))</f>
        <v>1</v>
      </c>
      <c r="K1267" s="7" t="n">
        <f aca="false">1+MIN(4,INT(PERCENTRANK($H$2:$H$2401,H1267,6)*5))</f>
        <v>2</v>
      </c>
      <c r="L1267" s="7" t="str">
        <f aca="false">I1267&amp;J1267&amp;K1267</f>
        <v>312</v>
      </c>
      <c r="M1267" s="15" t="str">
        <f aca="false">INDEX('Mapa RF'!$B$4:$F$8,6-I1267,J1267)</f>
        <v>A punto de dormirse</v>
      </c>
    </row>
    <row r="1268" customFormat="false" ht="15" hidden="false" customHeight="false" outlineLevel="0" collapsed="false">
      <c r="A1268" s="10" t="s">
        <v>93</v>
      </c>
      <c r="B1268" s="10" t="s">
        <v>8968</v>
      </c>
      <c r="C1268" s="11" t="n">
        <v>45573</v>
      </c>
      <c r="D1268" s="13" t="b">
        <f aca="false">TRUE()</f>
        <v>1</v>
      </c>
      <c r="E1268" s="14" t="n">
        <f aca="false">_xlfn.MAXIFS(Pedidos!$C$2:$C$7000,Pedidos!$B$2:$B$7000,A1268)</f>
        <v>45746</v>
      </c>
      <c r="F1268" s="15" t="n">
        <f aca="false">Parámetros!$B$4-E1268</f>
        <v>550</v>
      </c>
      <c r="G1268" s="7" t="n">
        <f aca="false">COUNTIF(Pedidos!$B$2:$B$7000,A1268)</f>
        <v>4</v>
      </c>
      <c r="H1268" s="16" t="n">
        <f aca="false">SUMIFS(Pedidos!$D$2:$D$7000,Pedidos!$B$2:$B$7000,A1268)</f>
        <v>148.22</v>
      </c>
      <c r="I1268" s="7" t="n">
        <f aca="false">5-MIN(4,INT(PERCENTRANK($F$2:$F$2401,F1268,6)*5))</f>
        <v>1</v>
      </c>
      <c r="J1268" s="15" t="n">
        <f aca="false">IF(G1268&gt;=Parámetros!$B$8,5,IF(G1268&gt;=Parámetros!$B$7,4,IF(G1268&gt;=Parámetros!$B$6,3,IF(G1268&gt;=Parámetros!$B$5,2,1))))</f>
        <v>4</v>
      </c>
      <c r="K1268" s="7" t="n">
        <f aca="false">1+MIN(4,INT(PERCENTRANK($H$2:$H$2401,H1268,6)*5))</f>
        <v>5</v>
      </c>
      <c r="L1268" s="7" t="str">
        <f aca="false">I1268&amp;J1268&amp;K1268</f>
        <v>145</v>
      </c>
      <c r="M1268" s="15" t="str">
        <f aca="false">INDEX('Mapa RF'!$B$4:$F$8,6-I1268,J1268)</f>
        <v>En riesgo</v>
      </c>
    </row>
    <row r="1269" customFormat="false" ht="15" hidden="false" customHeight="false" outlineLevel="0" collapsed="false">
      <c r="A1269" s="10" t="s">
        <v>453</v>
      </c>
      <c r="B1269" s="10" t="s">
        <v>8971</v>
      </c>
      <c r="C1269" s="11" t="n">
        <v>45621</v>
      </c>
      <c r="D1269" s="13" t="b">
        <f aca="false">TRUE()</f>
        <v>1</v>
      </c>
      <c r="E1269" s="14" t="n">
        <f aca="false">_xlfn.MAXIFS(Pedidos!$C$2:$C$7000,Pedidos!$B$2:$B$7000,A1269)</f>
        <v>45621</v>
      </c>
      <c r="F1269" s="15" t="n">
        <f aca="false">Parámetros!$B$4-E1269</f>
        <v>675</v>
      </c>
      <c r="G1269" s="7" t="n">
        <f aca="false">COUNTIF(Pedidos!$B$2:$B$7000,A1269)</f>
        <v>1</v>
      </c>
      <c r="H1269" s="16" t="n">
        <f aca="false">SUMIFS(Pedidos!$D$2:$D$7000,Pedidos!$B$2:$B$7000,A1269)</f>
        <v>31.88</v>
      </c>
      <c r="I1269" s="7" t="n">
        <f aca="false">5-MIN(4,INT(PERCENTRANK($F$2:$F$2401,F1269,6)*5))</f>
        <v>1</v>
      </c>
      <c r="J1269" s="15" t="n">
        <f aca="false">IF(G1269&gt;=Parámetros!$B$8,5,IF(G1269&gt;=Parámetros!$B$7,4,IF(G1269&gt;=Parámetros!$B$6,3,IF(G1269&gt;=Parámetros!$B$5,2,1))))</f>
        <v>1</v>
      </c>
      <c r="K1269" s="7" t="n">
        <f aca="false">1+MIN(4,INT(PERCENTRANK($H$2:$H$2401,H1269,6)*5))</f>
        <v>2</v>
      </c>
      <c r="L1269" s="7" t="str">
        <f aca="false">I1269&amp;J1269&amp;K1269</f>
        <v>112</v>
      </c>
      <c r="M1269" s="15" t="str">
        <f aca="false">INDEX('Mapa RF'!$B$4:$F$8,6-I1269,J1269)</f>
        <v>Hibernando</v>
      </c>
    </row>
    <row r="1270" customFormat="false" ht="15" hidden="false" customHeight="false" outlineLevel="0" collapsed="false">
      <c r="A1270" s="10" t="s">
        <v>5119</v>
      </c>
      <c r="B1270" s="10" t="s">
        <v>8972</v>
      </c>
      <c r="C1270" s="11" t="n">
        <v>45988</v>
      </c>
      <c r="D1270" s="13" t="b">
        <f aca="false">TRUE()</f>
        <v>1</v>
      </c>
      <c r="E1270" s="14" t="n">
        <f aca="false">_xlfn.MAXIFS(Pedidos!$C$2:$C$7000,Pedidos!$B$2:$B$7000,A1270)</f>
        <v>46213</v>
      </c>
      <c r="F1270" s="15" t="n">
        <f aca="false">Parámetros!$B$4-E1270</f>
        <v>83</v>
      </c>
      <c r="G1270" s="7" t="n">
        <f aca="false">COUNTIF(Pedidos!$B$2:$B$7000,A1270)</f>
        <v>4</v>
      </c>
      <c r="H1270" s="16" t="n">
        <f aca="false">SUMIFS(Pedidos!$D$2:$D$7000,Pedidos!$B$2:$B$7000,A1270)</f>
        <v>156.16</v>
      </c>
      <c r="I1270" s="7" t="n">
        <f aca="false">5-MIN(4,INT(PERCENTRANK($F$2:$F$2401,F1270,6)*5))</f>
        <v>4</v>
      </c>
      <c r="J1270" s="15" t="n">
        <f aca="false">IF(G1270&gt;=Parámetros!$B$8,5,IF(G1270&gt;=Parámetros!$B$7,4,IF(G1270&gt;=Parámetros!$B$6,3,IF(G1270&gt;=Parámetros!$B$5,2,1))))</f>
        <v>4</v>
      </c>
      <c r="K1270" s="7" t="n">
        <f aca="false">1+MIN(4,INT(PERCENTRANK($H$2:$H$2401,H1270,6)*5))</f>
        <v>5</v>
      </c>
      <c r="L1270" s="7" t="str">
        <f aca="false">I1270&amp;J1270&amp;K1270</f>
        <v>445</v>
      </c>
      <c r="M1270" s="15" t="str">
        <f aca="false">INDEX('Mapa RF'!$B$4:$F$8,6-I1270,J1270)</f>
        <v>Leales</v>
      </c>
    </row>
    <row r="1271" customFormat="false" ht="15" hidden="false" customHeight="false" outlineLevel="0" collapsed="false">
      <c r="A1271" s="10" t="s">
        <v>4681</v>
      </c>
      <c r="B1271" s="10" t="s">
        <v>8970</v>
      </c>
      <c r="C1271" s="11" t="n">
        <v>45956</v>
      </c>
      <c r="D1271" s="13" t="b">
        <f aca="false">TRUE()</f>
        <v>1</v>
      </c>
      <c r="E1271" s="14" t="n">
        <f aca="false">_xlfn.MAXIFS(Pedidos!$C$2:$C$7000,Pedidos!$B$2:$B$7000,A1271)</f>
        <v>45956</v>
      </c>
      <c r="F1271" s="15" t="n">
        <f aca="false">Parámetros!$B$4-E1271</f>
        <v>340</v>
      </c>
      <c r="G1271" s="7" t="n">
        <f aca="false">COUNTIF(Pedidos!$B$2:$B$7000,A1271)</f>
        <v>1</v>
      </c>
      <c r="H1271" s="16" t="n">
        <f aca="false">SUMIFS(Pedidos!$D$2:$D$7000,Pedidos!$B$2:$B$7000,A1271)</f>
        <v>24.66</v>
      </c>
      <c r="I1271" s="7" t="n">
        <f aca="false">5-MIN(4,INT(PERCENTRANK($F$2:$F$2401,F1271,6)*5))</f>
        <v>3</v>
      </c>
      <c r="J1271" s="15" t="n">
        <f aca="false">IF(G1271&gt;=Parámetros!$B$8,5,IF(G1271&gt;=Parámetros!$B$7,4,IF(G1271&gt;=Parámetros!$B$6,3,IF(G1271&gt;=Parámetros!$B$5,2,1))))</f>
        <v>1</v>
      </c>
      <c r="K1271" s="7" t="n">
        <f aca="false">1+MIN(4,INT(PERCENTRANK($H$2:$H$2401,H1271,6)*5))</f>
        <v>1</v>
      </c>
      <c r="L1271" s="7" t="str">
        <f aca="false">I1271&amp;J1271&amp;K1271</f>
        <v>311</v>
      </c>
      <c r="M1271" s="15" t="str">
        <f aca="false">INDEX('Mapa RF'!$B$4:$F$8,6-I1271,J1271)</f>
        <v>A punto de dormirse</v>
      </c>
    </row>
    <row r="1272" customFormat="false" ht="15" hidden="false" customHeight="false" outlineLevel="0" collapsed="false">
      <c r="A1272" s="10" t="s">
        <v>57</v>
      </c>
      <c r="B1272" s="10" t="s">
        <v>8974</v>
      </c>
      <c r="C1272" s="11" t="n">
        <v>45570</v>
      </c>
      <c r="D1272" s="13" t="b">
        <f aca="false">TRUE()</f>
        <v>1</v>
      </c>
      <c r="E1272" s="14" t="n">
        <f aca="false">_xlfn.MAXIFS(Pedidos!$C$2:$C$7000,Pedidos!$B$2:$B$7000,A1272)</f>
        <v>45975</v>
      </c>
      <c r="F1272" s="15" t="n">
        <f aca="false">Parámetros!$B$4-E1272</f>
        <v>321</v>
      </c>
      <c r="G1272" s="7" t="n">
        <f aca="false">COUNTIF(Pedidos!$B$2:$B$7000,A1272)</f>
        <v>3</v>
      </c>
      <c r="H1272" s="16" t="n">
        <f aca="false">SUMIFS(Pedidos!$D$2:$D$7000,Pedidos!$B$2:$B$7000,A1272)</f>
        <v>115.8</v>
      </c>
      <c r="I1272" s="7" t="n">
        <f aca="false">5-MIN(4,INT(PERCENTRANK($F$2:$F$2401,F1272,6)*5))</f>
        <v>3</v>
      </c>
      <c r="J1272" s="15" t="n">
        <f aca="false">IF(G1272&gt;=Parámetros!$B$8,5,IF(G1272&gt;=Parámetros!$B$7,4,IF(G1272&gt;=Parámetros!$B$6,3,IF(G1272&gt;=Parámetros!$B$5,2,1))))</f>
        <v>3</v>
      </c>
      <c r="K1272" s="7" t="n">
        <f aca="false">1+MIN(4,INT(PERCENTRANK($H$2:$H$2401,H1272,6)*5))</f>
        <v>4</v>
      </c>
      <c r="L1272" s="7" t="str">
        <f aca="false">I1272&amp;J1272&amp;K1272</f>
        <v>334</v>
      </c>
      <c r="M1272" s="15" t="str">
        <f aca="false">INDEX('Mapa RF'!$B$4:$F$8,6-I1272,J1272)</f>
        <v>Necesitan atención</v>
      </c>
    </row>
    <row r="1273" customFormat="false" ht="15" hidden="false" customHeight="false" outlineLevel="0" collapsed="false">
      <c r="A1273" s="10" t="s">
        <v>6459</v>
      </c>
      <c r="B1273" s="10" t="s">
        <v>8972</v>
      </c>
      <c r="C1273" s="11" t="n">
        <v>46090</v>
      </c>
      <c r="D1273" s="13" t="b">
        <f aca="false">TRUE()</f>
        <v>1</v>
      </c>
      <c r="E1273" s="14" t="n">
        <f aca="false">_xlfn.MAXIFS(Pedidos!$C$2:$C$7000,Pedidos!$B$2:$B$7000,A1273)</f>
        <v>46090</v>
      </c>
      <c r="F1273" s="15" t="n">
        <f aca="false">Parámetros!$B$4-E1273</f>
        <v>206</v>
      </c>
      <c r="G1273" s="7" t="n">
        <f aca="false">COUNTIF(Pedidos!$B$2:$B$7000,A1273)</f>
        <v>1</v>
      </c>
      <c r="H1273" s="16" t="n">
        <f aca="false">SUMIFS(Pedidos!$D$2:$D$7000,Pedidos!$B$2:$B$7000,A1273)</f>
        <v>33.21</v>
      </c>
      <c r="I1273" s="7" t="n">
        <f aca="false">5-MIN(4,INT(PERCENTRANK($F$2:$F$2401,F1273,6)*5))</f>
        <v>4</v>
      </c>
      <c r="J1273" s="15" t="n">
        <f aca="false">IF(G1273&gt;=Parámetros!$B$8,5,IF(G1273&gt;=Parámetros!$B$7,4,IF(G1273&gt;=Parámetros!$B$6,3,IF(G1273&gt;=Parámetros!$B$5,2,1))))</f>
        <v>1</v>
      </c>
      <c r="K1273" s="7" t="n">
        <f aca="false">1+MIN(4,INT(PERCENTRANK($H$2:$H$2401,H1273,6)*5))</f>
        <v>2</v>
      </c>
      <c r="L1273" s="7" t="str">
        <f aca="false">I1273&amp;J1273&amp;K1273</f>
        <v>412</v>
      </c>
      <c r="M1273" s="15" t="str">
        <f aca="false">INDEX('Mapa RF'!$B$4:$F$8,6-I1273,J1273)</f>
        <v>Prometedores</v>
      </c>
    </row>
    <row r="1274" customFormat="false" ht="15" hidden="false" customHeight="false" outlineLevel="0" collapsed="false">
      <c r="A1274" s="10" t="s">
        <v>2547</v>
      </c>
      <c r="B1274" s="10" t="s">
        <v>8968</v>
      </c>
      <c r="C1274" s="11" t="n">
        <v>45797</v>
      </c>
      <c r="D1274" s="13" t="b">
        <f aca="false">TRUE()</f>
        <v>1</v>
      </c>
      <c r="E1274" s="14" t="n">
        <f aca="false">_xlfn.MAXIFS(Pedidos!$C$2:$C$7000,Pedidos!$B$2:$B$7000,A1274)</f>
        <v>45797</v>
      </c>
      <c r="F1274" s="15" t="n">
        <f aca="false">Parámetros!$B$4-E1274</f>
        <v>499</v>
      </c>
      <c r="G1274" s="7" t="n">
        <f aca="false">COUNTIF(Pedidos!$B$2:$B$7000,A1274)</f>
        <v>1</v>
      </c>
      <c r="H1274" s="16" t="n">
        <f aca="false">SUMIFS(Pedidos!$D$2:$D$7000,Pedidos!$B$2:$B$7000,A1274)</f>
        <v>34.91</v>
      </c>
      <c r="I1274" s="7" t="n">
        <f aca="false">5-MIN(4,INT(PERCENTRANK($F$2:$F$2401,F1274,6)*5))</f>
        <v>2</v>
      </c>
      <c r="J1274" s="15" t="n">
        <f aca="false">IF(G1274&gt;=Parámetros!$B$8,5,IF(G1274&gt;=Parámetros!$B$7,4,IF(G1274&gt;=Parámetros!$B$6,3,IF(G1274&gt;=Parámetros!$B$5,2,1))))</f>
        <v>1</v>
      </c>
      <c r="K1274" s="7" t="n">
        <f aca="false">1+MIN(4,INT(PERCENTRANK($H$2:$H$2401,H1274,6)*5))</f>
        <v>2</v>
      </c>
      <c r="L1274" s="7" t="str">
        <f aca="false">I1274&amp;J1274&amp;K1274</f>
        <v>212</v>
      </c>
      <c r="M1274" s="15" t="str">
        <f aca="false">INDEX('Mapa RF'!$B$4:$F$8,6-I1274,J1274)</f>
        <v>Hibernando</v>
      </c>
    </row>
    <row r="1275" customFormat="false" ht="15" hidden="false" customHeight="false" outlineLevel="0" collapsed="false">
      <c r="A1275" s="10" t="s">
        <v>6753</v>
      </c>
      <c r="B1275" s="10" t="s">
        <v>8974</v>
      </c>
      <c r="C1275" s="11" t="n">
        <v>46113</v>
      </c>
      <c r="D1275" s="13" t="b">
        <f aca="false">TRUE()</f>
        <v>1</v>
      </c>
      <c r="E1275" s="14" t="n">
        <f aca="false">_xlfn.MAXIFS(Pedidos!$C$2:$C$7000,Pedidos!$B$2:$B$7000,A1275)</f>
        <v>46113</v>
      </c>
      <c r="F1275" s="15" t="n">
        <f aca="false">Parámetros!$B$4-E1275</f>
        <v>183</v>
      </c>
      <c r="G1275" s="7" t="n">
        <f aca="false">COUNTIF(Pedidos!$B$2:$B$7000,A1275)</f>
        <v>1</v>
      </c>
      <c r="H1275" s="16" t="n">
        <f aca="false">SUMIFS(Pedidos!$D$2:$D$7000,Pedidos!$B$2:$B$7000,A1275)</f>
        <v>33.5</v>
      </c>
      <c r="I1275" s="7" t="n">
        <f aca="false">5-MIN(4,INT(PERCENTRANK($F$2:$F$2401,F1275,6)*5))</f>
        <v>4</v>
      </c>
      <c r="J1275" s="15" t="n">
        <f aca="false">IF(G1275&gt;=Parámetros!$B$8,5,IF(G1275&gt;=Parámetros!$B$7,4,IF(G1275&gt;=Parámetros!$B$6,3,IF(G1275&gt;=Parámetros!$B$5,2,1))))</f>
        <v>1</v>
      </c>
      <c r="K1275" s="7" t="n">
        <f aca="false">1+MIN(4,INT(PERCENTRANK($H$2:$H$2401,H1275,6)*5))</f>
        <v>2</v>
      </c>
      <c r="L1275" s="7" t="str">
        <f aca="false">I1275&amp;J1275&amp;K1275</f>
        <v>412</v>
      </c>
      <c r="M1275" s="15" t="str">
        <f aca="false">INDEX('Mapa RF'!$B$4:$F$8,6-I1275,J1275)</f>
        <v>Prometedores</v>
      </c>
    </row>
    <row r="1276" customFormat="false" ht="15" hidden="false" customHeight="false" outlineLevel="0" collapsed="false">
      <c r="A1276" s="10" t="s">
        <v>169</v>
      </c>
      <c r="B1276" s="10" t="s">
        <v>8968</v>
      </c>
      <c r="C1276" s="11" t="n">
        <v>45584</v>
      </c>
      <c r="D1276" s="13" t="b">
        <f aca="false">TRUE()</f>
        <v>1</v>
      </c>
      <c r="E1276" s="14" t="n">
        <f aca="false">_xlfn.MAXIFS(Pedidos!$C$2:$C$7000,Pedidos!$B$2:$B$7000,A1276)</f>
        <v>46257</v>
      </c>
      <c r="F1276" s="15" t="n">
        <f aca="false">Parámetros!$B$4-E1276</f>
        <v>39</v>
      </c>
      <c r="G1276" s="7" t="n">
        <f aca="false">COUNTIF(Pedidos!$B$2:$B$7000,A1276)</f>
        <v>9</v>
      </c>
      <c r="H1276" s="16" t="n">
        <f aca="false">SUMIFS(Pedidos!$D$2:$D$7000,Pedidos!$B$2:$B$7000,A1276)</f>
        <v>457.25</v>
      </c>
      <c r="I1276" s="7" t="n">
        <f aca="false">5-MIN(4,INT(PERCENTRANK($F$2:$F$2401,F1276,6)*5))</f>
        <v>5</v>
      </c>
      <c r="J1276" s="15" t="n">
        <f aca="false">IF(G1276&gt;=Parámetros!$B$8,5,IF(G1276&gt;=Parámetros!$B$7,4,IF(G1276&gt;=Parámetros!$B$6,3,IF(G1276&gt;=Parámetros!$B$5,2,1))))</f>
        <v>5</v>
      </c>
      <c r="K1276" s="7" t="n">
        <f aca="false">1+MIN(4,INT(PERCENTRANK($H$2:$H$2401,H1276,6)*5))</f>
        <v>5</v>
      </c>
      <c r="L1276" s="7" t="str">
        <f aca="false">I1276&amp;J1276&amp;K1276</f>
        <v>555</v>
      </c>
      <c r="M1276" s="15" t="str">
        <f aca="false">INDEX('Mapa RF'!$B$4:$F$8,6-I1276,J1276)</f>
        <v>Campeones</v>
      </c>
    </row>
    <row r="1277" customFormat="false" ht="15" hidden="false" customHeight="false" outlineLevel="0" collapsed="false">
      <c r="A1277" s="10" t="s">
        <v>4474</v>
      </c>
      <c r="B1277" s="10" t="s">
        <v>8972</v>
      </c>
      <c r="C1277" s="11" t="n">
        <v>45940</v>
      </c>
      <c r="D1277" s="13" t="b">
        <f aca="false">TRUE()</f>
        <v>1</v>
      </c>
      <c r="E1277" s="14" t="n">
        <f aca="false">_xlfn.MAXIFS(Pedidos!$C$2:$C$7000,Pedidos!$B$2:$B$7000,A1277)</f>
        <v>46124</v>
      </c>
      <c r="F1277" s="15" t="n">
        <f aca="false">Parámetros!$B$4-E1277</f>
        <v>172</v>
      </c>
      <c r="G1277" s="7" t="n">
        <f aca="false">COUNTIF(Pedidos!$B$2:$B$7000,A1277)</f>
        <v>2</v>
      </c>
      <c r="H1277" s="16" t="n">
        <f aca="false">SUMIFS(Pedidos!$D$2:$D$7000,Pedidos!$B$2:$B$7000,A1277)</f>
        <v>94.2</v>
      </c>
      <c r="I1277" s="7" t="n">
        <f aca="false">5-MIN(4,INT(PERCENTRANK($F$2:$F$2401,F1277,6)*5))</f>
        <v>4</v>
      </c>
      <c r="J1277" s="15" t="n">
        <f aca="false">IF(G1277&gt;=Parámetros!$B$8,5,IF(G1277&gt;=Parámetros!$B$7,4,IF(G1277&gt;=Parámetros!$B$6,3,IF(G1277&gt;=Parámetros!$B$5,2,1))))</f>
        <v>2</v>
      </c>
      <c r="K1277" s="7" t="n">
        <f aca="false">1+MIN(4,INT(PERCENTRANK($H$2:$H$2401,H1277,6)*5))</f>
        <v>4</v>
      </c>
      <c r="L1277" s="7" t="str">
        <f aca="false">I1277&amp;J1277&amp;K1277</f>
        <v>424</v>
      </c>
      <c r="M1277" s="15" t="str">
        <f aca="false">INDEX('Mapa RF'!$B$4:$F$8,6-I1277,J1277)</f>
        <v>Potencialmente leales</v>
      </c>
    </row>
    <row r="1278" customFormat="false" ht="15" hidden="false" customHeight="false" outlineLevel="0" collapsed="false">
      <c r="A1278" s="10" t="s">
        <v>1057</v>
      </c>
      <c r="B1278" s="10" t="s">
        <v>8974</v>
      </c>
      <c r="C1278" s="11" t="n">
        <v>45681</v>
      </c>
      <c r="D1278" s="13" t="b">
        <f aca="false">TRUE()</f>
        <v>1</v>
      </c>
      <c r="E1278" s="14" t="n">
        <f aca="false">_xlfn.MAXIFS(Pedidos!$C$2:$C$7000,Pedidos!$B$2:$B$7000,A1278)</f>
        <v>45681</v>
      </c>
      <c r="F1278" s="15" t="n">
        <f aca="false">Parámetros!$B$4-E1278</f>
        <v>615</v>
      </c>
      <c r="G1278" s="7" t="n">
        <f aca="false">COUNTIF(Pedidos!$B$2:$B$7000,A1278)</f>
        <v>1</v>
      </c>
      <c r="H1278" s="16" t="n">
        <f aca="false">SUMIFS(Pedidos!$D$2:$D$7000,Pedidos!$B$2:$B$7000,A1278)</f>
        <v>23.46</v>
      </c>
      <c r="I1278" s="7" t="n">
        <f aca="false">5-MIN(4,INT(PERCENTRANK($F$2:$F$2401,F1278,6)*5))</f>
        <v>1</v>
      </c>
      <c r="J1278" s="15" t="n">
        <f aca="false">IF(G1278&gt;=Parámetros!$B$8,5,IF(G1278&gt;=Parámetros!$B$7,4,IF(G1278&gt;=Parámetros!$B$6,3,IF(G1278&gt;=Parámetros!$B$5,2,1))))</f>
        <v>1</v>
      </c>
      <c r="K1278" s="7" t="n">
        <f aca="false">1+MIN(4,INT(PERCENTRANK($H$2:$H$2401,H1278,6)*5))</f>
        <v>1</v>
      </c>
      <c r="L1278" s="7" t="str">
        <f aca="false">I1278&amp;J1278&amp;K1278</f>
        <v>111</v>
      </c>
      <c r="M1278" s="15" t="str">
        <f aca="false">INDEX('Mapa RF'!$B$4:$F$8,6-I1278,J1278)</f>
        <v>Hibernando</v>
      </c>
    </row>
    <row r="1279" customFormat="false" ht="15" hidden="false" customHeight="false" outlineLevel="0" collapsed="false">
      <c r="A1279" s="10" t="s">
        <v>2377</v>
      </c>
      <c r="B1279" s="10" t="s">
        <v>8979</v>
      </c>
      <c r="C1279" s="11" t="n">
        <v>45784</v>
      </c>
      <c r="D1279" s="13" t="b">
        <f aca="false">TRUE()</f>
        <v>1</v>
      </c>
      <c r="E1279" s="14" t="n">
        <f aca="false">_xlfn.MAXIFS(Pedidos!$C$2:$C$7000,Pedidos!$B$2:$B$7000,A1279)</f>
        <v>45784</v>
      </c>
      <c r="F1279" s="15" t="n">
        <f aca="false">Parámetros!$B$4-E1279</f>
        <v>512</v>
      </c>
      <c r="G1279" s="7" t="n">
        <f aca="false">COUNTIF(Pedidos!$B$2:$B$7000,A1279)</f>
        <v>1</v>
      </c>
      <c r="H1279" s="16" t="n">
        <f aca="false">SUMIFS(Pedidos!$D$2:$D$7000,Pedidos!$B$2:$B$7000,A1279)</f>
        <v>38.52</v>
      </c>
      <c r="I1279" s="7" t="n">
        <f aca="false">5-MIN(4,INT(PERCENTRANK($F$2:$F$2401,F1279,6)*5))</f>
        <v>1</v>
      </c>
      <c r="J1279" s="15" t="n">
        <f aca="false">IF(G1279&gt;=Parámetros!$B$8,5,IF(G1279&gt;=Parámetros!$B$7,4,IF(G1279&gt;=Parámetros!$B$6,3,IF(G1279&gt;=Parámetros!$B$5,2,1))))</f>
        <v>1</v>
      </c>
      <c r="K1279" s="7" t="n">
        <f aca="false">1+MIN(4,INT(PERCENTRANK($H$2:$H$2401,H1279,6)*5))</f>
        <v>3</v>
      </c>
      <c r="L1279" s="7" t="str">
        <f aca="false">I1279&amp;J1279&amp;K1279</f>
        <v>113</v>
      </c>
      <c r="M1279" s="15" t="str">
        <f aca="false">INDEX('Mapa RF'!$B$4:$F$8,6-I1279,J1279)</f>
        <v>Hibernando</v>
      </c>
    </row>
    <row r="1280" customFormat="false" ht="15" hidden="false" customHeight="false" outlineLevel="0" collapsed="false">
      <c r="A1280" s="10" t="s">
        <v>6363</v>
      </c>
      <c r="B1280" s="10" t="s">
        <v>8971</v>
      </c>
      <c r="C1280" s="11" t="n">
        <v>46083</v>
      </c>
      <c r="D1280" s="13" t="b">
        <f aca="false">TRUE()</f>
        <v>1</v>
      </c>
      <c r="E1280" s="14" t="n">
        <f aca="false">_xlfn.MAXIFS(Pedidos!$C$2:$C$7000,Pedidos!$B$2:$B$7000,A1280)</f>
        <v>46083</v>
      </c>
      <c r="F1280" s="15" t="n">
        <f aca="false">Parámetros!$B$4-E1280</f>
        <v>213</v>
      </c>
      <c r="G1280" s="7" t="n">
        <f aca="false">COUNTIF(Pedidos!$B$2:$B$7000,A1280)</f>
        <v>1</v>
      </c>
      <c r="H1280" s="16" t="n">
        <f aca="false">SUMIFS(Pedidos!$D$2:$D$7000,Pedidos!$B$2:$B$7000,A1280)</f>
        <v>56.6</v>
      </c>
      <c r="I1280" s="7" t="n">
        <f aca="false">5-MIN(4,INT(PERCENTRANK($F$2:$F$2401,F1280,6)*5))</f>
        <v>3</v>
      </c>
      <c r="J1280" s="15" t="n">
        <f aca="false">IF(G1280&gt;=Parámetros!$B$8,5,IF(G1280&gt;=Parámetros!$B$7,4,IF(G1280&gt;=Parámetros!$B$6,3,IF(G1280&gt;=Parámetros!$B$5,2,1))))</f>
        <v>1</v>
      </c>
      <c r="K1280" s="7" t="n">
        <f aca="false">1+MIN(4,INT(PERCENTRANK($H$2:$H$2401,H1280,6)*5))</f>
        <v>3</v>
      </c>
      <c r="L1280" s="7" t="str">
        <f aca="false">I1280&amp;J1280&amp;K1280</f>
        <v>313</v>
      </c>
      <c r="M1280" s="15" t="str">
        <f aca="false">INDEX('Mapa RF'!$B$4:$F$8,6-I1280,J1280)</f>
        <v>A punto de dormirse</v>
      </c>
    </row>
    <row r="1281" customFormat="false" ht="15" hidden="false" customHeight="false" outlineLevel="0" collapsed="false">
      <c r="A1281" s="10" t="s">
        <v>2004</v>
      </c>
      <c r="B1281" s="10" t="s">
        <v>8972</v>
      </c>
      <c r="C1281" s="11" t="n">
        <v>45756</v>
      </c>
      <c r="D1281" s="13" t="b">
        <f aca="false">FALSE()</f>
        <v>0</v>
      </c>
      <c r="E1281" s="14" t="n">
        <f aca="false">_xlfn.MAXIFS(Pedidos!$C$2:$C$7000,Pedidos!$B$2:$B$7000,A1281)</f>
        <v>46183</v>
      </c>
      <c r="F1281" s="15" t="n">
        <f aca="false">Parámetros!$B$4-E1281</f>
        <v>113</v>
      </c>
      <c r="G1281" s="7" t="n">
        <f aca="false">COUNTIF(Pedidos!$B$2:$B$7000,A1281)</f>
        <v>3</v>
      </c>
      <c r="H1281" s="16" t="n">
        <f aca="false">SUMIFS(Pedidos!$D$2:$D$7000,Pedidos!$B$2:$B$7000,A1281)</f>
        <v>99.99</v>
      </c>
      <c r="I1281" s="7" t="n">
        <f aca="false">5-MIN(4,INT(PERCENTRANK($F$2:$F$2401,F1281,6)*5))</f>
        <v>4</v>
      </c>
      <c r="J1281" s="15" t="n">
        <f aca="false">IF(G1281&gt;=Parámetros!$B$8,5,IF(G1281&gt;=Parámetros!$B$7,4,IF(G1281&gt;=Parámetros!$B$6,3,IF(G1281&gt;=Parámetros!$B$5,2,1))))</f>
        <v>3</v>
      </c>
      <c r="K1281" s="7" t="n">
        <f aca="false">1+MIN(4,INT(PERCENTRANK($H$2:$H$2401,H1281,6)*5))</f>
        <v>4</v>
      </c>
      <c r="L1281" s="7" t="str">
        <f aca="false">I1281&amp;J1281&amp;K1281</f>
        <v>434</v>
      </c>
      <c r="M1281" s="15" t="str">
        <f aca="false">INDEX('Mapa RF'!$B$4:$F$8,6-I1281,J1281)</f>
        <v>Potencialmente leales</v>
      </c>
    </row>
    <row r="1282" customFormat="false" ht="15" hidden="false" customHeight="false" outlineLevel="0" collapsed="false">
      <c r="A1282" s="10" t="s">
        <v>381</v>
      </c>
      <c r="B1282" s="10" t="s">
        <v>8979</v>
      </c>
      <c r="C1282" s="11" t="n">
        <v>45611</v>
      </c>
      <c r="D1282" s="13" t="b">
        <f aca="false">TRUE()</f>
        <v>1</v>
      </c>
      <c r="E1282" s="14" t="n">
        <f aca="false">_xlfn.MAXIFS(Pedidos!$C$2:$C$7000,Pedidos!$B$2:$B$7000,A1282)</f>
        <v>45799</v>
      </c>
      <c r="F1282" s="15" t="n">
        <f aca="false">Parámetros!$B$4-E1282</f>
        <v>497</v>
      </c>
      <c r="G1282" s="7" t="n">
        <f aca="false">COUNTIF(Pedidos!$B$2:$B$7000,A1282)</f>
        <v>7</v>
      </c>
      <c r="H1282" s="16" t="n">
        <f aca="false">SUMIFS(Pedidos!$D$2:$D$7000,Pedidos!$B$2:$B$7000,A1282)</f>
        <v>264.68</v>
      </c>
      <c r="I1282" s="7" t="n">
        <f aca="false">5-MIN(4,INT(PERCENTRANK($F$2:$F$2401,F1282,6)*5))</f>
        <v>2</v>
      </c>
      <c r="J1282" s="15" t="n">
        <f aca="false">IF(G1282&gt;=Parámetros!$B$8,5,IF(G1282&gt;=Parámetros!$B$7,4,IF(G1282&gt;=Parámetros!$B$6,3,IF(G1282&gt;=Parámetros!$B$5,2,1))))</f>
        <v>5</v>
      </c>
      <c r="K1282" s="7" t="n">
        <f aca="false">1+MIN(4,INT(PERCENTRANK($H$2:$H$2401,H1282,6)*5))</f>
        <v>5</v>
      </c>
      <c r="L1282" s="7" t="str">
        <f aca="false">I1282&amp;J1282&amp;K1282</f>
        <v>255</v>
      </c>
      <c r="M1282" s="15" t="str">
        <f aca="false">INDEX('Mapa RF'!$B$4:$F$8,6-I1282,J1282)</f>
        <v>No podemos perderlos</v>
      </c>
    </row>
    <row r="1283" customFormat="false" ht="15" hidden="false" customHeight="false" outlineLevel="0" collapsed="false">
      <c r="A1283" s="10" t="s">
        <v>409</v>
      </c>
      <c r="B1283" s="10" t="s">
        <v>8974</v>
      </c>
      <c r="C1283" s="11" t="n">
        <v>45615</v>
      </c>
      <c r="D1283" s="13" t="b">
        <f aca="false">FALSE()</f>
        <v>0</v>
      </c>
      <c r="E1283" s="14" t="n">
        <f aca="false">_xlfn.MAXIFS(Pedidos!$C$2:$C$7000,Pedidos!$B$2:$B$7000,A1283)</f>
        <v>45927</v>
      </c>
      <c r="F1283" s="15" t="n">
        <f aca="false">Parámetros!$B$4-E1283</f>
        <v>369</v>
      </c>
      <c r="G1283" s="7" t="n">
        <f aca="false">COUNTIF(Pedidos!$B$2:$B$7000,A1283)</f>
        <v>3</v>
      </c>
      <c r="H1283" s="16" t="n">
        <f aca="false">SUMIFS(Pedidos!$D$2:$D$7000,Pedidos!$B$2:$B$7000,A1283)</f>
        <v>97.33</v>
      </c>
      <c r="I1283" s="7" t="n">
        <f aca="false">5-MIN(4,INT(PERCENTRANK($F$2:$F$2401,F1283,6)*5))</f>
        <v>2</v>
      </c>
      <c r="J1283" s="15" t="n">
        <f aca="false">IF(G1283&gt;=Parámetros!$B$8,5,IF(G1283&gt;=Parámetros!$B$7,4,IF(G1283&gt;=Parámetros!$B$6,3,IF(G1283&gt;=Parámetros!$B$5,2,1))))</f>
        <v>3</v>
      </c>
      <c r="K1283" s="7" t="n">
        <f aca="false">1+MIN(4,INT(PERCENTRANK($H$2:$H$2401,H1283,6)*5))</f>
        <v>4</v>
      </c>
      <c r="L1283" s="7" t="str">
        <f aca="false">I1283&amp;J1283&amp;K1283</f>
        <v>234</v>
      </c>
      <c r="M1283" s="15" t="str">
        <f aca="false">INDEX('Mapa RF'!$B$4:$F$8,6-I1283,J1283)</f>
        <v>En riesgo</v>
      </c>
    </row>
    <row r="1284" customFormat="false" ht="15" hidden="false" customHeight="false" outlineLevel="0" collapsed="false">
      <c r="A1284" s="10" t="s">
        <v>3649</v>
      </c>
      <c r="B1284" s="10" t="s">
        <v>8975</v>
      </c>
      <c r="C1284" s="11" t="n">
        <v>45879</v>
      </c>
      <c r="D1284" s="13" t="b">
        <f aca="false">FALSE()</f>
        <v>0</v>
      </c>
      <c r="E1284" s="14" t="n">
        <f aca="false">_xlfn.MAXIFS(Pedidos!$C$2:$C$7000,Pedidos!$B$2:$B$7000,A1284)</f>
        <v>46110</v>
      </c>
      <c r="F1284" s="15" t="n">
        <f aca="false">Parámetros!$B$4-E1284</f>
        <v>186</v>
      </c>
      <c r="G1284" s="7" t="n">
        <f aca="false">COUNTIF(Pedidos!$B$2:$B$7000,A1284)</f>
        <v>2</v>
      </c>
      <c r="H1284" s="16" t="n">
        <f aca="false">SUMIFS(Pedidos!$D$2:$D$7000,Pedidos!$B$2:$B$7000,A1284)</f>
        <v>78.42</v>
      </c>
      <c r="I1284" s="7" t="n">
        <f aca="false">5-MIN(4,INT(PERCENTRANK($F$2:$F$2401,F1284,6)*5))</f>
        <v>4</v>
      </c>
      <c r="J1284" s="15" t="n">
        <f aca="false">IF(G1284&gt;=Parámetros!$B$8,5,IF(G1284&gt;=Parámetros!$B$7,4,IF(G1284&gt;=Parámetros!$B$6,3,IF(G1284&gt;=Parámetros!$B$5,2,1))))</f>
        <v>2</v>
      </c>
      <c r="K1284" s="7" t="n">
        <f aca="false">1+MIN(4,INT(PERCENTRANK($H$2:$H$2401,H1284,6)*5))</f>
        <v>4</v>
      </c>
      <c r="L1284" s="7" t="str">
        <f aca="false">I1284&amp;J1284&amp;K1284</f>
        <v>424</v>
      </c>
      <c r="M1284" s="15" t="str">
        <f aca="false">INDEX('Mapa RF'!$B$4:$F$8,6-I1284,J1284)</f>
        <v>Potencialmente leales</v>
      </c>
    </row>
    <row r="1285" customFormat="false" ht="15" hidden="false" customHeight="false" outlineLevel="0" collapsed="false">
      <c r="A1285" s="10" t="s">
        <v>403</v>
      </c>
      <c r="B1285" s="10" t="s">
        <v>8974</v>
      </c>
      <c r="C1285" s="11" t="n">
        <v>45614</v>
      </c>
      <c r="D1285" s="13" t="b">
        <f aca="false">FALSE()</f>
        <v>0</v>
      </c>
      <c r="E1285" s="14" t="n">
        <f aca="false">_xlfn.MAXIFS(Pedidos!$C$2:$C$7000,Pedidos!$B$2:$B$7000,A1285)</f>
        <v>45614</v>
      </c>
      <c r="F1285" s="15" t="n">
        <f aca="false">Parámetros!$B$4-E1285</f>
        <v>682</v>
      </c>
      <c r="G1285" s="7" t="n">
        <f aca="false">COUNTIF(Pedidos!$B$2:$B$7000,A1285)</f>
        <v>1</v>
      </c>
      <c r="H1285" s="16" t="n">
        <f aca="false">SUMIFS(Pedidos!$D$2:$D$7000,Pedidos!$B$2:$B$7000,A1285)</f>
        <v>22.85</v>
      </c>
      <c r="I1285" s="7" t="n">
        <f aca="false">5-MIN(4,INT(PERCENTRANK($F$2:$F$2401,F1285,6)*5))</f>
        <v>1</v>
      </c>
      <c r="J1285" s="15" t="n">
        <f aca="false">IF(G1285&gt;=Parámetros!$B$8,5,IF(G1285&gt;=Parámetros!$B$7,4,IF(G1285&gt;=Parámetros!$B$6,3,IF(G1285&gt;=Parámetros!$B$5,2,1))))</f>
        <v>1</v>
      </c>
      <c r="K1285" s="7" t="n">
        <f aca="false">1+MIN(4,INT(PERCENTRANK($H$2:$H$2401,H1285,6)*5))</f>
        <v>1</v>
      </c>
      <c r="L1285" s="7" t="str">
        <f aca="false">I1285&amp;J1285&amp;K1285</f>
        <v>111</v>
      </c>
      <c r="M1285" s="15" t="str">
        <f aca="false">INDEX('Mapa RF'!$B$4:$F$8,6-I1285,J1285)</f>
        <v>Hibernando</v>
      </c>
    </row>
    <row r="1286" customFormat="false" ht="15" hidden="false" customHeight="false" outlineLevel="0" collapsed="false">
      <c r="A1286" s="10" t="s">
        <v>1284</v>
      </c>
      <c r="B1286" s="10" t="s">
        <v>8968</v>
      </c>
      <c r="C1286" s="11" t="n">
        <v>45701</v>
      </c>
      <c r="D1286" s="13" t="b">
        <f aca="false">TRUE()</f>
        <v>1</v>
      </c>
      <c r="E1286" s="14" t="n">
        <f aca="false">_xlfn.MAXIFS(Pedidos!$C$2:$C$7000,Pedidos!$B$2:$B$7000,A1286)</f>
        <v>46029</v>
      </c>
      <c r="F1286" s="15" t="n">
        <f aca="false">Parámetros!$B$4-E1286</f>
        <v>267</v>
      </c>
      <c r="G1286" s="7" t="n">
        <f aca="false">COUNTIF(Pedidos!$B$2:$B$7000,A1286)</f>
        <v>3</v>
      </c>
      <c r="H1286" s="16" t="n">
        <f aca="false">SUMIFS(Pedidos!$D$2:$D$7000,Pedidos!$B$2:$B$7000,A1286)</f>
        <v>129.18</v>
      </c>
      <c r="I1286" s="7" t="n">
        <f aca="false">5-MIN(4,INT(PERCENTRANK($F$2:$F$2401,F1286,6)*5))</f>
        <v>3</v>
      </c>
      <c r="J1286" s="15" t="n">
        <f aca="false">IF(G1286&gt;=Parámetros!$B$8,5,IF(G1286&gt;=Parámetros!$B$7,4,IF(G1286&gt;=Parámetros!$B$6,3,IF(G1286&gt;=Parámetros!$B$5,2,1))))</f>
        <v>3</v>
      </c>
      <c r="K1286" s="7" t="n">
        <f aca="false">1+MIN(4,INT(PERCENTRANK($H$2:$H$2401,H1286,6)*5))</f>
        <v>4</v>
      </c>
      <c r="L1286" s="7" t="str">
        <f aca="false">I1286&amp;J1286&amp;K1286</f>
        <v>334</v>
      </c>
      <c r="M1286" s="15" t="str">
        <f aca="false">INDEX('Mapa RF'!$B$4:$F$8,6-I1286,J1286)</f>
        <v>Necesitan atención</v>
      </c>
    </row>
    <row r="1287" customFormat="false" ht="15" hidden="false" customHeight="false" outlineLevel="0" collapsed="false">
      <c r="A1287" s="10" t="s">
        <v>3377</v>
      </c>
      <c r="B1287" s="10" t="s">
        <v>8974</v>
      </c>
      <c r="C1287" s="11" t="n">
        <v>45860</v>
      </c>
      <c r="D1287" s="13" t="b">
        <f aca="false">TRUE()</f>
        <v>1</v>
      </c>
      <c r="E1287" s="14" t="n">
        <f aca="false">_xlfn.MAXIFS(Pedidos!$C$2:$C$7000,Pedidos!$B$2:$B$7000,A1287)</f>
        <v>45860</v>
      </c>
      <c r="F1287" s="15" t="n">
        <f aca="false">Parámetros!$B$4-E1287</f>
        <v>436</v>
      </c>
      <c r="G1287" s="7" t="n">
        <f aca="false">COUNTIF(Pedidos!$B$2:$B$7000,A1287)</f>
        <v>1</v>
      </c>
      <c r="H1287" s="16" t="n">
        <f aca="false">SUMIFS(Pedidos!$D$2:$D$7000,Pedidos!$B$2:$B$7000,A1287)</f>
        <v>32.99</v>
      </c>
      <c r="I1287" s="7" t="n">
        <f aca="false">5-MIN(4,INT(PERCENTRANK($F$2:$F$2401,F1287,6)*5))</f>
        <v>2</v>
      </c>
      <c r="J1287" s="15" t="n">
        <f aca="false">IF(G1287&gt;=Parámetros!$B$8,5,IF(G1287&gt;=Parámetros!$B$7,4,IF(G1287&gt;=Parámetros!$B$6,3,IF(G1287&gt;=Parámetros!$B$5,2,1))))</f>
        <v>1</v>
      </c>
      <c r="K1287" s="7" t="n">
        <f aca="false">1+MIN(4,INT(PERCENTRANK($H$2:$H$2401,H1287,6)*5))</f>
        <v>2</v>
      </c>
      <c r="L1287" s="7" t="str">
        <f aca="false">I1287&amp;J1287&amp;K1287</f>
        <v>212</v>
      </c>
      <c r="M1287" s="15" t="str">
        <f aca="false">INDEX('Mapa RF'!$B$4:$F$8,6-I1287,J1287)</f>
        <v>Hibernando</v>
      </c>
    </row>
    <row r="1288" customFormat="false" ht="15" hidden="false" customHeight="false" outlineLevel="0" collapsed="false">
      <c r="A1288" s="10" t="s">
        <v>2272</v>
      </c>
      <c r="B1288" s="10" t="s">
        <v>8972</v>
      </c>
      <c r="C1288" s="11" t="n">
        <v>45776</v>
      </c>
      <c r="D1288" s="13" t="b">
        <f aca="false">FALSE()</f>
        <v>0</v>
      </c>
      <c r="E1288" s="14" t="n">
        <f aca="false">_xlfn.MAXIFS(Pedidos!$C$2:$C$7000,Pedidos!$B$2:$B$7000,A1288)</f>
        <v>45887</v>
      </c>
      <c r="F1288" s="15" t="n">
        <f aca="false">Parámetros!$B$4-E1288</f>
        <v>409</v>
      </c>
      <c r="G1288" s="7" t="n">
        <f aca="false">COUNTIF(Pedidos!$B$2:$B$7000,A1288)</f>
        <v>2</v>
      </c>
      <c r="H1288" s="16" t="n">
        <f aca="false">SUMIFS(Pedidos!$D$2:$D$7000,Pedidos!$B$2:$B$7000,A1288)</f>
        <v>104</v>
      </c>
      <c r="I1288" s="7" t="n">
        <f aca="false">5-MIN(4,INT(PERCENTRANK($F$2:$F$2401,F1288,6)*5))</f>
        <v>2</v>
      </c>
      <c r="J1288" s="15" t="n">
        <f aca="false">IF(G1288&gt;=Parámetros!$B$8,5,IF(G1288&gt;=Parámetros!$B$7,4,IF(G1288&gt;=Parámetros!$B$6,3,IF(G1288&gt;=Parámetros!$B$5,2,1))))</f>
        <v>2</v>
      </c>
      <c r="K1288" s="7" t="n">
        <f aca="false">1+MIN(4,INT(PERCENTRANK($H$2:$H$2401,H1288,6)*5))</f>
        <v>4</v>
      </c>
      <c r="L1288" s="7" t="str">
        <f aca="false">I1288&amp;J1288&amp;K1288</f>
        <v>224</v>
      </c>
      <c r="M1288" s="15" t="str">
        <f aca="false">INDEX('Mapa RF'!$B$4:$F$8,6-I1288,J1288)</f>
        <v>Hibernando</v>
      </c>
    </row>
    <row r="1289" customFormat="false" ht="15" hidden="false" customHeight="false" outlineLevel="0" collapsed="false">
      <c r="A1289" s="10" t="s">
        <v>3466</v>
      </c>
      <c r="B1289" s="10" t="s">
        <v>8978</v>
      </c>
      <c r="C1289" s="11" t="n">
        <v>45866</v>
      </c>
      <c r="D1289" s="13" t="b">
        <f aca="false">TRUE()</f>
        <v>1</v>
      </c>
      <c r="E1289" s="14" t="n">
        <f aca="false">_xlfn.MAXIFS(Pedidos!$C$2:$C$7000,Pedidos!$B$2:$B$7000,A1289)</f>
        <v>45866</v>
      </c>
      <c r="F1289" s="15" t="n">
        <f aca="false">Parámetros!$B$4-E1289</f>
        <v>430</v>
      </c>
      <c r="G1289" s="7" t="n">
        <f aca="false">COUNTIF(Pedidos!$B$2:$B$7000,A1289)</f>
        <v>1</v>
      </c>
      <c r="H1289" s="16" t="n">
        <f aca="false">SUMIFS(Pedidos!$D$2:$D$7000,Pedidos!$B$2:$B$7000,A1289)</f>
        <v>28.93</v>
      </c>
      <c r="I1289" s="7" t="n">
        <f aca="false">5-MIN(4,INT(PERCENTRANK($F$2:$F$2401,F1289,6)*5))</f>
        <v>2</v>
      </c>
      <c r="J1289" s="15" t="n">
        <f aca="false">IF(G1289&gt;=Parámetros!$B$8,5,IF(G1289&gt;=Parámetros!$B$7,4,IF(G1289&gt;=Parámetros!$B$6,3,IF(G1289&gt;=Parámetros!$B$5,2,1))))</f>
        <v>1</v>
      </c>
      <c r="K1289" s="7" t="n">
        <f aca="false">1+MIN(4,INT(PERCENTRANK($H$2:$H$2401,H1289,6)*5))</f>
        <v>2</v>
      </c>
      <c r="L1289" s="7" t="str">
        <f aca="false">I1289&amp;J1289&amp;K1289</f>
        <v>212</v>
      </c>
      <c r="M1289" s="15" t="str">
        <f aca="false">INDEX('Mapa RF'!$B$4:$F$8,6-I1289,J1289)</f>
        <v>Hibernando</v>
      </c>
    </row>
    <row r="1290" customFormat="false" ht="15" hidden="false" customHeight="false" outlineLevel="0" collapsed="false">
      <c r="A1290" s="10" t="s">
        <v>4716</v>
      </c>
      <c r="B1290" s="10" t="s">
        <v>8977</v>
      </c>
      <c r="C1290" s="11" t="n">
        <v>45959</v>
      </c>
      <c r="D1290" s="13" t="b">
        <f aca="false">TRUE()</f>
        <v>1</v>
      </c>
      <c r="E1290" s="14" t="n">
        <f aca="false">_xlfn.MAXIFS(Pedidos!$C$2:$C$7000,Pedidos!$B$2:$B$7000,A1290)</f>
        <v>46249</v>
      </c>
      <c r="F1290" s="15" t="n">
        <f aca="false">Parámetros!$B$4-E1290</f>
        <v>47</v>
      </c>
      <c r="G1290" s="7" t="n">
        <f aca="false">COUNTIF(Pedidos!$B$2:$B$7000,A1290)</f>
        <v>3</v>
      </c>
      <c r="H1290" s="16" t="n">
        <f aca="false">SUMIFS(Pedidos!$D$2:$D$7000,Pedidos!$B$2:$B$7000,A1290)</f>
        <v>60.02</v>
      </c>
      <c r="I1290" s="7" t="n">
        <f aca="false">5-MIN(4,INT(PERCENTRANK($F$2:$F$2401,F1290,6)*5))</f>
        <v>5</v>
      </c>
      <c r="J1290" s="15" t="n">
        <f aca="false">IF(G1290&gt;=Parámetros!$B$8,5,IF(G1290&gt;=Parámetros!$B$7,4,IF(G1290&gt;=Parámetros!$B$6,3,IF(G1290&gt;=Parámetros!$B$5,2,1))))</f>
        <v>3</v>
      </c>
      <c r="K1290" s="7" t="n">
        <f aca="false">1+MIN(4,INT(PERCENTRANK($H$2:$H$2401,H1290,6)*5))</f>
        <v>4</v>
      </c>
      <c r="L1290" s="7" t="str">
        <f aca="false">I1290&amp;J1290&amp;K1290</f>
        <v>534</v>
      </c>
      <c r="M1290" s="15" t="str">
        <f aca="false">INDEX('Mapa RF'!$B$4:$F$8,6-I1290,J1290)</f>
        <v>Potencialmente leales</v>
      </c>
    </row>
    <row r="1291" customFormat="false" ht="15" hidden="false" customHeight="false" outlineLevel="0" collapsed="false">
      <c r="A1291" s="10" t="s">
        <v>7330</v>
      </c>
      <c r="B1291" s="10" t="s">
        <v>8973</v>
      </c>
      <c r="C1291" s="11" t="n">
        <v>46163</v>
      </c>
      <c r="D1291" s="13" t="b">
        <f aca="false">TRUE()</f>
        <v>1</v>
      </c>
      <c r="E1291" s="14" t="n">
        <f aca="false">_xlfn.MAXIFS(Pedidos!$C$2:$C$7000,Pedidos!$B$2:$B$7000,A1291)</f>
        <v>46163</v>
      </c>
      <c r="F1291" s="15" t="n">
        <f aca="false">Parámetros!$B$4-E1291</f>
        <v>133</v>
      </c>
      <c r="G1291" s="7" t="n">
        <f aca="false">COUNTIF(Pedidos!$B$2:$B$7000,A1291)</f>
        <v>1</v>
      </c>
      <c r="H1291" s="16" t="n">
        <f aca="false">SUMIFS(Pedidos!$D$2:$D$7000,Pedidos!$B$2:$B$7000,A1291)</f>
        <v>18.26</v>
      </c>
      <c r="I1291" s="7" t="n">
        <f aca="false">5-MIN(4,INT(PERCENTRANK($F$2:$F$2401,F1291,6)*5))</f>
        <v>4</v>
      </c>
      <c r="J1291" s="15" t="n">
        <f aca="false">IF(G1291&gt;=Parámetros!$B$8,5,IF(G1291&gt;=Parámetros!$B$7,4,IF(G1291&gt;=Parámetros!$B$6,3,IF(G1291&gt;=Parámetros!$B$5,2,1))))</f>
        <v>1</v>
      </c>
      <c r="K1291" s="7" t="n">
        <f aca="false">1+MIN(4,INT(PERCENTRANK($H$2:$H$2401,H1291,6)*5))</f>
        <v>1</v>
      </c>
      <c r="L1291" s="7" t="str">
        <f aca="false">I1291&amp;J1291&amp;K1291</f>
        <v>411</v>
      </c>
      <c r="M1291" s="15" t="str">
        <f aca="false">INDEX('Mapa RF'!$B$4:$F$8,6-I1291,J1291)</f>
        <v>Prometedores</v>
      </c>
    </row>
    <row r="1292" customFormat="false" ht="15" hidden="false" customHeight="false" outlineLevel="0" collapsed="false">
      <c r="A1292" s="10" t="s">
        <v>945</v>
      </c>
      <c r="B1292" s="10" t="s">
        <v>8973</v>
      </c>
      <c r="C1292" s="11" t="n">
        <v>45670</v>
      </c>
      <c r="D1292" s="13" t="b">
        <f aca="false">FALSE()</f>
        <v>0</v>
      </c>
      <c r="E1292" s="14" t="n">
        <f aca="false">_xlfn.MAXIFS(Pedidos!$C$2:$C$7000,Pedidos!$B$2:$B$7000,A1292)</f>
        <v>45670</v>
      </c>
      <c r="F1292" s="15" t="n">
        <f aca="false">Parámetros!$B$4-E1292</f>
        <v>626</v>
      </c>
      <c r="G1292" s="7" t="n">
        <f aca="false">COUNTIF(Pedidos!$B$2:$B$7000,A1292)</f>
        <v>1</v>
      </c>
      <c r="H1292" s="16" t="n">
        <f aca="false">SUMIFS(Pedidos!$D$2:$D$7000,Pedidos!$B$2:$B$7000,A1292)</f>
        <v>13.27</v>
      </c>
      <c r="I1292" s="7" t="n">
        <f aca="false">5-MIN(4,INT(PERCENTRANK($F$2:$F$2401,F1292,6)*5))</f>
        <v>1</v>
      </c>
      <c r="J1292" s="15" t="n">
        <f aca="false">IF(G1292&gt;=Parámetros!$B$8,5,IF(G1292&gt;=Parámetros!$B$7,4,IF(G1292&gt;=Parámetros!$B$6,3,IF(G1292&gt;=Parámetros!$B$5,2,1))))</f>
        <v>1</v>
      </c>
      <c r="K1292" s="7" t="n">
        <f aca="false">1+MIN(4,INT(PERCENTRANK($H$2:$H$2401,H1292,6)*5))</f>
        <v>1</v>
      </c>
      <c r="L1292" s="7" t="str">
        <f aca="false">I1292&amp;J1292&amp;K1292</f>
        <v>111</v>
      </c>
      <c r="M1292" s="15" t="str">
        <f aca="false">INDEX('Mapa RF'!$B$4:$F$8,6-I1292,J1292)</f>
        <v>Hibernando</v>
      </c>
    </row>
    <row r="1293" customFormat="false" ht="15" hidden="false" customHeight="false" outlineLevel="0" collapsed="false">
      <c r="A1293" s="10" t="s">
        <v>7281</v>
      </c>
      <c r="B1293" s="10" t="s">
        <v>8978</v>
      </c>
      <c r="C1293" s="11" t="n">
        <v>46159</v>
      </c>
      <c r="D1293" s="13" t="b">
        <f aca="false">TRUE()</f>
        <v>1</v>
      </c>
      <c r="E1293" s="14" t="n">
        <f aca="false">_xlfn.MAXIFS(Pedidos!$C$2:$C$7000,Pedidos!$B$2:$B$7000,A1293)</f>
        <v>46159</v>
      </c>
      <c r="F1293" s="15" t="n">
        <f aca="false">Parámetros!$B$4-E1293</f>
        <v>137</v>
      </c>
      <c r="G1293" s="7" t="n">
        <f aca="false">COUNTIF(Pedidos!$B$2:$B$7000,A1293)</f>
        <v>1</v>
      </c>
      <c r="H1293" s="16" t="n">
        <f aca="false">SUMIFS(Pedidos!$D$2:$D$7000,Pedidos!$B$2:$B$7000,A1293)</f>
        <v>85.02</v>
      </c>
      <c r="I1293" s="7" t="n">
        <f aca="false">5-MIN(4,INT(PERCENTRANK($F$2:$F$2401,F1293,6)*5))</f>
        <v>4</v>
      </c>
      <c r="J1293" s="15" t="n">
        <f aca="false">IF(G1293&gt;=Parámetros!$B$8,5,IF(G1293&gt;=Parámetros!$B$7,4,IF(G1293&gt;=Parámetros!$B$6,3,IF(G1293&gt;=Parámetros!$B$5,2,1))))</f>
        <v>1</v>
      </c>
      <c r="K1293" s="7" t="n">
        <f aca="false">1+MIN(4,INT(PERCENTRANK($H$2:$H$2401,H1293,6)*5))</f>
        <v>4</v>
      </c>
      <c r="L1293" s="7" t="str">
        <f aca="false">I1293&amp;J1293&amp;K1293</f>
        <v>414</v>
      </c>
      <c r="M1293" s="15" t="str">
        <f aca="false">INDEX('Mapa RF'!$B$4:$F$8,6-I1293,J1293)</f>
        <v>Prometedores</v>
      </c>
    </row>
    <row r="1294" customFormat="false" ht="15" hidden="false" customHeight="false" outlineLevel="0" collapsed="false">
      <c r="A1294" s="10" t="s">
        <v>2681</v>
      </c>
      <c r="B1294" s="10" t="s">
        <v>8968</v>
      </c>
      <c r="C1294" s="11" t="n">
        <v>45808</v>
      </c>
      <c r="D1294" s="13" t="b">
        <f aca="false">TRUE()</f>
        <v>1</v>
      </c>
      <c r="E1294" s="14" t="n">
        <f aca="false">_xlfn.MAXIFS(Pedidos!$C$2:$C$7000,Pedidos!$B$2:$B$7000,A1294)</f>
        <v>45808</v>
      </c>
      <c r="F1294" s="15" t="n">
        <f aca="false">Parámetros!$B$4-E1294</f>
        <v>488</v>
      </c>
      <c r="G1294" s="7" t="n">
        <f aca="false">COUNTIF(Pedidos!$B$2:$B$7000,A1294)</f>
        <v>1</v>
      </c>
      <c r="H1294" s="16" t="n">
        <f aca="false">SUMIFS(Pedidos!$D$2:$D$7000,Pedidos!$B$2:$B$7000,A1294)</f>
        <v>25.78</v>
      </c>
      <c r="I1294" s="7" t="n">
        <f aca="false">5-MIN(4,INT(PERCENTRANK($F$2:$F$2401,F1294,6)*5))</f>
        <v>2</v>
      </c>
      <c r="J1294" s="15" t="n">
        <f aca="false">IF(G1294&gt;=Parámetros!$B$8,5,IF(G1294&gt;=Parámetros!$B$7,4,IF(G1294&gt;=Parámetros!$B$6,3,IF(G1294&gt;=Parámetros!$B$5,2,1))))</f>
        <v>1</v>
      </c>
      <c r="K1294" s="7" t="n">
        <f aca="false">1+MIN(4,INT(PERCENTRANK($H$2:$H$2401,H1294,6)*5))</f>
        <v>2</v>
      </c>
      <c r="L1294" s="7" t="str">
        <f aca="false">I1294&amp;J1294&amp;K1294</f>
        <v>212</v>
      </c>
      <c r="M1294" s="15" t="str">
        <f aca="false">INDEX('Mapa RF'!$B$4:$F$8,6-I1294,J1294)</f>
        <v>Hibernando</v>
      </c>
    </row>
    <row r="1295" customFormat="false" ht="15" hidden="false" customHeight="false" outlineLevel="0" collapsed="false">
      <c r="A1295" s="10" t="s">
        <v>2715</v>
      </c>
      <c r="B1295" s="10" t="s">
        <v>8972</v>
      </c>
      <c r="C1295" s="11" t="n">
        <v>45811</v>
      </c>
      <c r="D1295" s="13" t="b">
        <f aca="false">TRUE()</f>
        <v>1</v>
      </c>
      <c r="E1295" s="14" t="n">
        <f aca="false">_xlfn.MAXIFS(Pedidos!$C$2:$C$7000,Pedidos!$B$2:$B$7000,A1295)</f>
        <v>45811</v>
      </c>
      <c r="F1295" s="15" t="n">
        <f aca="false">Parámetros!$B$4-E1295</f>
        <v>485</v>
      </c>
      <c r="G1295" s="7" t="n">
        <f aca="false">COUNTIF(Pedidos!$B$2:$B$7000,A1295)</f>
        <v>1</v>
      </c>
      <c r="H1295" s="16" t="n">
        <f aca="false">SUMIFS(Pedidos!$D$2:$D$7000,Pedidos!$B$2:$B$7000,A1295)</f>
        <v>39.18</v>
      </c>
      <c r="I1295" s="7" t="n">
        <f aca="false">5-MIN(4,INT(PERCENTRANK($F$2:$F$2401,F1295,6)*5))</f>
        <v>2</v>
      </c>
      <c r="J1295" s="15" t="n">
        <f aca="false">IF(G1295&gt;=Parámetros!$B$8,5,IF(G1295&gt;=Parámetros!$B$7,4,IF(G1295&gt;=Parámetros!$B$6,3,IF(G1295&gt;=Parámetros!$B$5,2,1))))</f>
        <v>1</v>
      </c>
      <c r="K1295" s="7" t="n">
        <f aca="false">1+MIN(4,INT(PERCENTRANK($H$2:$H$2401,H1295,6)*5))</f>
        <v>3</v>
      </c>
      <c r="L1295" s="7" t="str">
        <f aca="false">I1295&amp;J1295&amp;K1295</f>
        <v>213</v>
      </c>
      <c r="M1295" s="15" t="str">
        <f aca="false">INDEX('Mapa RF'!$B$4:$F$8,6-I1295,J1295)</f>
        <v>Hibernando</v>
      </c>
    </row>
    <row r="1296" customFormat="false" ht="15" hidden="false" customHeight="false" outlineLevel="0" collapsed="false">
      <c r="A1296" s="10" t="s">
        <v>4223</v>
      </c>
      <c r="B1296" s="10" t="s">
        <v>8976</v>
      </c>
      <c r="C1296" s="11" t="n">
        <v>45922</v>
      </c>
      <c r="D1296" s="13" t="b">
        <f aca="false">TRUE()</f>
        <v>1</v>
      </c>
      <c r="E1296" s="14" t="n">
        <f aca="false">_xlfn.MAXIFS(Pedidos!$C$2:$C$7000,Pedidos!$B$2:$B$7000,A1296)</f>
        <v>46271</v>
      </c>
      <c r="F1296" s="15" t="n">
        <f aca="false">Parámetros!$B$4-E1296</f>
        <v>25</v>
      </c>
      <c r="G1296" s="7" t="n">
        <f aca="false">COUNTIF(Pedidos!$B$2:$B$7000,A1296)</f>
        <v>3</v>
      </c>
      <c r="H1296" s="16" t="n">
        <f aca="false">SUMIFS(Pedidos!$D$2:$D$7000,Pedidos!$B$2:$B$7000,A1296)</f>
        <v>64.32</v>
      </c>
      <c r="I1296" s="7" t="n">
        <f aca="false">5-MIN(4,INT(PERCENTRANK($F$2:$F$2401,F1296,6)*5))</f>
        <v>5</v>
      </c>
      <c r="J1296" s="15" t="n">
        <f aca="false">IF(G1296&gt;=Parámetros!$B$8,5,IF(G1296&gt;=Parámetros!$B$7,4,IF(G1296&gt;=Parámetros!$B$6,3,IF(G1296&gt;=Parámetros!$B$5,2,1))))</f>
        <v>3</v>
      </c>
      <c r="K1296" s="7" t="n">
        <f aca="false">1+MIN(4,INT(PERCENTRANK($H$2:$H$2401,H1296,6)*5))</f>
        <v>4</v>
      </c>
      <c r="L1296" s="7" t="str">
        <f aca="false">I1296&amp;J1296&amp;K1296</f>
        <v>534</v>
      </c>
      <c r="M1296" s="15" t="str">
        <f aca="false">INDEX('Mapa RF'!$B$4:$F$8,6-I1296,J1296)</f>
        <v>Potencialmente leales</v>
      </c>
    </row>
    <row r="1297" customFormat="false" ht="15" hidden="false" customHeight="false" outlineLevel="0" collapsed="false">
      <c r="A1297" s="10" t="s">
        <v>4771</v>
      </c>
      <c r="B1297" s="10" t="s">
        <v>8971</v>
      </c>
      <c r="C1297" s="11" t="n">
        <v>45963</v>
      </c>
      <c r="D1297" s="13" t="b">
        <f aca="false">TRUE()</f>
        <v>1</v>
      </c>
      <c r="E1297" s="14" t="n">
        <f aca="false">_xlfn.MAXIFS(Pedidos!$C$2:$C$7000,Pedidos!$B$2:$B$7000,A1297)</f>
        <v>46010</v>
      </c>
      <c r="F1297" s="15" t="n">
        <f aca="false">Parámetros!$B$4-E1297</f>
        <v>286</v>
      </c>
      <c r="G1297" s="7" t="n">
        <f aca="false">COUNTIF(Pedidos!$B$2:$B$7000,A1297)</f>
        <v>2</v>
      </c>
      <c r="H1297" s="16" t="n">
        <f aca="false">SUMIFS(Pedidos!$D$2:$D$7000,Pedidos!$B$2:$B$7000,A1297)</f>
        <v>64.6</v>
      </c>
      <c r="I1297" s="7" t="n">
        <f aca="false">5-MIN(4,INT(PERCENTRANK($F$2:$F$2401,F1297,6)*5))</f>
        <v>3</v>
      </c>
      <c r="J1297" s="15" t="n">
        <f aca="false">IF(G1297&gt;=Parámetros!$B$8,5,IF(G1297&gt;=Parámetros!$B$7,4,IF(G1297&gt;=Parámetros!$B$6,3,IF(G1297&gt;=Parámetros!$B$5,2,1))))</f>
        <v>2</v>
      </c>
      <c r="K1297" s="7" t="n">
        <f aca="false">1+MIN(4,INT(PERCENTRANK($H$2:$H$2401,H1297,6)*5))</f>
        <v>4</v>
      </c>
      <c r="L1297" s="7" t="str">
        <f aca="false">I1297&amp;J1297&amp;K1297</f>
        <v>324</v>
      </c>
      <c r="M1297" s="15" t="str">
        <f aca="false">INDEX('Mapa RF'!$B$4:$F$8,6-I1297,J1297)</f>
        <v>A punto de dormirse</v>
      </c>
    </row>
    <row r="1298" customFormat="false" ht="15" hidden="false" customHeight="false" outlineLevel="0" collapsed="false">
      <c r="A1298" s="10" t="s">
        <v>6268</v>
      </c>
      <c r="B1298" s="10" t="s">
        <v>8972</v>
      </c>
      <c r="C1298" s="11" t="n">
        <v>46077</v>
      </c>
      <c r="D1298" s="13" t="b">
        <f aca="false">TRUE()</f>
        <v>1</v>
      </c>
      <c r="E1298" s="14" t="n">
        <f aca="false">_xlfn.MAXIFS(Pedidos!$C$2:$C$7000,Pedidos!$B$2:$B$7000,A1298)</f>
        <v>46077</v>
      </c>
      <c r="F1298" s="15" t="n">
        <f aca="false">Parámetros!$B$4-E1298</f>
        <v>219</v>
      </c>
      <c r="G1298" s="7" t="n">
        <f aca="false">COUNTIF(Pedidos!$B$2:$B$7000,A1298)</f>
        <v>1</v>
      </c>
      <c r="H1298" s="16" t="n">
        <f aca="false">SUMIFS(Pedidos!$D$2:$D$7000,Pedidos!$B$2:$B$7000,A1298)</f>
        <v>72.57</v>
      </c>
      <c r="I1298" s="7" t="n">
        <f aca="false">5-MIN(4,INT(PERCENTRANK($F$2:$F$2401,F1298,6)*5))</f>
        <v>3</v>
      </c>
      <c r="J1298" s="15" t="n">
        <f aca="false">IF(G1298&gt;=Parámetros!$B$8,5,IF(G1298&gt;=Parámetros!$B$7,4,IF(G1298&gt;=Parámetros!$B$6,3,IF(G1298&gt;=Parámetros!$B$5,2,1))))</f>
        <v>1</v>
      </c>
      <c r="K1298" s="7" t="n">
        <f aca="false">1+MIN(4,INT(PERCENTRANK($H$2:$H$2401,H1298,6)*5))</f>
        <v>4</v>
      </c>
      <c r="L1298" s="7" t="str">
        <f aca="false">I1298&amp;J1298&amp;K1298</f>
        <v>314</v>
      </c>
      <c r="M1298" s="15" t="str">
        <f aca="false">INDEX('Mapa RF'!$B$4:$F$8,6-I1298,J1298)</f>
        <v>A punto de dormirse</v>
      </c>
    </row>
    <row r="1299" customFormat="false" ht="15" hidden="false" customHeight="false" outlineLevel="0" collapsed="false">
      <c r="A1299" s="10" t="s">
        <v>5323</v>
      </c>
      <c r="B1299" s="10" t="s">
        <v>8970</v>
      </c>
      <c r="C1299" s="11" t="n">
        <v>46004</v>
      </c>
      <c r="D1299" s="13" t="b">
        <f aca="false">TRUE()</f>
        <v>1</v>
      </c>
      <c r="E1299" s="14" t="n">
        <f aca="false">_xlfn.MAXIFS(Pedidos!$C$2:$C$7000,Pedidos!$B$2:$B$7000,A1299)</f>
        <v>46140</v>
      </c>
      <c r="F1299" s="15" t="n">
        <f aca="false">Parámetros!$B$4-E1299</f>
        <v>156</v>
      </c>
      <c r="G1299" s="7" t="n">
        <f aca="false">COUNTIF(Pedidos!$B$2:$B$7000,A1299)</f>
        <v>2</v>
      </c>
      <c r="H1299" s="16" t="n">
        <f aca="false">SUMIFS(Pedidos!$D$2:$D$7000,Pedidos!$B$2:$B$7000,A1299)</f>
        <v>83.29</v>
      </c>
      <c r="I1299" s="7" t="n">
        <f aca="false">5-MIN(4,INT(PERCENTRANK($F$2:$F$2401,F1299,6)*5))</f>
        <v>4</v>
      </c>
      <c r="J1299" s="15" t="n">
        <f aca="false">IF(G1299&gt;=Parámetros!$B$8,5,IF(G1299&gt;=Parámetros!$B$7,4,IF(G1299&gt;=Parámetros!$B$6,3,IF(G1299&gt;=Parámetros!$B$5,2,1))))</f>
        <v>2</v>
      </c>
      <c r="K1299" s="7" t="n">
        <f aca="false">1+MIN(4,INT(PERCENTRANK($H$2:$H$2401,H1299,6)*5))</f>
        <v>4</v>
      </c>
      <c r="L1299" s="7" t="str">
        <f aca="false">I1299&amp;J1299&amp;K1299</f>
        <v>424</v>
      </c>
      <c r="M1299" s="15" t="str">
        <f aca="false">INDEX('Mapa RF'!$B$4:$F$8,6-I1299,J1299)</f>
        <v>Potencialmente leales</v>
      </c>
    </row>
    <row r="1300" customFormat="false" ht="15" hidden="false" customHeight="false" outlineLevel="0" collapsed="false">
      <c r="A1300" s="10" t="s">
        <v>8239</v>
      </c>
      <c r="B1300" s="10" t="s">
        <v>8976</v>
      </c>
      <c r="C1300" s="11" t="n">
        <v>46237</v>
      </c>
      <c r="D1300" s="13" t="b">
        <f aca="false">TRUE()</f>
        <v>1</v>
      </c>
      <c r="E1300" s="14" t="n">
        <f aca="false">_xlfn.MAXIFS(Pedidos!$C$2:$C$7000,Pedidos!$B$2:$B$7000,A1300)</f>
        <v>46237</v>
      </c>
      <c r="F1300" s="15" t="n">
        <f aca="false">Parámetros!$B$4-E1300</f>
        <v>59</v>
      </c>
      <c r="G1300" s="7" t="n">
        <f aca="false">COUNTIF(Pedidos!$B$2:$B$7000,A1300)</f>
        <v>1</v>
      </c>
      <c r="H1300" s="16" t="n">
        <f aca="false">SUMIFS(Pedidos!$D$2:$D$7000,Pedidos!$B$2:$B$7000,A1300)</f>
        <v>37.08</v>
      </c>
      <c r="I1300" s="7" t="n">
        <f aca="false">5-MIN(4,INT(PERCENTRANK($F$2:$F$2401,F1300,6)*5))</f>
        <v>5</v>
      </c>
      <c r="J1300" s="15" t="n">
        <f aca="false">IF(G1300&gt;=Parámetros!$B$8,5,IF(G1300&gt;=Parámetros!$B$7,4,IF(G1300&gt;=Parámetros!$B$6,3,IF(G1300&gt;=Parámetros!$B$5,2,1))))</f>
        <v>1</v>
      </c>
      <c r="K1300" s="7" t="n">
        <f aca="false">1+MIN(4,INT(PERCENTRANK($H$2:$H$2401,H1300,6)*5))</f>
        <v>3</v>
      </c>
      <c r="L1300" s="7" t="str">
        <f aca="false">I1300&amp;J1300&amp;K1300</f>
        <v>513</v>
      </c>
      <c r="M1300" s="15" t="str">
        <f aca="false">INDEX('Mapa RF'!$B$4:$F$8,6-I1300,J1300)</f>
        <v>Nuevos</v>
      </c>
    </row>
    <row r="1301" customFormat="false" ht="15" hidden="false" customHeight="false" outlineLevel="0" collapsed="false">
      <c r="A1301" s="10" t="s">
        <v>6218</v>
      </c>
      <c r="B1301" s="10" t="s">
        <v>8968</v>
      </c>
      <c r="C1301" s="11" t="n">
        <v>46073</v>
      </c>
      <c r="D1301" s="13" t="b">
        <f aca="false">TRUE()</f>
        <v>1</v>
      </c>
      <c r="E1301" s="14" t="n">
        <f aca="false">_xlfn.MAXIFS(Pedidos!$C$2:$C$7000,Pedidos!$B$2:$B$7000,A1301)</f>
        <v>46254</v>
      </c>
      <c r="F1301" s="15" t="n">
        <f aca="false">Parámetros!$B$4-E1301</f>
        <v>42</v>
      </c>
      <c r="G1301" s="7" t="n">
        <f aca="false">COUNTIF(Pedidos!$B$2:$B$7000,A1301)</f>
        <v>8</v>
      </c>
      <c r="H1301" s="16" t="n">
        <f aca="false">SUMIFS(Pedidos!$D$2:$D$7000,Pedidos!$B$2:$B$7000,A1301)</f>
        <v>364.31</v>
      </c>
      <c r="I1301" s="7" t="n">
        <f aca="false">5-MIN(4,INT(PERCENTRANK($F$2:$F$2401,F1301,6)*5))</f>
        <v>5</v>
      </c>
      <c r="J1301" s="15" t="n">
        <f aca="false">IF(G1301&gt;=Parámetros!$B$8,5,IF(G1301&gt;=Parámetros!$B$7,4,IF(G1301&gt;=Parámetros!$B$6,3,IF(G1301&gt;=Parámetros!$B$5,2,1))))</f>
        <v>5</v>
      </c>
      <c r="K1301" s="7" t="n">
        <f aca="false">1+MIN(4,INT(PERCENTRANK($H$2:$H$2401,H1301,6)*5))</f>
        <v>5</v>
      </c>
      <c r="L1301" s="7" t="str">
        <f aca="false">I1301&amp;J1301&amp;K1301</f>
        <v>555</v>
      </c>
      <c r="M1301" s="15" t="str">
        <f aca="false">INDEX('Mapa RF'!$B$4:$F$8,6-I1301,J1301)</f>
        <v>Campeones</v>
      </c>
    </row>
    <row r="1302" customFormat="false" ht="15" hidden="false" customHeight="false" outlineLevel="0" collapsed="false">
      <c r="A1302" s="10" t="s">
        <v>5292</v>
      </c>
      <c r="B1302" s="10" t="s">
        <v>8978</v>
      </c>
      <c r="C1302" s="11" t="n">
        <v>46002</v>
      </c>
      <c r="D1302" s="13" t="b">
        <f aca="false">TRUE()</f>
        <v>1</v>
      </c>
      <c r="E1302" s="14" t="n">
        <f aca="false">_xlfn.MAXIFS(Pedidos!$C$2:$C$7000,Pedidos!$B$2:$B$7000,A1302)</f>
        <v>46265</v>
      </c>
      <c r="F1302" s="15" t="n">
        <f aca="false">Parámetros!$B$4-E1302</f>
        <v>31</v>
      </c>
      <c r="G1302" s="7" t="n">
        <f aca="false">COUNTIF(Pedidos!$B$2:$B$7000,A1302)</f>
        <v>6</v>
      </c>
      <c r="H1302" s="16" t="n">
        <f aca="false">SUMIFS(Pedidos!$D$2:$D$7000,Pedidos!$B$2:$B$7000,A1302)</f>
        <v>226.18</v>
      </c>
      <c r="I1302" s="7" t="n">
        <f aca="false">5-MIN(4,INT(PERCENTRANK($F$2:$F$2401,F1302,6)*5))</f>
        <v>5</v>
      </c>
      <c r="J1302" s="15" t="n">
        <f aca="false">IF(G1302&gt;=Parámetros!$B$8,5,IF(G1302&gt;=Parámetros!$B$7,4,IF(G1302&gt;=Parámetros!$B$6,3,IF(G1302&gt;=Parámetros!$B$5,2,1))))</f>
        <v>5</v>
      </c>
      <c r="K1302" s="7" t="n">
        <f aca="false">1+MIN(4,INT(PERCENTRANK($H$2:$H$2401,H1302,6)*5))</f>
        <v>5</v>
      </c>
      <c r="L1302" s="7" t="str">
        <f aca="false">I1302&amp;J1302&amp;K1302</f>
        <v>555</v>
      </c>
      <c r="M1302" s="15" t="str">
        <f aca="false">INDEX('Mapa RF'!$B$4:$F$8,6-I1302,J1302)</f>
        <v>Campeones</v>
      </c>
    </row>
    <row r="1303" customFormat="false" ht="15" hidden="false" customHeight="false" outlineLevel="0" collapsed="false">
      <c r="A1303" s="10" t="s">
        <v>1305</v>
      </c>
      <c r="B1303" s="10" t="s">
        <v>8970</v>
      </c>
      <c r="C1303" s="11" t="n">
        <v>45702</v>
      </c>
      <c r="D1303" s="13" t="b">
        <f aca="false">TRUE()</f>
        <v>1</v>
      </c>
      <c r="E1303" s="14" t="n">
        <f aca="false">_xlfn.MAXIFS(Pedidos!$C$2:$C$7000,Pedidos!$B$2:$B$7000,A1303)</f>
        <v>45881</v>
      </c>
      <c r="F1303" s="15" t="n">
        <f aca="false">Parámetros!$B$4-E1303</f>
        <v>415</v>
      </c>
      <c r="G1303" s="7" t="n">
        <f aca="false">COUNTIF(Pedidos!$B$2:$B$7000,A1303)</f>
        <v>7</v>
      </c>
      <c r="H1303" s="16" t="n">
        <f aca="false">SUMIFS(Pedidos!$D$2:$D$7000,Pedidos!$B$2:$B$7000,A1303)</f>
        <v>338.5</v>
      </c>
      <c r="I1303" s="7" t="n">
        <f aca="false">5-MIN(4,INT(PERCENTRANK($F$2:$F$2401,F1303,6)*5))</f>
        <v>2</v>
      </c>
      <c r="J1303" s="15" t="n">
        <f aca="false">IF(G1303&gt;=Parámetros!$B$8,5,IF(G1303&gt;=Parámetros!$B$7,4,IF(G1303&gt;=Parámetros!$B$6,3,IF(G1303&gt;=Parámetros!$B$5,2,1))))</f>
        <v>5</v>
      </c>
      <c r="K1303" s="7" t="n">
        <f aca="false">1+MIN(4,INT(PERCENTRANK($H$2:$H$2401,H1303,6)*5))</f>
        <v>5</v>
      </c>
      <c r="L1303" s="7" t="str">
        <f aca="false">I1303&amp;J1303&amp;K1303</f>
        <v>255</v>
      </c>
      <c r="M1303" s="15" t="str">
        <f aca="false">INDEX('Mapa RF'!$B$4:$F$8,6-I1303,J1303)</f>
        <v>No podemos perderlos</v>
      </c>
    </row>
    <row r="1304" customFormat="false" ht="15" hidden="false" customHeight="false" outlineLevel="0" collapsed="false">
      <c r="A1304" s="10" t="s">
        <v>268</v>
      </c>
      <c r="B1304" s="10" t="s">
        <v>8975</v>
      </c>
      <c r="C1304" s="11" t="n">
        <v>45597</v>
      </c>
      <c r="D1304" s="13" t="b">
        <f aca="false">FALSE()</f>
        <v>0</v>
      </c>
      <c r="E1304" s="14" t="n">
        <f aca="false">_xlfn.MAXIFS(Pedidos!$C$2:$C$7000,Pedidos!$B$2:$B$7000,A1304)</f>
        <v>46295</v>
      </c>
      <c r="F1304" s="15" t="n">
        <f aca="false">Parámetros!$B$4-E1304</f>
        <v>1</v>
      </c>
      <c r="G1304" s="7" t="n">
        <f aca="false">COUNTIF(Pedidos!$B$2:$B$7000,A1304)</f>
        <v>13</v>
      </c>
      <c r="H1304" s="16" t="n">
        <f aca="false">SUMIFS(Pedidos!$D$2:$D$7000,Pedidos!$B$2:$B$7000,A1304)</f>
        <v>534.69</v>
      </c>
      <c r="I1304" s="7" t="n">
        <f aca="false">5-MIN(4,INT(PERCENTRANK($F$2:$F$2401,F1304,6)*5))</f>
        <v>5</v>
      </c>
      <c r="J1304" s="15" t="n">
        <f aca="false">IF(G1304&gt;=Parámetros!$B$8,5,IF(G1304&gt;=Parámetros!$B$7,4,IF(G1304&gt;=Parámetros!$B$6,3,IF(G1304&gt;=Parámetros!$B$5,2,1))))</f>
        <v>5</v>
      </c>
      <c r="K1304" s="7" t="n">
        <f aca="false">1+MIN(4,INT(PERCENTRANK($H$2:$H$2401,H1304,6)*5))</f>
        <v>5</v>
      </c>
      <c r="L1304" s="7" t="str">
        <f aca="false">I1304&amp;J1304&amp;K1304</f>
        <v>555</v>
      </c>
      <c r="M1304" s="15" t="str">
        <f aca="false">INDEX('Mapa RF'!$B$4:$F$8,6-I1304,J1304)</f>
        <v>Campeones</v>
      </c>
    </row>
    <row r="1305" customFormat="false" ht="15" hidden="false" customHeight="false" outlineLevel="0" collapsed="false">
      <c r="A1305" s="10" t="s">
        <v>3823</v>
      </c>
      <c r="B1305" s="10" t="s">
        <v>8972</v>
      </c>
      <c r="C1305" s="11" t="n">
        <v>45891</v>
      </c>
      <c r="D1305" s="13" t="b">
        <f aca="false">TRUE()</f>
        <v>1</v>
      </c>
      <c r="E1305" s="14" t="n">
        <f aca="false">_xlfn.MAXIFS(Pedidos!$C$2:$C$7000,Pedidos!$B$2:$B$7000,A1305)</f>
        <v>46278</v>
      </c>
      <c r="F1305" s="15" t="n">
        <f aca="false">Parámetros!$B$4-E1305</f>
        <v>18</v>
      </c>
      <c r="G1305" s="7" t="n">
        <f aca="false">COUNTIF(Pedidos!$B$2:$B$7000,A1305)</f>
        <v>8</v>
      </c>
      <c r="H1305" s="16" t="n">
        <f aca="false">SUMIFS(Pedidos!$D$2:$D$7000,Pedidos!$B$2:$B$7000,A1305)</f>
        <v>404.71</v>
      </c>
      <c r="I1305" s="7" t="n">
        <f aca="false">5-MIN(4,INT(PERCENTRANK($F$2:$F$2401,F1305,6)*5))</f>
        <v>5</v>
      </c>
      <c r="J1305" s="15" t="n">
        <f aca="false">IF(G1305&gt;=Parámetros!$B$8,5,IF(G1305&gt;=Parámetros!$B$7,4,IF(G1305&gt;=Parámetros!$B$6,3,IF(G1305&gt;=Parámetros!$B$5,2,1))))</f>
        <v>5</v>
      </c>
      <c r="K1305" s="7" t="n">
        <f aca="false">1+MIN(4,INT(PERCENTRANK($H$2:$H$2401,H1305,6)*5))</f>
        <v>5</v>
      </c>
      <c r="L1305" s="7" t="str">
        <f aca="false">I1305&amp;J1305&amp;K1305</f>
        <v>555</v>
      </c>
      <c r="M1305" s="15" t="str">
        <f aca="false">INDEX('Mapa RF'!$B$4:$F$8,6-I1305,J1305)</f>
        <v>Campeones</v>
      </c>
    </row>
    <row r="1306" customFormat="false" ht="15" hidden="false" customHeight="false" outlineLevel="0" collapsed="false">
      <c r="A1306" s="10" t="s">
        <v>1845</v>
      </c>
      <c r="B1306" s="10" t="s">
        <v>8972</v>
      </c>
      <c r="C1306" s="11" t="n">
        <v>45744</v>
      </c>
      <c r="D1306" s="13" t="b">
        <f aca="false">TRUE()</f>
        <v>1</v>
      </c>
      <c r="E1306" s="14" t="n">
        <f aca="false">_xlfn.MAXIFS(Pedidos!$C$2:$C$7000,Pedidos!$B$2:$B$7000,A1306)</f>
        <v>46290</v>
      </c>
      <c r="F1306" s="15" t="n">
        <f aca="false">Parámetros!$B$4-E1306</f>
        <v>6</v>
      </c>
      <c r="G1306" s="7" t="n">
        <f aca="false">COUNTIF(Pedidos!$B$2:$B$7000,A1306)</f>
        <v>17</v>
      </c>
      <c r="H1306" s="16" t="n">
        <f aca="false">SUMIFS(Pedidos!$D$2:$D$7000,Pedidos!$B$2:$B$7000,A1306)</f>
        <v>754.49</v>
      </c>
      <c r="I1306" s="7" t="n">
        <f aca="false">5-MIN(4,INT(PERCENTRANK($F$2:$F$2401,F1306,6)*5))</f>
        <v>5</v>
      </c>
      <c r="J1306" s="15" t="n">
        <f aca="false">IF(G1306&gt;=Parámetros!$B$8,5,IF(G1306&gt;=Parámetros!$B$7,4,IF(G1306&gt;=Parámetros!$B$6,3,IF(G1306&gt;=Parámetros!$B$5,2,1))))</f>
        <v>5</v>
      </c>
      <c r="K1306" s="7" t="n">
        <f aca="false">1+MIN(4,INT(PERCENTRANK($H$2:$H$2401,H1306,6)*5))</f>
        <v>5</v>
      </c>
      <c r="L1306" s="7" t="str">
        <f aca="false">I1306&amp;J1306&amp;K1306</f>
        <v>555</v>
      </c>
      <c r="M1306" s="15" t="str">
        <f aca="false">INDEX('Mapa RF'!$B$4:$F$8,6-I1306,J1306)</f>
        <v>Campeones</v>
      </c>
    </row>
    <row r="1307" customFormat="false" ht="15" hidden="false" customHeight="false" outlineLevel="0" collapsed="false">
      <c r="A1307" s="10" t="s">
        <v>1510</v>
      </c>
      <c r="B1307" s="10" t="s">
        <v>8968</v>
      </c>
      <c r="C1307" s="11" t="n">
        <v>45719</v>
      </c>
      <c r="D1307" s="13" t="b">
        <f aca="false">TRUE()</f>
        <v>1</v>
      </c>
      <c r="E1307" s="14" t="n">
        <f aca="false">_xlfn.MAXIFS(Pedidos!$C$2:$C$7000,Pedidos!$B$2:$B$7000,A1307)</f>
        <v>45896</v>
      </c>
      <c r="F1307" s="15" t="n">
        <f aca="false">Parámetros!$B$4-E1307</f>
        <v>400</v>
      </c>
      <c r="G1307" s="7" t="n">
        <f aca="false">COUNTIF(Pedidos!$B$2:$B$7000,A1307)</f>
        <v>7</v>
      </c>
      <c r="H1307" s="16" t="n">
        <f aca="false">SUMIFS(Pedidos!$D$2:$D$7000,Pedidos!$B$2:$B$7000,A1307)</f>
        <v>319.32</v>
      </c>
      <c r="I1307" s="7" t="n">
        <f aca="false">5-MIN(4,INT(PERCENTRANK($F$2:$F$2401,F1307,6)*5))</f>
        <v>2</v>
      </c>
      <c r="J1307" s="15" t="n">
        <f aca="false">IF(G1307&gt;=Parámetros!$B$8,5,IF(G1307&gt;=Parámetros!$B$7,4,IF(G1307&gt;=Parámetros!$B$6,3,IF(G1307&gt;=Parámetros!$B$5,2,1))))</f>
        <v>5</v>
      </c>
      <c r="K1307" s="7" t="n">
        <f aca="false">1+MIN(4,INT(PERCENTRANK($H$2:$H$2401,H1307,6)*5))</f>
        <v>5</v>
      </c>
      <c r="L1307" s="7" t="str">
        <f aca="false">I1307&amp;J1307&amp;K1307</f>
        <v>255</v>
      </c>
      <c r="M1307" s="15" t="str">
        <f aca="false">INDEX('Mapa RF'!$B$4:$F$8,6-I1307,J1307)</f>
        <v>No podemos perderlos</v>
      </c>
    </row>
    <row r="1308" customFormat="false" ht="15" hidden="false" customHeight="false" outlineLevel="0" collapsed="false">
      <c r="A1308" s="10" t="s">
        <v>1370</v>
      </c>
      <c r="B1308" s="10" t="s">
        <v>8968</v>
      </c>
      <c r="C1308" s="11" t="n">
        <v>45707</v>
      </c>
      <c r="D1308" s="13" t="b">
        <f aca="false">TRUE()</f>
        <v>1</v>
      </c>
      <c r="E1308" s="14" t="n">
        <f aca="false">_xlfn.MAXIFS(Pedidos!$C$2:$C$7000,Pedidos!$B$2:$B$7000,A1308)</f>
        <v>45707</v>
      </c>
      <c r="F1308" s="15" t="n">
        <f aca="false">Parámetros!$B$4-E1308</f>
        <v>589</v>
      </c>
      <c r="G1308" s="7" t="n">
        <f aca="false">COUNTIF(Pedidos!$B$2:$B$7000,A1308)</f>
        <v>1</v>
      </c>
      <c r="H1308" s="16" t="n">
        <f aca="false">SUMIFS(Pedidos!$D$2:$D$7000,Pedidos!$B$2:$B$7000,A1308)</f>
        <v>37.15</v>
      </c>
      <c r="I1308" s="7" t="n">
        <f aca="false">5-MIN(4,INT(PERCENTRANK($F$2:$F$2401,F1308,6)*5))</f>
        <v>1</v>
      </c>
      <c r="J1308" s="15" t="n">
        <f aca="false">IF(G1308&gt;=Parámetros!$B$8,5,IF(G1308&gt;=Parámetros!$B$7,4,IF(G1308&gt;=Parámetros!$B$6,3,IF(G1308&gt;=Parámetros!$B$5,2,1))))</f>
        <v>1</v>
      </c>
      <c r="K1308" s="7" t="n">
        <f aca="false">1+MIN(4,INT(PERCENTRANK($H$2:$H$2401,H1308,6)*5))</f>
        <v>3</v>
      </c>
      <c r="L1308" s="7" t="str">
        <f aca="false">I1308&amp;J1308&amp;K1308</f>
        <v>113</v>
      </c>
      <c r="M1308" s="15" t="str">
        <f aca="false">INDEX('Mapa RF'!$B$4:$F$8,6-I1308,J1308)</f>
        <v>Hibernando</v>
      </c>
    </row>
    <row r="1309" customFormat="false" ht="15" hidden="false" customHeight="false" outlineLevel="0" collapsed="false">
      <c r="A1309" s="10" t="s">
        <v>1784</v>
      </c>
      <c r="B1309" s="10" t="s">
        <v>8972</v>
      </c>
      <c r="C1309" s="11" t="n">
        <v>45739</v>
      </c>
      <c r="D1309" s="13" t="b">
        <f aca="false">TRUE()</f>
        <v>1</v>
      </c>
      <c r="E1309" s="14" t="n">
        <f aca="false">_xlfn.MAXIFS(Pedidos!$C$2:$C$7000,Pedidos!$B$2:$B$7000,A1309)</f>
        <v>45739</v>
      </c>
      <c r="F1309" s="15" t="n">
        <f aca="false">Parámetros!$B$4-E1309</f>
        <v>557</v>
      </c>
      <c r="G1309" s="7" t="n">
        <f aca="false">COUNTIF(Pedidos!$B$2:$B$7000,A1309)</f>
        <v>1</v>
      </c>
      <c r="H1309" s="16" t="n">
        <f aca="false">SUMIFS(Pedidos!$D$2:$D$7000,Pedidos!$B$2:$B$7000,A1309)</f>
        <v>32.09</v>
      </c>
      <c r="I1309" s="7" t="n">
        <f aca="false">5-MIN(4,INT(PERCENTRANK($F$2:$F$2401,F1309,6)*5))</f>
        <v>1</v>
      </c>
      <c r="J1309" s="15" t="n">
        <f aca="false">IF(G1309&gt;=Parámetros!$B$8,5,IF(G1309&gt;=Parámetros!$B$7,4,IF(G1309&gt;=Parámetros!$B$6,3,IF(G1309&gt;=Parámetros!$B$5,2,1))))</f>
        <v>1</v>
      </c>
      <c r="K1309" s="7" t="n">
        <f aca="false">1+MIN(4,INT(PERCENTRANK($H$2:$H$2401,H1309,6)*5))</f>
        <v>2</v>
      </c>
      <c r="L1309" s="7" t="str">
        <f aca="false">I1309&amp;J1309&amp;K1309</f>
        <v>112</v>
      </c>
      <c r="M1309" s="15" t="str">
        <f aca="false">INDEX('Mapa RF'!$B$4:$F$8,6-I1309,J1309)</f>
        <v>Hibernando</v>
      </c>
    </row>
    <row r="1310" customFormat="false" ht="15" hidden="false" customHeight="false" outlineLevel="0" collapsed="false">
      <c r="A1310" s="10" t="s">
        <v>628</v>
      </c>
      <c r="B1310" s="10" t="s">
        <v>8970</v>
      </c>
      <c r="C1310" s="11" t="n">
        <v>45639</v>
      </c>
      <c r="D1310" s="13" t="b">
        <f aca="false">TRUE()</f>
        <v>1</v>
      </c>
      <c r="E1310" s="14" t="n">
        <f aca="false">_xlfn.MAXIFS(Pedidos!$C$2:$C$7000,Pedidos!$B$2:$B$7000,A1310)</f>
        <v>45838</v>
      </c>
      <c r="F1310" s="15" t="n">
        <f aca="false">Parámetros!$B$4-E1310</f>
        <v>458</v>
      </c>
      <c r="G1310" s="7" t="n">
        <f aca="false">COUNTIF(Pedidos!$B$2:$B$7000,A1310)</f>
        <v>7</v>
      </c>
      <c r="H1310" s="16" t="n">
        <f aca="false">SUMIFS(Pedidos!$D$2:$D$7000,Pedidos!$B$2:$B$7000,A1310)</f>
        <v>372.73</v>
      </c>
      <c r="I1310" s="7" t="n">
        <f aca="false">5-MIN(4,INT(PERCENTRANK($F$2:$F$2401,F1310,6)*5))</f>
        <v>2</v>
      </c>
      <c r="J1310" s="15" t="n">
        <f aca="false">IF(G1310&gt;=Parámetros!$B$8,5,IF(G1310&gt;=Parámetros!$B$7,4,IF(G1310&gt;=Parámetros!$B$6,3,IF(G1310&gt;=Parámetros!$B$5,2,1))))</f>
        <v>5</v>
      </c>
      <c r="K1310" s="7" t="n">
        <f aca="false">1+MIN(4,INT(PERCENTRANK($H$2:$H$2401,H1310,6)*5))</f>
        <v>5</v>
      </c>
      <c r="L1310" s="7" t="str">
        <f aca="false">I1310&amp;J1310&amp;K1310</f>
        <v>255</v>
      </c>
      <c r="M1310" s="15" t="str">
        <f aca="false">INDEX('Mapa RF'!$B$4:$F$8,6-I1310,J1310)</f>
        <v>No podemos perderlos</v>
      </c>
    </row>
    <row r="1311" customFormat="false" ht="15" hidden="false" customHeight="false" outlineLevel="0" collapsed="false">
      <c r="A1311" s="10" t="s">
        <v>5344</v>
      </c>
      <c r="B1311" s="10" t="s">
        <v>8981</v>
      </c>
      <c r="C1311" s="11" t="n">
        <v>46006</v>
      </c>
      <c r="D1311" s="13" t="b">
        <f aca="false">TRUE()</f>
        <v>1</v>
      </c>
      <c r="E1311" s="14" t="n">
        <f aca="false">_xlfn.MAXIFS(Pedidos!$C$2:$C$7000,Pedidos!$B$2:$B$7000,A1311)</f>
        <v>46006</v>
      </c>
      <c r="F1311" s="15" t="n">
        <f aca="false">Parámetros!$B$4-E1311</f>
        <v>290</v>
      </c>
      <c r="G1311" s="7" t="n">
        <f aca="false">COUNTIF(Pedidos!$B$2:$B$7000,A1311)</f>
        <v>1</v>
      </c>
      <c r="H1311" s="16" t="n">
        <f aca="false">SUMIFS(Pedidos!$D$2:$D$7000,Pedidos!$B$2:$B$7000,A1311)</f>
        <v>36.16</v>
      </c>
      <c r="I1311" s="7" t="n">
        <f aca="false">5-MIN(4,INT(PERCENTRANK($F$2:$F$2401,F1311,6)*5))</f>
        <v>3</v>
      </c>
      <c r="J1311" s="15" t="n">
        <f aca="false">IF(G1311&gt;=Parámetros!$B$8,5,IF(G1311&gt;=Parámetros!$B$7,4,IF(G1311&gt;=Parámetros!$B$6,3,IF(G1311&gt;=Parámetros!$B$5,2,1))))</f>
        <v>1</v>
      </c>
      <c r="K1311" s="7" t="n">
        <f aca="false">1+MIN(4,INT(PERCENTRANK($H$2:$H$2401,H1311,6)*5))</f>
        <v>3</v>
      </c>
      <c r="L1311" s="7" t="str">
        <f aca="false">I1311&amp;J1311&amp;K1311</f>
        <v>313</v>
      </c>
      <c r="M1311" s="15" t="str">
        <f aca="false">INDEX('Mapa RF'!$B$4:$F$8,6-I1311,J1311)</f>
        <v>A punto de dormirse</v>
      </c>
    </row>
    <row r="1312" customFormat="false" ht="15" hidden="false" customHeight="false" outlineLevel="0" collapsed="false">
      <c r="A1312" s="10" t="s">
        <v>1815</v>
      </c>
      <c r="B1312" s="10" t="s">
        <v>8972</v>
      </c>
      <c r="C1312" s="11" t="n">
        <v>45741</v>
      </c>
      <c r="D1312" s="13" t="b">
        <f aca="false">TRUE()</f>
        <v>1</v>
      </c>
      <c r="E1312" s="14" t="n">
        <f aca="false">_xlfn.MAXIFS(Pedidos!$C$2:$C$7000,Pedidos!$B$2:$B$7000,A1312)</f>
        <v>45909</v>
      </c>
      <c r="F1312" s="15" t="n">
        <f aca="false">Parámetros!$B$4-E1312</f>
        <v>387</v>
      </c>
      <c r="G1312" s="7" t="n">
        <f aca="false">COUNTIF(Pedidos!$B$2:$B$7000,A1312)</f>
        <v>4</v>
      </c>
      <c r="H1312" s="16" t="n">
        <f aca="false">SUMIFS(Pedidos!$D$2:$D$7000,Pedidos!$B$2:$B$7000,A1312)</f>
        <v>174.1</v>
      </c>
      <c r="I1312" s="7" t="n">
        <f aca="false">5-MIN(4,INT(PERCENTRANK($F$2:$F$2401,F1312,6)*5))</f>
        <v>2</v>
      </c>
      <c r="J1312" s="15" t="n">
        <f aca="false">IF(G1312&gt;=Parámetros!$B$8,5,IF(G1312&gt;=Parámetros!$B$7,4,IF(G1312&gt;=Parámetros!$B$6,3,IF(G1312&gt;=Parámetros!$B$5,2,1))))</f>
        <v>4</v>
      </c>
      <c r="K1312" s="7" t="n">
        <f aca="false">1+MIN(4,INT(PERCENTRANK($H$2:$H$2401,H1312,6)*5))</f>
        <v>5</v>
      </c>
      <c r="L1312" s="7" t="str">
        <f aca="false">I1312&amp;J1312&amp;K1312</f>
        <v>245</v>
      </c>
      <c r="M1312" s="15" t="str">
        <f aca="false">INDEX('Mapa RF'!$B$4:$F$8,6-I1312,J1312)</f>
        <v>En riesgo</v>
      </c>
    </row>
    <row r="1313" customFormat="false" ht="15" hidden="false" customHeight="false" outlineLevel="0" collapsed="false">
      <c r="A1313" s="10" t="s">
        <v>3803</v>
      </c>
      <c r="B1313" s="10" t="s">
        <v>8972</v>
      </c>
      <c r="C1313" s="11" t="n">
        <v>45889</v>
      </c>
      <c r="D1313" s="13" t="b">
        <f aca="false">TRUE()</f>
        <v>1</v>
      </c>
      <c r="E1313" s="14" t="n">
        <f aca="false">_xlfn.MAXIFS(Pedidos!$C$2:$C$7000,Pedidos!$B$2:$B$7000,A1313)</f>
        <v>46100</v>
      </c>
      <c r="F1313" s="15" t="n">
        <f aca="false">Parámetros!$B$4-E1313</f>
        <v>196</v>
      </c>
      <c r="G1313" s="7" t="n">
        <f aca="false">COUNTIF(Pedidos!$B$2:$B$7000,A1313)</f>
        <v>9</v>
      </c>
      <c r="H1313" s="16" t="n">
        <f aca="false">SUMIFS(Pedidos!$D$2:$D$7000,Pedidos!$B$2:$B$7000,A1313)</f>
        <v>331.48</v>
      </c>
      <c r="I1313" s="7" t="n">
        <f aca="false">5-MIN(4,INT(PERCENTRANK($F$2:$F$2401,F1313,6)*5))</f>
        <v>4</v>
      </c>
      <c r="J1313" s="15" t="n">
        <f aca="false">IF(G1313&gt;=Parámetros!$B$8,5,IF(G1313&gt;=Parámetros!$B$7,4,IF(G1313&gt;=Parámetros!$B$6,3,IF(G1313&gt;=Parámetros!$B$5,2,1))))</f>
        <v>5</v>
      </c>
      <c r="K1313" s="7" t="n">
        <f aca="false">1+MIN(4,INT(PERCENTRANK($H$2:$H$2401,H1313,6)*5))</f>
        <v>5</v>
      </c>
      <c r="L1313" s="7" t="str">
        <f aca="false">I1313&amp;J1313&amp;K1313</f>
        <v>455</v>
      </c>
      <c r="M1313" s="15" t="str">
        <f aca="false">INDEX('Mapa RF'!$B$4:$F$8,6-I1313,J1313)</f>
        <v>Leales</v>
      </c>
    </row>
    <row r="1314" customFormat="false" ht="15" hidden="false" customHeight="false" outlineLevel="0" collapsed="false">
      <c r="A1314" s="10" t="s">
        <v>3863</v>
      </c>
      <c r="B1314" s="10" t="s">
        <v>8972</v>
      </c>
      <c r="C1314" s="11" t="n">
        <v>45894</v>
      </c>
      <c r="D1314" s="13" t="b">
        <f aca="false">FALSE()</f>
        <v>0</v>
      </c>
      <c r="E1314" s="14" t="n">
        <f aca="false">_xlfn.MAXIFS(Pedidos!$C$2:$C$7000,Pedidos!$B$2:$B$7000,A1314)</f>
        <v>46111</v>
      </c>
      <c r="F1314" s="15" t="n">
        <f aca="false">Parámetros!$B$4-E1314</f>
        <v>185</v>
      </c>
      <c r="G1314" s="7" t="n">
        <f aca="false">COUNTIF(Pedidos!$B$2:$B$7000,A1314)</f>
        <v>3</v>
      </c>
      <c r="H1314" s="16" t="n">
        <f aca="false">SUMIFS(Pedidos!$D$2:$D$7000,Pedidos!$B$2:$B$7000,A1314)</f>
        <v>82.64</v>
      </c>
      <c r="I1314" s="7" t="n">
        <f aca="false">5-MIN(4,INT(PERCENTRANK($F$2:$F$2401,F1314,6)*5))</f>
        <v>4</v>
      </c>
      <c r="J1314" s="15" t="n">
        <f aca="false">IF(G1314&gt;=Parámetros!$B$8,5,IF(G1314&gt;=Parámetros!$B$7,4,IF(G1314&gt;=Parámetros!$B$6,3,IF(G1314&gt;=Parámetros!$B$5,2,1))))</f>
        <v>3</v>
      </c>
      <c r="K1314" s="7" t="n">
        <f aca="false">1+MIN(4,INT(PERCENTRANK($H$2:$H$2401,H1314,6)*5))</f>
        <v>4</v>
      </c>
      <c r="L1314" s="7" t="str">
        <f aca="false">I1314&amp;J1314&amp;K1314</f>
        <v>434</v>
      </c>
      <c r="M1314" s="15" t="str">
        <f aca="false">INDEX('Mapa RF'!$B$4:$F$8,6-I1314,J1314)</f>
        <v>Potencialmente leales</v>
      </c>
    </row>
    <row r="1315" customFormat="false" ht="15" hidden="false" customHeight="false" outlineLevel="0" collapsed="false">
      <c r="A1315" s="10" t="s">
        <v>863</v>
      </c>
      <c r="B1315" s="10" t="s">
        <v>8968</v>
      </c>
      <c r="C1315" s="11" t="n">
        <v>45662</v>
      </c>
      <c r="D1315" s="13" t="b">
        <f aca="false">TRUE()</f>
        <v>1</v>
      </c>
      <c r="E1315" s="14" t="n">
        <f aca="false">_xlfn.MAXIFS(Pedidos!$C$2:$C$7000,Pedidos!$B$2:$B$7000,A1315)</f>
        <v>45662</v>
      </c>
      <c r="F1315" s="15" t="n">
        <f aca="false">Parámetros!$B$4-E1315</f>
        <v>634</v>
      </c>
      <c r="G1315" s="7" t="n">
        <f aca="false">COUNTIF(Pedidos!$B$2:$B$7000,A1315)</f>
        <v>1</v>
      </c>
      <c r="H1315" s="16" t="n">
        <f aca="false">SUMIFS(Pedidos!$D$2:$D$7000,Pedidos!$B$2:$B$7000,A1315)</f>
        <v>42.34</v>
      </c>
      <c r="I1315" s="7" t="n">
        <f aca="false">5-MIN(4,INT(PERCENTRANK($F$2:$F$2401,F1315,6)*5))</f>
        <v>1</v>
      </c>
      <c r="J1315" s="15" t="n">
        <f aca="false">IF(G1315&gt;=Parámetros!$B$8,5,IF(G1315&gt;=Parámetros!$B$7,4,IF(G1315&gt;=Parámetros!$B$6,3,IF(G1315&gt;=Parámetros!$B$5,2,1))))</f>
        <v>1</v>
      </c>
      <c r="K1315" s="7" t="n">
        <f aca="false">1+MIN(4,INT(PERCENTRANK($H$2:$H$2401,H1315,6)*5))</f>
        <v>3</v>
      </c>
      <c r="L1315" s="7" t="str">
        <f aca="false">I1315&amp;J1315&amp;K1315</f>
        <v>113</v>
      </c>
      <c r="M1315" s="15" t="str">
        <f aca="false">INDEX('Mapa RF'!$B$4:$F$8,6-I1315,J1315)</f>
        <v>Hibernando</v>
      </c>
    </row>
    <row r="1316" customFormat="false" ht="15" hidden="false" customHeight="false" outlineLevel="0" collapsed="false">
      <c r="A1316" s="10" t="s">
        <v>3805</v>
      </c>
      <c r="B1316" s="10" t="s">
        <v>8970</v>
      </c>
      <c r="C1316" s="11" t="n">
        <v>45889</v>
      </c>
      <c r="D1316" s="13" t="b">
        <f aca="false">TRUE()</f>
        <v>1</v>
      </c>
      <c r="E1316" s="14" t="n">
        <f aca="false">_xlfn.MAXIFS(Pedidos!$C$2:$C$7000,Pedidos!$B$2:$B$7000,A1316)</f>
        <v>46082</v>
      </c>
      <c r="F1316" s="15" t="n">
        <f aca="false">Parámetros!$B$4-E1316</f>
        <v>214</v>
      </c>
      <c r="G1316" s="7" t="n">
        <f aca="false">COUNTIF(Pedidos!$B$2:$B$7000,A1316)</f>
        <v>2</v>
      </c>
      <c r="H1316" s="16" t="n">
        <f aca="false">SUMIFS(Pedidos!$D$2:$D$7000,Pedidos!$B$2:$B$7000,A1316)</f>
        <v>107.27</v>
      </c>
      <c r="I1316" s="7" t="n">
        <f aca="false">5-MIN(4,INT(PERCENTRANK($F$2:$F$2401,F1316,6)*5))</f>
        <v>3</v>
      </c>
      <c r="J1316" s="15" t="n">
        <f aca="false">IF(G1316&gt;=Parámetros!$B$8,5,IF(G1316&gt;=Parámetros!$B$7,4,IF(G1316&gt;=Parámetros!$B$6,3,IF(G1316&gt;=Parámetros!$B$5,2,1))))</f>
        <v>2</v>
      </c>
      <c r="K1316" s="7" t="n">
        <f aca="false">1+MIN(4,INT(PERCENTRANK($H$2:$H$2401,H1316,6)*5))</f>
        <v>4</v>
      </c>
      <c r="L1316" s="7" t="str">
        <f aca="false">I1316&amp;J1316&amp;K1316</f>
        <v>324</v>
      </c>
      <c r="M1316" s="15" t="str">
        <f aca="false">INDEX('Mapa RF'!$B$4:$F$8,6-I1316,J1316)</f>
        <v>A punto de dormirse</v>
      </c>
    </row>
    <row r="1317" customFormat="false" ht="15" hidden="false" customHeight="false" outlineLevel="0" collapsed="false">
      <c r="A1317" s="10" t="s">
        <v>1660</v>
      </c>
      <c r="B1317" s="10" t="s">
        <v>8979</v>
      </c>
      <c r="C1317" s="11" t="n">
        <v>45729</v>
      </c>
      <c r="D1317" s="13" t="b">
        <f aca="false">TRUE()</f>
        <v>1</v>
      </c>
      <c r="E1317" s="14" t="n">
        <f aca="false">_xlfn.MAXIFS(Pedidos!$C$2:$C$7000,Pedidos!$B$2:$B$7000,A1317)</f>
        <v>46029</v>
      </c>
      <c r="F1317" s="15" t="n">
        <f aca="false">Parámetros!$B$4-E1317</f>
        <v>267</v>
      </c>
      <c r="G1317" s="7" t="n">
        <f aca="false">COUNTIF(Pedidos!$B$2:$B$7000,A1317)</f>
        <v>7</v>
      </c>
      <c r="H1317" s="16" t="n">
        <f aca="false">SUMIFS(Pedidos!$D$2:$D$7000,Pedidos!$B$2:$B$7000,A1317)</f>
        <v>312.88</v>
      </c>
      <c r="I1317" s="7" t="n">
        <f aca="false">5-MIN(4,INT(PERCENTRANK($F$2:$F$2401,F1317,6)*5))</f>
        <v>3</v>
      </c>
      <c r="J1317" s="15" t="n">
        <f aca="false">IF(G1317&gt;=Parámetros!$B$8,5,IF(G1317&gt;=Parámetros!$B$7,4,IF(G1317&gt;=Parámetros!$B$6,3,IF(G1317&gt;=Parámetros!$B$5,2,1))))</f>
        <v>5</v>
      </c>
      <c r="K1317" s="7" t="n">
        <f aca="false">1+MIN(4,INT(PERCENTRANK($H$2:$H$2401,H1317,6)*5))</f>
        <v>5</v>
      </c>
      <c r="L1317" s="7" t="str">
        <f aca="false">I1317&amp;J1317&amp;K1317</f>
        <v>355</v>
      </c>
      <c r="M1317" s="15" t="str">
        <f aca="false">INDEX('Mapa RF'!$B$4:$F$8,6-I1317,J1317)</f>
        <v>Leales</v>
      </c>
    </row>
    <row r="1318" customFormat="false" ht="15" hidden="false" customHeight="false" outlineLevel="0" collapsed="false">
      <c r="A1318" s="10" t="s">
        <v>3312</v>
      </c>
      <c r="B1318" s="10" t="s">
        <v>8972</v>
      </c>
      <c r="C1318" s="11" t="n">
        <v>45855</v>
      </c>
      <c r="D1318" s="13" t="b">
        <f aca="false">TRUE()</f>
        <v>1</v>
      </c>
      <c r="E1318" s="14" t="n">
        <f aca="false">_xlfn.MAXIFS(Pedidos!$C$2:$C$7000,Pedidos!$B$2:$B$7000,A1318)</f>
        <v>45855</v>
      </c>
      <c r="F1318" s="15" t="n">
        <f aca="false">Parámetros!$B$4-E1318</f>
        <v>441</v>
      </c>
      <c r="G1318" s="7" t="n">
        <f aca="false">COUNTIF(Pedidos!$B$2:$B$7000,A1318)</f>
        <v>1</v>
      </c>
      <c r="H1318" s="16" t="n">
        <f aca="false">SUMIFS(Pedidos!$D$2:$D$7000,Pedidos!$B$2:$B$7000,A1318)</f>
        <v>28.67</v>
      </c>
      <c r="I1318" s="7" t="n">
        <f aca="false">5-MIN(4,INT(PERCENTRANK($F$2:$F$2401,F1318,6)*5))</f>
        <v>2</v>
      </c>
      <c r="J1318" s="15" t="n">
        <f aca="false">IF(G1318&gt;=Parámetros!$B$8,5,IF(G1318&gt;=Parámetros!$B$7,4,IF(G1318&gt;=Parámetros!$B$6,3,IF(G1318&gt;=Parámetros!$B$5,2,1))))</f>
        <v>1</v>
      </c>
      <c r="K1318" s="7" t="n">
        <f aca="false">1+MIN(4,INT(PERCENTRANK($H$2:$H$2401,H1318,6)*5))</f>
        <v>2</v>
      </c>
      <c r="L1318" s="7" t="str">
        <f aca="false">I1318&amp;J1318&amp;K1318</f>
        <v>212</v>
      </c>
      <c r="M1318" s="15" t="str">
        <f aca="false">INDEX('Mapa RF'!$B$4:$F$8,6-I1318,J1318)</f>
        <v>Hibernando</v>
      </c>
    </row>
    <row r="1319" customFormat="false" ht="15" hidden="false" customHeight="false" outlineLevel="0" collapsed="false">
      <c r="A1319" s="10" t="s">
        <v>3016</v>
      </c>
      <c r="B1319" s="10" t="s">
        <v>8969</v>
      </c>
      <c r="C1319" s="11" t="n">
        <v>45832</v>
      </c>
      <c r="D1319" s="13" t="b">
        <f aca="false">TRUE()</f>
        <v>1</v>
      </c>
      <c r="E1319" s="14" t="n">
        <f aca="false">_xlfn.MAXIFS(Pedidos!$C$2:$C$7000,Pedidos!$B$2:$B$7000,A1319)</f>
        <v>46272</v>
      </c>
      <c r="F1319" s="15" t="n">
        <f aca="false">Parámetros!$B$4-E1319</f>
        <v>24</v>
      </c>
      <c r="G1319" s="7" t="n">
        <f aca="false">COUNTIF(Pedidos!$B$2:$B$7000,A1319)</f>
        <v>7</v>
      </c>
      <c r="H1319" s="16" t="n">
        <f aca="false">SUMIFS(Pedidos!$D$2:$D$7000,Pedidos!$B$2:$B$7000,A1319)</f>
        <v>246.3</v>
      </c>
      <c r="I1319" s="7" t="n">
        <f aca="false">5-MIN(4,INT(PERCENTRANK($F$2:$F$2401,F1319,6)*5))</f>
        <v>5</v>
      </c>
      <c r="J1319" s="15" t="n">
        <f aca="false">IF(G1319&gt;=Parámetros!$B$8,5,IF(G1319&gt;=Parámetros!$B$7,4,IF(G1319&gt;=Parámetros!$B$6,3,IF(G1319&gt;=Parámetros!$B$5,2,1))))</f>
        <v>5</v>
      </c>
      <c r="K1319" s="7" t="n">
        <f aca="false">1+MIN(4,INT(PERCENTRANK($H$2:$H$2401,H1319,6)*5))</f>
        <v>5</v>
      </c>
      <c r="L1319" s="7" t="str">
        <f aca="false">I1319&amp;J1319&amp;K1319</f>
        <v>555</v>
      </c>
      <c r="M1319" s="15" t="str">
        <f aca="false">INDEX('Mapa RF'!$B$4:$F$8,6-I1319,J1319)</f>
        <v>Campeones</v>
      </c>
    </row>
    <row r="1320" customFormat="false" ht="15" hidden="false" customHeight="false" outlineLevel="0" collapsed="false">
      <c r="A1320" s="10" t="s">
        <v>5550</v>
      </c>
      <c r="B1320" s="10" t="s">
        <v>8968</v>
      </c>
      <c r="C1320" s="11" t="n">
        <v>46022</v>
      </c>
      <c r="D1320" s="13" t="b">
        <f aca="false">TRUE()</f>
        <v>1</v>
      </c>
      <c r="E1320" s="14" t="n">
        <f aca="false">_xlfn.MAXIFS(Pedidos!$C$2:$C$7000,Pedidos!$B$2:$B$7000,A1320)</f>
        <v>46086</v>
      </c>
      <c r="F1320" s="15" t="n">
        <f aca="false">Parámetros!$B$4-E1320</f>
        <v>210</v>
      </c>
      <c r="G1320" s="7" t="n">
        <f aca="false">COUNTIF(Pedidos!$B$2:$B$7000,A1320)</f>
        <v>2</v>
      </c>
      <c r="H1320" s="16" t="n">
        <f aca="false">SUMIFS(Pedidos!$D$2:$D$7000,Pedidos!$B$2:$B$7000,A1320)</f>
        <v>62.48</v>
      </c>
      <c r="I1320" s="7" t="n">
        <f aca="false">5-MIN(4,INT(PERCENTRANK($F$2:$F$2401,F1320,6)*5))</f>
        <v>3</v>
      </c>
      <c r="J1320" s="15" t="n">
        <f aca="false">IF(G1320&gt;=Parámetros!$B$8,5,IF(G1320&gt;=Parámetros!$B$7,4,IF(G1320&gt;=Parámetros!$B$6,3,IF(G1320&gt;=Parámetros!$B$5,2,1))))</f>
        <v>2</v>
      </c>
      <c r="K1320" s="7" t="n">
        <f aca="false">1+MIN(4,INT(PERCENTRANK($H$2:$H$2401,H1320,6)*5))</f>
        <v>4</v>
      </c>
      <c r="L1320" s="7" t="str">
        <f aca="false">I1320&amp;J1320&amp;K1320</f>
        <v>324</v>
      </c>
      <c r="M1320" s="15" t="str">
        <f aca="false">INDEX('Mapa RF'!$B$4:$F$8,6-I1320,J1320)</f>
        <v>A punto de dormirse</v>
      </c>
    </row>
    <row r="1321" customFormat="false" ht="15" hidden="false" customHeight="false" outlineLevel="0" collapsed="false">
      <c r="A1321" s="10" t="s">
        <v>171</v>
      </c>
      <c r="B1321" s="10" t="s">
        <v>8973</v>
      </c>
      <c r="C1321" s="11" t="n">
        <v>45584</v>
      </c>
      <c r="D1321" s="13" t="b">
        <f aca="false">TRUE()</f>
        <v>1</v>
      </c>
      <c r="E1321" s="14" t="n">
        <f aca="false">_xlfn.MAXIFS(Pedidos!$C$2:$C$7000,Pedidos!$B$2:$B$7000,A1321)</f>
        <v>45749</v>
      </c>
      <c r="F1321" s="15" t="n">
        <f aca="false">Parámetros!$B$4-E1321</f>
        <v>547</v>
      </c>
      <c r="G1321" s="7" t="n">
        <f aca="false">COUNTIF(Pedidos!$B$2:$B$7000,A1321)</f>
        <v>4</v>
      </c>
      <c r="H1321" s="16" t="n">
        <f aca="false">SUMIFS(Pedidos!$D$2:$D$7000,Pedidos!$B$2:$B$7000,A1321)</f>
        <v>114.9</v>
      </c>
      <c r="I1321" s="7" t="n">
        <f aca="false">5-MIN(4,INT(PERCENTRANK($F$2:$F$2401,F1321,6)*5))</f>
        <v>1</v>
      </c>
      <c r="J1321" s="15" t="n">
        <f aca="false">IF(G1321&gt;=Parámetros!$B$8,5,IF(G1321&gt;=Parámetros!$B$7,4,IF(G1321&gt;=Parámetros!$B$6,3,IF(G1321&gt;=Parámetros!$B$5,2,1))))</f>
        <v>4</v>
      </c>
      <c r="K1321" s="7" t="n">
        <f aca="false">1+MIN(4,INT(PERCENTRANK($H$2:$H$2401,H1321,6)*5))</f>
        <v>4</v>
      </c>
      <c r="L1321" s="7" t="str">
        <f aca="false">I1321&amp;J1321&amp;K1321</f>
        <v>144</v>
      </c>
      <c r="M1321" s="15" t="str">
        <f aca="false">INDEX('Mapa RF'!$B$4:$F$8,6-I1321,J1321)</f>
        <v>En riesgo</v>
      </c>
    </row>
    <row r="1322" customFormat="false" ht="15" hidden="false" customHeight="false" outlineLevel="0" collapsed="false">
      <c r="A1322" s="10" t="s">
        <v>7911</v>
      </c>
      <c r="B1322" s="10" t="s">
        <v>8981</v>
      </c>
      <c r="C1322" s="11" t="n">
        <v>46211</v>
      </c>
      <c r="D1322" s="13" t="b">
        <f aca="false">TRUE()</f>
        <v>1</v>
      </c>
      <c r="E1322" s="14" t="n">
        <f aca="false">_xlfn.MAXIFS(Pedidos!$C$2:$C$7000,Pedidos!$B$2:$B$7000,A1322)</f>
        <v>46211</v>
      </c>
      <c r="F1322" s="15" t="n">
        <f aca="false">Parámetros!$B$4-E1322</f>
        <v>85</v>
      </c>
      <c r="G1322" s="7" t="n">
        <f aca="false">COUNTIF(Pedidos!$B$2:$B$7000,A1322)</f>
        <v>1</v>
      </c>
      <c r="H1322" s="16" t="n">
        <f aca="false">SUMIFS(Pedidos!$D$2:$D$7000,Pedidos!$B$2:$B$7000,A1322)</f>
        <v>34.69</v>
      </c>
      <c r="I1322" s="7" t="n">
        <f aca="false">5-MIN(4,INT(PERCENTRANK($F$2:$F$2401,F1322,6)*5))</f>
        <v>4</v>
      </c>
      <c r="J1322" s="15" t="n">
        <f aca="false">IF(G1322&gt;=Parámetros!$B$8,5,IF(G1322&gt;=Parámetros!$B$7,4,IF(G1322&gt;=Parámetros!$B$6,3,IF(G1322&gt;=Parámetros!$B$5,2,1))))</f>
        <v>1</v>
      </c>
      <c r="K1322" s="7" t="n">
        <f aca="false">1+MIN(4,INT(PERCENTRANK($H$2:$H$2401,H1322,6)*5))</f>
        <v>2</v>
      </c>
      <c r="L1322" s="7" t="str">
        <f aca="false">I1322&amp;J1322&amp;K1322</f>
        <v>412</v>
      </c>
      <c r="M1322" s="15" t="str">
        <f aca="false">INDEX('Mapa RF'!$B$4:$F$8,6-I1322,J1322)</f>
        <v>Prometedores</v>
      </c>
    </row>
    <row r="1323" customFormat="false" ht="15" hidden="false" customHeight="false" outlineLevel="0" collapsed="false">
      <c r="A1323" s="10" t="s">
        <v>5346</v>
      </c>
      <c r="B1323" s="10" t="s">
        <v>8979</v>
      </c>
      <c r="C1323" s="11" t="n">
        <v>46006</v>
      </c>
      <c r="D1323" s="13" t="b">
        <f aca="false">TRUE()</f>
        <v>1</v>
      </c>
      <c r="E1323" s="14" t="n">
        <f aca="false">_xlfn.MAXIFS(Pedidos!$C$2:$C$7000,Pedidos!$B$2:$B$7000,A1323)</f>
        <v>46222</v>
      </c>
      <c r="F1323" s="15" t="n">
        <f aca="false">Parámetros!$B$4-E1323</f>
        <v>74</v>
      </c>
      <c r="G1323" s="7" t="n">
        <f aca="false">COUNTIF(Pedidos!$B$2:$B$7000,A1323)</f>
        <v>4</v>
      </c>
      <c r="H1323" s="16" t="n">
        <f aca="false">SUMIFS(Pedidos!$D$2:$D$7000,Pedidos!$B$2:$B$7000,A1323)</f>
        <v>252.35</v>
      </c>
      <c r="I1323" s="7" t="n">
        <f aca="false">5-MIN(4,INT(PERCENTRANK($F$2:$F$2401,F1323,6)*5))</f>
        <v>4</v>
      </c>
      <c r="J1323" s="15" t="n">
        <f aca="false">IF(G1323&gt;=Parámetros!$B$8,5,IF(G1323&gt;=Parámetros!$B$7,4,IF(G1323&gt;=Parámetros!$B$6,3,IF(G1323&gt;=Parámetros!$B$5,2,1))))</f>
        <v>4</v>
      </c>
      <c r="K1323" s="7" t="n">
        <f aca="false">1+MIN(4,INT(PERCENTRANK($H$2:$H$2401,H1323,6)*5))</f>
        <v>5</v>
      </c>
      <c r="L1323" s="7" t="str">
        <f aca="false">I1323&amp;J1323&amp;K1323</f>
        <v>445</v>
      </c>
      <c r="M1323" s="15" t="str">
        <f aca="false">INDEX('Mapa RF'!$B$4:$F$8,6-I1323,J1323)</f>
        <v>Leales</v>
      </c>
    </row>
    <row r="1324" customFormat="false" ht="15" hidden="false" customHeight="false" outlineLevel="0" collapsed="false">
      <c r="A1324" s="10" t="s">
        <v>6581</v>
      </c>
      <c r="B1324" s="10" t="s">
        <v>8968</v>
      </c>
      <c r="C1324" s="11" t="n">
        <v>46101</v>
      </c>
      <c r="D1324" s="13" t="b">
        <f aca="false">TRUE()</f>
        <v>1</v>
      </c>
      <c r="E1324" s="14" t="n">
        <f aca="false">_xlfn.MAXIFS(Pedidos!$C$2:$C$7000,Pedidos!$B$2:$B$7000,A1324)</f>
        <v>46101</v>
      </c>
      <c r="F1324" s="15" t="n">
        <f aca="false">Parámetros!$B$4-E1324</f>
        <v>195</v>
      </c>
      <c r="G1324" s="7" t="n">
        <f aca="false">COUNTIF(Pedidos!$B$2:$B$7000,A1324)</f>
        <v>1</v>
      </c>
      <c r="H1324" s="16" t="n">
        <f aca="false">SUMIFS(Pedidos!$D$2:$D$7000,Pedidos!$B$2:$B$7000,A1324)</f>
        <v>54.01</v>
      </c>
      <c r="I1324" s="7" t="n">
        <f aca="false">5-MIN(4,INT(PERCENTRANK($F$2:$F$2401,F1324,6)*5))</f>
        <v>4</v>
      </c>
      <c r="J1324" s="15" t="n">
        <f aca="false">IF(G1324&gt;=Parámetros!$B$8,5,IF(G1324&gt;=Parámetros!$B$7,4,IF(G1324&gt;=Parámetros!$B$6,3,IF(G1324&gt;=Parámetros!$B$5,2,1))))</f>
        <v>1</v>
      </c>
      <c r="K1324" s="7" t="n">
        <f aca="false">1+MIN(4,INT(PERCENTRANK($H$2:$H$2401,H1324,6)*5))</f>
        <v>3</v>
      </c>
      <c r="L1324" s="7" t="str">
        <f aca="false">I1324&amp;J1324&amp;K1324</f>
        <v>413</v>
      </c>
      <c r="M1324" s="15" t="str">
        <f aca="false">INDEX('Mapa RF'!$B$4:$F$8,6-I1324,J1324)</f>
        <v>Prometedores</v>
      </c>
    </row>
    <row r="1325" customFormat="false" ht="15" hidden="false" customHeight="false" outlineLevel="0" collapsed="false">
      <c r="A1325" s="10" t="s">
        <v>7198</v>
      </c>
      <c r="B1325" s="10" t="s">
        <v>8972</v>
      </c>
      <c r="C1325" s="11" t="n">
        <v>46152</v>
      </c>
      <c r="D1325" s="13" t="b">
        <f aca="false">FALSE()</f>
        <v>0</v>
      </c>
      <c r="E1325" s="14" t="n">
        <f aca="false">_xlfn.MAXIFS(Pedidos!$C$2:$C$7000,Pedidos!$B$2:$B$7000,A1325)</f>
        <v>46233</v>
      </c>
      <c r="F1325" s="15" t="n">
        <f aca="false">Parámetros!$B$4-E1325</f>
        <v>63</v>
      </c>
      <c r="G1325" s="7" t="n">
        <f aca="false">COUNTIF(Pedidos!$B$2:$B$7000,A1325)</f>
        <v>2</v>
      </c>
      <c r="H1325" s="16" t="n">
        <f aca="false">SUMIFS(Pedidos!$D$2:$D$7000,Pedidos!$B$2:$B$7000,A1325)</f>
        <v>99.45</v>
      </c>
      <c r="I1325" s="7" t="n">
        <f aca="false">5-MIN(4,INT(PERCENTRANK($F$2:$F$2401,F1325,6)*5))</f>
        <v>5</v>
      </c>
      <c r="J1325" s="15" t="n">
        <f aca="false">IF(G1325&gt;=Parámetros!$B$8,5,IF(G1325&gt;=Parámetros!$B$7,4,IF(G1325&gt;=Parámetros!$B$6,3,IF(G1325&gt;=Parámetros!$B$5,2,1))))</f>
        <v>2</v>
      </c>
      <c r="K1325" s="7" t="n">
        <f aca="false">1+MIN(4,INT(PERCENTRANK($H$2:$H$2401,H1325,6)*5))</f>
        <v>4</v>
      </c>
      <c r="L1325" s="7" t="str">
        <f aca="false">I1325&amp;J1325&amp;K1325</f>
        <v>524</v>
      </c>
      <c r="M1325" s="15" t="str">
        <f aca="false">INDEX('Mapa RF'!$B$4:$F$8,6-I1325,J1325)</f>
        <v>Potencialmente leales</v>
      </c>
    </row>
    <row r="1326" customFormat="false" ht="15" hidden="false" customHeight="false" outlineLevel="0" collapsed="false">
      <c r="A1326" s="10" t="s">
        <v>7408</v>
      </c>
      <c r="B1326" s="10" t="s">
        <v>8968</v>
      </c>
      <c r="C1326" s="11" t="n">
        <v>46169</v>
      </c>
      <c r="D1326" s="13" t="b">
        <f aca="false">TRUE()</f>
        <v>1</v>
      </c>
      <c r="E1326" s="14" t="n">
        <f aca="false">_xlfn.MAXIFS(Pedidos!$C$2:$C$7000,Pedidos!$B$2:$B$7000,A1326)</f>
        <v>46292</v>
      </c>
      <c r="F1326" s="15" t="n">
        <f aca="false">Parámetros!$B$4-E1326</f>
        <v>4</v>
      </c>
      <c r="G1326" s="7" t="n">
        <f aca="false">COUNTIF(Pedidos!$B$2:$B$7000,A1326)</f>
        <v>6</v>
      </c>
      <c r="H1326" s="16" t="n">
        <f aca="false">SUMIFS(Pedidos!$D$2:$D$7000,Pedidos!$B$2:$B$7000,A1326)</f>
        <v>253.95</v>
      </c>
      <c r="I1326" s="7" t="n">
        <f aca="false">5-MIN(4,INT(PERCENTRANK($F$2:$F$2401,F1326,6)*5))</f>
        <v>5</v>
      </c>
      <c r="J1326" s="15" t="n">
        <f aca="false">IF(G1326&gt;=Parámetros!$B$8,5,IF(G1326&gt;=Parámetros!$B$7,4,IF(G1326&gt;=Parámetros!$B$6,3,IF(G1326&gt;=Parámetros!$B$5,2,1))))</f>
        <v>5</v>
      </c>
      <c r="K1326" s="7" t="n">
        <f aca="false">1+MIN(4,INT(PERCENTRANK($H$2:$H$2401,H1326,6)*5))</f>
        <v>5</v>
      </c>
      <c r="L1326" s="7" t="str">
        <f aca="false">I1326&amp;J1326&amp;K1326</f>
        <v>555</v>
      </c>
      <c r="M1326" s="15" t="str">
        <f aca="false">INDEX('Mapa RF'!$B$4:$F$8,6-I1326,J1326)</f>
        <v>Campeones</v>
      </c>
    </row>
    <row r="1327" customFormat="false" ht="15" hidden="false" customHeight="false" outlineLevel="0" collapsed="false">
      <c r="A1327" s="10" t="s">
        <v>8037</v>
      </c>
      <c r="B1327" s="10" t="s">
        <v>8974</v>
      </c>
      <c r="C1327" s="11" t="n">
        <v>46220</v>
      </c>
      <c r="D1327" s="13" t="b">
        <f aca="false">TRUE()</f>
        <v>1</v>
      </c>
      <c r="E1327" s="14" t="n">
        <f aca="false">_xlfn.MAXIFS(Pedidos!$C$2:$C$7000,Pedidos!$B$2:$B$7000,A1327)</f>
        <v>46220</v>
      </c>
      <c r="F1327" s="15" t="n">
        <f aca="false">Parámetros!$B$4-E1327</f>
        <v>76</v>
      </c>
      <c r="G1327" s="7" t="n">
        <f aca="false">COUNTIF(Pedidos!$B$2:$B$7000,A1327)</f>
        <v>1</v>
      </c>
      <c r="H1327" s="16" t="n">
        <f aca="false">SUMIFS(Pedidos!$D$2:$D$7000,Pedidos!$B$2:$B$7000,A1327)</f>
        <v>41.44</v>
      </c>
      <c r="I1327" s="7" t="n">
        <f aca="false">5-MIN(4,INT(PERCENTRANK($F$2:$F$2401,F1327,6)*5))</f>
        <v>4</v>
      </c>
      <c r="J1327" s="15" t="n">
        <f aca="false">IF(G1327&gt;=Parámetros!$B$8,5,IF(G1327&gt;=Parámetros!$B$7,4,IF(G1327&gt;=Parámetros!$B$6,3,IF(G1327&gt;=Parámetros!$B$5,2,1))))</f>
        <v>1</v>
      </c>
      <c r="K1327" s="7" t="n">
        <f aca="false">1+MIN(4,INT(PERCENTRANK($H$2:$H$2401,H1327,6)*5))</f>
        <v>3</v>
      </c>
      <c r="L1327" s="7" t="str">
        <f aca="false">I1327&amp;J1327&amp;K1327</f>
        <v>413</v>
      </c>
      <c r="M1327" s="15" t="str">
        <f aca="false">INDEX('Mapa RF'!$B$4:$F$8,6-I1327,J1327)</f>
        <v>Prometedores</v>
      </c>
    </row>
    <row r="1328" customFormat="false" ht="15" hidden="false" customHeight="false" outlineLevel="0" collapsed="false">
      <c r="A1328" s="10" t="s">
        <v>934</v>
      </c>
      <c r="B1328" s="10" t="s">
        <v>8972</v>
      </c>
      <c r="C1328" s="11" t="n">
        <v>45669</v>
      </c>
      <c r="D1328" s="13" t="b">
        <f aca="false">TRUE()</f>
        <v>1</v>
      </c>
      <c r="E1328" s="14" t="n">
        <f aca="false">_xlfn.MAXIFS(Pedidos!$C$2:$C$7000,Pedidos!$B$2:$B$7000,A1328)</f>
        <v>45669</v>
      </c>
      <c r="F1328" s="15" t="n">
        <f aca="false">Parámetros!$B$4-E1328</f>
        <v>627</v>
      </c>
      <c r="G1328" s="7" t="n">
        <f aca="false">COUNTIF(Pedidos!$B$2:$B$7000,A1328)</f>
        <v>1</v>
      </c>
      <c r="H1328" s="16" t="n">
        <f aca="false">SUMIFS(Pedidos!$D$2:$D$7000,Pedidos!$B$2:$B$7000,A1328)</f>
        <v>34.09</v>
      </c>
      <c r="I1328" s="7" t="n">
        <f aca="false">5-MIN(4,INT(PERCENTRANK($F$2:$F$2401,F1328,6)*5))</f>
        <v>1</v>
      </c>
      <c r="J1328" s="15" t="n">
        <f aca="false">IF(G1328&gt;=Parámetros!$B$8,5,IF(G1328&gt;=Parámetros!$B$7,4,IF(G1328&gt;=Parámetros!$B$6,3,IF(G1328&gt;=Parámetros!$B$5,2,1))))</f>
        <v>1</v>
      </c>
      <c r="K1328" s="7" t="n">
        <f aca="false">1+MIN(4,INT(PERCENTRANK($H$2:$H$2401,H1328,6)*5))</f>
        <v>2</v>
      </c>
      <c r="L1328" s="7" t="str">
        <f aca="false">I1328&amp;J1328&amp;K1328</f>
        <v>112</v>
      </c>
      <c r="M1328" s="15" t="str">
        <f aca="false">INDEX('Mapa RF'!$B$4:$F$8,6-I1328,J1328)</f>
        <v>Hibernando</v>
      </c>
    </row>
    <row r="1329" customFormat="false" ht="15" hidden="false" customHeight="false" outlineLevel="0" collapsed="false">
      <c r="A1329" s="10" t="s">
        <v>2474</v>
      </c>
      <c r="B1329" s="10" t="s">
        <v>8980</v>
      </c>
      <c r="C1329" s="11" t="n">
        <v>45791</v>
      </c>
      <c r="D1329" s="13" t="b">
        <f aca="false">FALSE()</f>
        <v>0</v>
      </c>
      <c r="E1329" s="14" t="n">
        <f aca="false">_xlfn.MAXIFS(Pedidos!$C$2:$C$7000,Pedidos!$B$2:$B$7000,A1329)</f>
        <v>46009</v>
      </c>
      <c r="F1329" s="15" t="n">
        <f aca="false">Parámetros!$B$4-E1329</f>
        <v>287</v>
      </c>
      <c r="G1329" s="7" t="n">
        <f aca="false">COUNTIF(Pedidos!$B$2:$B$7000,A1329)</f>
        <v>7</v>
      </c>
      <c r="H1329" s="16" t="n">
        <f aca="false">SUMIFS(Pedidos!$D$2:$D$7000,Pedidos!$B$2:$B$7000,A1329)</f>
        <v>401.52</v>
      </c>
      <c r="I1329" s="7" t="n">
        <f aca="false">5-MIN(4,INT(PERCENTRANK($F$2:$F$2401,F1329,6)*5))</f>
        <v>3</v>
      </c>
      <c r="J1329" s="15" t="n">
        <f aca="false">IF(G1329&gt;=Parámetros!$B$8,5,IF(G1329&gt;=Parámetros!$B$7,4,IF(G1329&gt;=Parámetros!$B$6,3,IF(G1329&gt;=Parámetros!$B$5,2,1))))</f>
        <v>5</v>
      </c>
      <c r="K1329" s="7" t="n">
        <f aca="false">1+MIN(4,INT(PERCENTRANK($H$2:$H$2401,H1329,6)*5))</f>
        <v>5</v>
      </c>
      <c r="L1329" s="7" t="str">
        <f aca="false">I1329&amp;J1329&amp;K1329</f>
        <v>355</v>
      </c>
      <c r="M1329" s="15" t="str">
        <f aca="false">INDEX('Mapa RF'!$B$4:$F$8,6-I1329,J1329)</f>
        <v>Leales</v>
      </c>
    </row>
    <row r="1330" customFormat="false" ht="15" hidden="false" customHeight="false" outlineLevel="0" collapsed="false">
      <c r="A1330" s="10" t="s">
        <v>8503</v>
      </c>
      <c r="B1330" s="10" t="s">
        <v>8974</v>
      </c>
      <c r="C1330" s="11" t="n">
        <v>46258</v>
      </c>
      <c r="D1330" s="13" t="b">
        <f aca="false">TRUE()</f>
        <v>1</v>
      </c>
      <c r="E1330" s="14" t="n">
        <f aca="false">_xlfn.MAXIFS(Pedidos!$C$2:$C$7000,Pedidos!$B$2:$B$7000,A1330)</f>
        <v>46258</v>
      </c>
      <c r="F1330" s="15" t="n">
        <f aca="false">Parámetros!$B$4-E1330</f>
        <v>38</v>
      </c>
      <c r="G1330" s="7" t="n">
        <f aca="false">COUNTIF(Pedidos!$B$2:$B$7000,A1330)</f>
        <v>1</v>
      </c>
      <c r="H1330" s="16" t="n">
        <f aca="false">SUMIFS(Pedidos!$D$2:$D$7000,Pedidos!$B$2:$B$7000,A1330)</f>
        <v>43.15</v>
      </c>
      <c r="I1330" s="7" t="n">
        <f aca="false">5-MIN(4,INT(PERCENTRANK($F$2:$F$2401,F1330,6)*5))</f>
        <v>5</v>
      </c>
      <c r="J1330" s="15" t="n">
        <f aca="false">IF(G1330&gt;=Parámetros!$B$8,5,IF(G1330&gt;=Parámetros!$B$7,4,IF(G1330&gt;=Parámetros!$B$6,3,IF(G1330&gt;=Parámetros!$B$5,2,1))))</f>
        <v>1</v>
      </c>
      <c r="K1330" s="7" t="n">
        <f aca="false">1+MIN(4,INT(PERCENTRANK($H$2:$H$2401,H1330,6)*5))</f>
        <v>3</v>
      </c>
      <c r="L1330" s="7" t="str">
        <f aca="false">I1330&amp;J1330&amp;K1330</f>
        <v>513</v>
      </c>
      <c r="M1330" s="15" t="str">
        <f aca="false">INDEX('Mapa RF'!$B$4:$F$8,6-I1330,J1330)</f>
        <v>Nuevos</v>
      </c>
    </row>
    <row r="1331" customFormat="false" ht="15" hidden="false" customHeight="false" outlineLevel="0" collapsed="false">
      <c r="A1331" s="10" t="s">
        <v>6353</v>
      </c>
      <c r="B1331" s="10" t="s">
        <v>8968</v>
      </c>
      <c r="C1331" s="11" t="n">
        <v>46082</v>
      </c>
      <c r="D1331" s="13" t="b">
        <f aca="false">TRUE()</f>
        <v>1</v>
      </c>
      <c r="E1331" s="14" t="n">
        <f aca="false">_xlfn.MAXIFS(Pedidos!$C$2:$C$7000,Pedidos!$B$2:$B$7000,A1331)</f>
        <v>46082</v>
      </c>
      <c r="F1331" s="15" t="n">
        <f aca="false">Parámetros!$B$4-E1331</f>
        <v>214</v>
      </c>
      <c r="G1331" s="7" t="n">
        <f aca="false">COUNTIF(Pedidos!$B$2:$B$7000,A1331)</f>
        <v>1</v>
      </c>
      <c r="H1331" s="16" t="n">
        <f aca="false">SUMIFS(Pedidos!$D$2:$D$7000,Pedidos!$B$2:$B$7000,A1331)</f>
        <v>36.48</v>
      </c>
      <c r="I1331" s="7" t="n">
        <f aca="false">5-MIN(4,INT(PERCENTRANK($F$2:$F$2401,F1331,6)*5))</f>
        <v>3</v>
      </c>
      <c r="J1331" s="15" t="n">
        <f aca="false">IF(G1331&gt;=Parámetros!$B$8,5,IF(G1331&gt;=Parámetros!$B$7,4,IF(G1331&gt;=Parámetros!$B$6,3,IF(G1331&gt;=Parámetros!$B$5,2,1))))</f>
        <v>1</v>
      </c>
      <c r="K1331" s="7" t="n">
        <f aca="false">1+MIN(4,INT(PERCENTRANK($H$2:$H$2401,H1331,6)*5))</f>
        <v>3</v>
      </c>
      <c r="L1331" s="7" t="str">
        <f aca="false">I1331&amp;J1331&amp;K1331</f>
        <v>313</v>
      </c>
      <c r="M1331" s="15" t="str">
        <f aca="false">INDEX('Mapa RF'!$B$4:$F$8,6-I1331,J1331)</f>
        <v>A punto de dormirse</v>
      </c>
    </row>
    <row r="1332" customFormat="false" ht="15" hidden="false" customHeight="false" outlineLevel="0" collapsed="false">
      <c r="A1332" s="10" t="s">
        <v>545</v>
      </c>
      <c r="B1332" s="10" t="s">
        <v>8974</v>
      </c>
      <c r="C1332" s="11" t="n">
        <v>45631</v>
      </c>
      <c r="D1332" s="13" t="b">
        <f aca="false">TRUE()</f>
        <v>1</v>
      </c>
      <c r="E1332" s="14" t="n">
        <f aca="false">_xlfn.MAXIFS(Pedidos!$C$2:$C$7000,Pedidos!$B$2:$B$7000,A1332)</f>
        <v>46281</v>
      </c>
      <c r="F1332" s="15" t="n">
        <f aca="false">Parámetros!$B$4-E1332</f>
        <v>15</v>
      </c>
      <c r="G1332" s="7" t="n">
        <f aca="false">COUNTIF(Pedidos!$B$2:$B$7000,A1332)</f>
        <v>15</v>
      </c>
      <c r="H1332" s="16" t="n">
        <f aca="false">SUMIFS(Pedidos!$D$2:$D$7000,Pedidos!$B$2:$B$7000,A1332)</f>
        <v>466.38</v>
      </c>
      <c r="I1332" s="7" t="n">
        <f aca="false">5-MIN(4,INT(PERCENTRANK($F$2:$F$2401,F1332,6)*5))</f>
        <v>5</v>
      </c>
      <c r="J1332" s="15" t="n">
        <f aca="false">IF(G1332&gt;=Parámetros!$B$8,5,IF(G1332&gt;=Parámetros!$B$7,4,IF(G1332&gt;=Parámetros!$B$6,3,IF(G1332&gt;=Parámetros!$B$5,2,1))))</f>
        <v>5</v>
      </c>
      <c r="K1332" s="7" t="n">
        <f aca="false">1+MIN(4,INT(PERCENTRANK($H$2:$H$2401,H1332,6)*5))</f>
        <v>5</v>
      </c>
      <c r="L1332" s="7" t="str">
        <f aca="false">I1332&amp;J1332&amp;K1332</f>
        <v>555</v>
      </c>
      <c r="M1332" s="15" t="str">
        <f aca="false">INDEX('Mapa RF'!$B$4:$F$8,6-I1332,J1332)</f>
        <v>Campeones</v>
      </c>
    </row>
    <row r="1333" customFormat="false" ht="15" hidden="false" customHeight="false" outlineLevel="0" collapsed="false">
      <c r="A1333" s="10" t="s">
        <v>201</v>
      </c>
      <c r="B1333" s="10" t="s">
        <v>8973</v>
      </c>
      <c r="C1333" s="11" t="n">
        <v>45587</v>
      </c>
      <c r="D1333" s="13" t="b">
        <f aca="false">TRUE()</f>
        <v>1</v>
      </c>
      <c r="E1333" s="14" t="n">
        <f aca="false">_xlfn.MAXIFS(Pedidos!$C$2:$C$7000,Pedidos!$B$2:$B$7000,A1333)</f>
        <v>45772</v>
      </c>
      <c r="F1333" s="15" t="n">
        <f aca="false">Parámetros!$B$4-E1333</f>
        <v>524</v>
      </c>
      <c r="G1333" s="7" t="n">
        <f aca="false">COUNTIF(Pedidos!$B$2:$B$7000,A1333)</f>
        <v>4</v>
      </c>
      <c r="H1333" s="16" t="n">
        <f aca="false">SUMIFS(Pedidos!$D$2:$D$7000,Pedidos!$B$2:$B$7000,A1333)</f>
        <v>117</v>
      </c>
      <c r="I1333" s="7" t="n">
        <f aca="false">5-MIN(4,INT(PERCENTRANK($F$2:$F$2401,F1333,6)*5))</f>
        <v>1</v>
      </c>
      <c r="J1333" s="15" t="n">
        <f aca="false">IF(G1333&gt;=Parámetros!$B$8,5,IF(G1333&gt;=Parámetros!$B$7,4,IF(G1333&gt;=Parámetros!$B$6,3,IF(G1333&gt;=Parámetros!$B$5,2,1))))</f>
        <v>4</v>
      </c>
      <c r="K1333" s="7" t="n">
        <f aca="false">1+MIN(4,INT(PERCENTRANK($H$2:$H$2401,H1333,6)*5))</f>
        <v>4</v>
      </c>
      <c r="L1333" s="7" t="str">
        <f aca="false">I1333&amp;J1333&amp;K1333</f>
        <v>144</v>
      </c>
      <c r="M1333" s="15" t="str">
        <f aca="false">INDEX('Mapa RF'!$B$4:$F$8,6-I1333,J1333)</f>
        <v>En riesgo</v>
      </c>
    </row>
    <row r="1334" customFormat="false" ht="15" hidden="false" customHeight="false" outlineLevel="0" collapsed="false">
      <c r="A1334" s="10" t="s">
        <v>631</v>
      </c>
      <c r="B1334" s="10" t="s">
        <v>8973</v>
      </c>
      <c r="C1334" s="11" t="n">
        <v>45639</v>
      </c>
      <c r="D1334" s="13" t="b">
        <f aca="false">TRUE()</f>
        <v>1</v>
      </c>
      <c r="E1334" s="14" t="n">
        <f aca="false">_xlfn.MAXIFS(Pedidos!$C$2:$C$7000,Pedidos!$B$2:$B$7000,A1334)</f>
        <v>45857</v>
      </c>
      <c r="F1334" s="15" t="n">
        <f aca="false">Parámetros!$B$4-E1334</f>
        <v>439</v>
      </c>
      <c r="G1334" s="7" t="n">
        <f aca="false">COUNTIF(Pedidos!$B$2:$B$7000,A1334)</f>
        <v>7</v>
      </c>
      <c r="H1334" s="16" t="n">
        <f aca="false">SUMIFS(Pedidos!$D$2:$D$7000,Pedidos!$B$2:$B$7000,A1334)</f>
        <v>318.15</v>
      </c>
      <c r="I1334" s="7" t="n">
        <f aca="false">5-MIN(4,INT(PERCENTRANK($F$2:$F$2401,F1334,6)*5))</f>
        <v>2</v>
      </c>
      <c r="J1334" s="15" t="n">
        <f aca="false">IF(G1334&gt;=Parámetros!$B$8,5,IF(G1334&gt;=Parámetros!$B$7,4,IF(G1334&gt;=Parámetros!$B$6,3,IF(G1334&gt;=Parámetros!$B$5,2,1))))</f>
        <v>5</v>
      </c>
      <c r="K1334" s="7" t="n">
        <f aca="false">1+MIN(4,INT(PERCENTRANK($H$2:$H$2401,H1334,6)*5))</f>
        <v>5</v>
      </c>
      <c r="L1334" s="7" t="str">
        <f aca="false">I1334&amp;J1334&amp;K1334</f>
        <v>255</v>
      </c>
      <c r="M1334" s="15" t="str">
        <f aca="false">INDEX('Mapa RF'!$B$4:$F$8,6-I1334,J1334)</f>
        <v>No podemos perderlos</v>
      </c>
    </row>
    <row r="1335" customFormat="false" ht="15" hidden="false" customHeight="false" outlineLevel="0" collapsed="false">
      <c r="A1335" s="10" t="s">
        <v>6543</v>
      </c>
      <c r="B1335" s="10" t="s">
        <v>8972</v>
      </c>
      <c r="C1335" s="11" t="n">
        <v>46098</v>
      </c>
      <c r="D1335" s="13" t="b">
        <f aca="false">TRUE()</f>
        <v>1</v>
      </c>
      <c r="E1335" s="14" t="n">
        <f aca="false">_xlfn.MAXIFS(Pedidos!$C$2:$C$7000,Pedidos!$B$2:$B$7000,A1335)</f>
        <v>46241</v>
      </c>
      <c r="F1335" s="15" t="n">
        <f aca="false">Parámetros!$B$4-E1335</f>
        <v>55</v>
      </c>
      <c r="G1335" s="7" t="n">
        <f aca="false">COUNTIF(Pedidos!$B$2:$B$7000,A1335)</f>
        <v>2</v>
      </c>
      <c r="H1335" s="16" t="n">
        <f aca="false">SUMIFS(Pedidos!$D$2:$D$7000,Pedidos!$B$2:$B$7000,A1335)</f>
        <v>76.72</v>
      </c>
      <c r="I1335" s="7" t="n">
        <f aca="false">5-MIN(4,INT(PERCENTRANK($F$2:$F$2401,F1335,6)*5))</f>
        <v>5</v>
      </c>
      <c r="J1335" s="15" t="n">
        <f aca="false">IF(G1335&gt;=Parámetros!$B$8,5,IF(G1335&gt;=Parámetros!$B$7,4,IF(G1335&gt;=Parámetros!$B$6,3,IF(G1335&gt;=Parámetros!$B$5,2,1))))</f>
        <v>2</v>
      </c>
      <c r="K1335" s="7" t="n">
        <f aca="false">1+MIN(4,INT(PERCENTRANK($H$2:$H$2401,H1335,6)*5))</f>
        <v>4</v>
      </c>
      <c r="L1335" s="7" t="str">
        <f aca="false">I1335&amp;J1335&amp;K1335</f>
        <v>524</v>
      </c>
      <c r="M1335" s="15" t="str">
        <f aca="false">INDEX('Mapa RF'!$B$4:$F$8,6-I1335,J1335)</f>
        <v>Potencialmente leales</v>
      </c>
    </row>
    <row r="1336" customFormat="false" ht="15" hidden="false" customHeight="false" outlineLevel="0" collapsed="false">
      <c r="A1336" s="10" t="s">
        <v>811</v>
      </c>
      <c r="B1336" s="10" t="s">
        <v>8979</v>
      </c>
      <c r="C1336" s="11" t="n">
        <v>45657</v>
      </c>
      <c r="D1336" s="13" t="b">
        <f aca="false">TRUE()</f>
        <v>1</v>
      </c>
      <c r="E1336" s="14" t="n">
        <f aca="false">_xlfn.MAXIFS(Pedidos!$C$2:$C$7000,Pedidos!$B$2:$B$7000,A1336)</f>
        <v>45657</v>
      </c>
      <c r="F1336" s="15" t="n">
        <f aca="false">Parámetros!$B$4-E1336</f>
        <v>639</v>
      </c>
      <c r="G1336" s="7" t="n">
        <f aca="false">COUNTIF(Pedidos!$B$2:$B$7000,A1336)</f>
        <v>1</v>
      </c>
      <c r="H1336" s="16" t="n">
        <f aca="false">SUMIFS(Pedidos!$D$2:$D$7000,Pedidos!$B$2:$B$7000,A1336)</f>
        <v>21.5</v>
      </c>
      <c r="I1336" s="7" t="n">
        <f aca="false">5-MIN(4,INT(PERCENTRANK($F$2:$F$2401,F1336,6)*5))</f>
        <v>1</v>
      </c>
      <c r="J1336" s="15" t="n">
        <f aca="false">IF(G1336&gt;=Parámetros!$B$8,5,IF(G1336&gt;=Parámetros!$B$7,4,IF(G1336&gt;=Parámetros!$B$6,3,IF(G1336&gt;=Parámetros!$B$5,2,1))))</f>
        <v>1</v>
      </c>
      <c r="K1336" s="7" t="n">
        <f aca="false">1+MIN(4,INT(PERCENTRANK($H$2:$H$2401,H1336,6)*5))</f>
        <v>1</v>
      </c>
      <c r="L1336" s="7" t="str">
        <f aca="false">I1336&amp;J1336&amp;K1336</f>
        <v>111</v>
      </c>
      <c r="M1336" s="15" t="str">
        <f aca="false">INDEX('Mapa RF'!$B$4:$F$8,6-I1336,J1336)</f>
        <v>Hibernando</v>
      </c>
    </row>
    <row r="1337" customFormat="false" ht="15" hidden="false" customHeight="false" outlineLevel="0" collapsed="false">
      <c r="A1337" s="10" t="s">
        <v>5552</v>
      </c>
      <c r="B1337" s="10" t="s">
        <v>8972</v>
      </c>
      <c r="C1337" s="11" t="n">
        <v>46022</v>
      </c>
      <c r="D1337" s="13" t="b">
        <f aca="false">TRUE()</f>
        <v>1</v>
      </c>
      <c r="E1337" s="14" t="n">
        <f aca="false">_xlfn.MAXIFS(Pedidos!$C$2:$C$7000,Pedidos!$B$2:$B$7000,A1337)</f>
        <v>46218</v>
      </c>
      <c r="F1337" s="15" t="n">
        <f aca="false">Parámetros!$B$4-E1337</f>
        <v>78</v>
      </c>
      <c r="G1337" s="7" t="n">
        <f aca="false">COUNTIF(Pedidos!$B$2:$B$7000,A1337)</f>
        <v>2</v>
      </c>
      <c r="H1337" s="16" t="n">
        <f aca="false">SUMIFS(Pedidos!$D$2:$D$7000,Pedidos!$B$2:$B$7000,A1337)</f>
        <v>84.69</v>
      </c>
      <c r="I1337" s="7" t="n">
        <f aca="false">5-MIN(4,INT(PERCENTRANK($F$2:$F$2401,F1337,6)*5))</f>
        <v>4</v>
      </c>
      <c r="J1337" s="15" t="n">
        <f aca="false">IF(G1337&gt;=Parámetros!$B$8,5,IF(G1337&gt;=Parámetros!$B$7,4,IF(G1337&gt;=Parámetros!$B$6,3,IF(G1337&gt;=Parámetros!$B$5,2,1))))</f>
        <v>2</v>
      </c>
      <c r="K1337" s="7" t="n">
        <f aca="false">1+MIN(4,INT(PERCENTRANK($H$2:$H$2401,H1337,6)*5))</f>
        <v>4</v>
      </c>
      <c r="L1337" s="7" t="str">
        <f aca="false">I1337&amp;J1337&amp;K1337</f>
        <v>424</v>
      </c>
      <c r="M1337" s="15" t="str">
        <f aca="false">INDEX('Mapa RF'!$B$4:$F$8,6-I1337,J1337)</f>
        <v>Potencialmente leales</v>
      </c>
    </row>
    <row r="1338" customFormat="false" ht="15" hidden="false" customHeight="false" outlineLevel="0" collapsed="false">
      <c r="A1338" s="10" t="s">
        <v>1966</v>
      </c>
      <c r="B1338" s="10" t="s">
        <v>8972</v>
      </c>
      <c r="C1338" s="11" t="n">
        <v>45754</v>
      </c>
      <c r="D1338" s="13" t="b">
        <f aca="false">TRUE()</f>
        <v>1</v>
      </c>
      <c r="E1338" s="14" t="n">
        <f aca="false">_xlfn.MAXIFS(Pedidos!$C$2:$C$7000,Pedidos!$B$2:$B$7000,A1338)</f>
        <v>45754</v>
      </c>
      <c r="F1338" s="15" t="n">
        <f aca="false">Parámetros!$B$4-E1338</f>
        <v>542</v>
      </c>
      <c r="G1338" s="7" t="n">
        <f aca="false">COUNTIF(Pedidos!$B$2:$B$7000,A1338)</f>
        <v>1</v>
      </c>
      <c r="H1338" s="16" t="n">
        <f aca="false">SUMIFS(Pedidos!$D$2:$D$7000,Pedidos!$B$2:$B$7000,A1338)</f>
        <v>27.08</v>
      </c>
      <c r="I1338" s="7" t="n">
        <f aca="false">5-MIN(4,INT(PERCENTRANK($F$2:$F$2401,F1338,6)*5))</f>
        <v>1</v>
      </c>
      <c r="J1338" s="15" t="n">
        <f aca="false">IF(G1338&gt;=Parámetros!$B$8,5,IF(G1338&gt;=Parámetros!$B$7,4,IF(G1338&gt;=Parámetros!$B$6,3,IF(G1338&gt;=Parámetros!$B$5,2,1))))</f>
        <v>1</v>
      </c>
      <c r="K1338" s="7" t="n">
        <f aca="false">1+MIN(4,INT(PERCENTRANK($H$2:$H$2401,H1338,6)*5))</f>
        <v>2</v>
      </c>
      <c r="L1338" s="7" t="str">
        <f aca="false">I1338&amp;J1338&amp;K1338</f>
        <v>112</v>
      </c>
      <c r="M1338" s="15" t="str">
        <f aca="false">INDEX('Mapa RF'!$B$4:$F$8,6-I1338,J1338)</f>
        <v>Hibernando</v>
      </c>
    </row>
    <row r="1339" customFormat="false" ht="15" hidden="false" customHeight="false" outlineLevel="0" collapsed="false">
      <c r="A1339" s="10" t="s">
        <v>6598</v>
      </c>
      <c r="B1339" s="10" t="s">
        <v>8979</v>
      </c>
      <c r="C1339" s="11" t="n">
        <v>46102</v>
      </c>
      <c r="D1339" s="13" t="b">
        <f aca="false">TRUE()</f>
        <v>1</v>
      </c>
      <c r="E1339" s="14" t="n">
        <f aca="false">_xlfn.MAXIFS(Pedidos!$C$2:$C$7000,Pedidos!$B$2:$B$7000,A1339)</f>
        <v>46102</v>
      </c>
      <c r="F1339" s="15" t="n">
        <f aca="false">Parámetros!$B$4-E1339</f>
        <v>194</v>
      </c>
      <c r="G1339" s="7" t="n">
        <f aca="false">COUNTIF(Pedidos!$B$2:$B$7000,A1339)</f>
        <v>1</v>
      </c>
      <c r="H1339" s="16" t="n">
        <f aca="false">SUMIFS(Pedidos!$D$2:$D$7000,Pedidos!$B$2:$B$7000,A1339)</f>
        <v>46.71</v>
      </c>
      <c r="I1339" s="7" t="n">
        <f aca="false">5-MIN(4,INT(PERCENTRANK($F$2:$F$2401,F1339,6)*5))</f>
        <v>4</v>
      </c>
      <c r="J1339" s="15" t="n">
        <f aca="false">IF(G1339&gt;=Parámetros!$B$8,5,IF(G1339&gt;=Parámetros!$B$7,4,IF(G1339&gt;=Parámetros!$B$6,3,IF(G1339&gt;=Parámetros!$B$5,2,1))))</f>
        <v>1</v>
      </c>
      <c r="K1339" s="7" t="n">
        <f aca="false">1+MIN(4,INT(PERCENTRANK($H$2:$H$2401,H1339,6)*5))</f>
        <v>3</v>
      </c>
      <c r="L1339" s="7" t="str">
        <f aca="false">I1339&amp;J1339&amp;K1339</f>
        <v>413</v>
      </c>
      <c r="M1339" s="15" t="str">
        <f aca="false">INDEX('Mapa RF'!$B$4:$F$8,6-I1339,J1339)</f>
        <v>Prometedores</v>
      </c>
    </row>
    <row r="1340" customFormat="false" ht="15" hidden="false" customHeight="false" outlineLevel="0" collapsed="false">
      <c r="A1340" s="10" t="s">
        <v>372</v>
      </c>
      <c r="B1340" s="10" t="s">
        <v>8971</v>
      </c>
      <c r="C1340" s="11" t="n">
        <v>45610</v>
      </c>
      <c r="D1340" s="13" t="b">
        <f aca="false">TRUE()</f>
        <v>1</v>
      </c>
      <c r="E1340" s="14" t="n">
        <f aca="false">_xlfn.MAXIFS(Pedidos!$C$2:$C$7000,Pedidos!$B$2:$B$7000,A1340)</f>
        <v>45610</v>
      </c>
      <c r="F1340" s="15" t="n">
        <f aca="false">Parámetros!$B$4-E1340</f>
        <v>686</v>
      </c>
      <c r="G1340" s="7" t="n">
        <f aca="false">COUNTIF(Pedidos!$B$2:$B$7000,A1340)</f>
        <v>1</v>
      </c>
      <c r="H1340" s="16" t="n">
        <f aca="false">SUMIFS(Pedidos!$D$2:$D$7000,Pedidos!$B$2:$B$7000,A1340)</f>
        <v>27.78</v>
      </c>
      <c r="I1340" s="7" t="n">
        <f aca="false">5-MIN(4,INT(PERCENTRANK($F$2:$F$2401,F1340,6)*5))</f>
        <v>1</v>
      </c>
      <c r="J1340" s="15" t="n">
        <f aca="false">IF(G1340&gt;=Parámetros!$B$8,5,IF(G1340&gt;=Parámetros!$B$7,4,IF(G1340&gt;=Parámetros!$B$6,3,IF(G1340&gt;=Parámetros!$B$5,2,1))))</f>
        <v>1</v>
      </c>
      <c r="K1340" s="7" t="n">
        <f aca="false">1+MIN(4,INT(PERCENTRANK($H$2:$H$2401,H1340,6)*5))</f>
        <v>2</v>
      </c>
      <c r="L1340" s="7" t="str">
        <f aca="false">I1340&amp;J1340&amp;K1340</f>
        <v>112</v>
      </c>
      <c r="M1340" s="15" t="str">
        <f aca="false">INDEX('Mapa RF'!$B$4:$F$8,6-I1340,J1340)</f>
        <v>Hibernando</v>
      </c>
    </row>
    <row r="1341" customFormat="false" ht="15" hidden="false" customHeight="false" outlineLevel="0" collapsed="false">
      <c r="A1341" s="10" t="s">
        <v>2999</v>
      </c>
      <c r="B1341" s="10" t="s">
        <v>8981</v>
      </c>
      <c r="C1341" s="11" t="n">
        <v>45831</v>
      </c>
      <c r="D1341" s="13" t="b">
        <f aca="false">TRUE()</f>
        <v>1</v>
      </c>
      <c r="E1341" s="14" t="n">
        <f aca="false">_xlfn.MAXIFS(Pedidos!$C$2:$C$7000,Pedidos!$B$2:$B$7000,A1341)</f>
        <v>45831</v>
      </c>
      <c r="F1341" s="15" t="n">
        <f aca="false">Parámetros!$B$4-E1341</f>
        <v>465</v>
      </c>
      <c r="G1341" s="7" t="n">
        <f aca="false">COUNTIF(Pedidos!$B$2:$B$7000,A1341)</f>
        <v>1</v>
      </c>
      <c r="H1341" s="16" t="n">
        <f aca="false">SUMIFS(Pedidos!$D$2:$D$7000,Pedidos!$B$2:$B$7000,A1341)</f>
        <v>58.75</v>
      </c>
      <c r="I1341" s="7" t="n">
        <f aca="false">5-MIN(4,INT(PERCENTRANK($F$2:$F$2401,F1341,6)*5))</f>
        <v>2</v>
      </c>
      <c r="J1341" s="15" t="n">
        <f aca="false">IF(G1341&gt;=Parámetros!$B$8,5,IF(G1341&gt;=Parámetros!$B$7,4,IF(G1341&gt;=Parámetros!$B$6,3,IF(G1341&gt;=Parámetros!$B$5,2,1))))</f>
        <v>1</v>
      </c>
      <c r="K1341" s="7" t="n">
        <f aca="false">1+MIN(4,INT(PERCENTRANK($H$2:$H$2401,H1341,6)*5))</f>
        <v>3</v>
      </c>
      <c r="L1341" s="7" t="str">
        <f aca="false">I1341&amp;J1341&amp;K1341</f>
        <v>213</v>
      </c>
      <c r="M1341" s="15" t="str">
        <f aca="false">INDEX('Mapa RF'!$B$4:$F$8,6-I1341,J1341)</f>
        <v>Hibernando</v>
      </c>
    </row>
    <row r="1342" customFormat="false" ht="15" hidden="false" customHeight="false" outlineLevel="0" collapsed="false">
      <c r="A1342" s="10" t="s">
        <v>5950</v>
      </c>
      <c r="B1342" s="10" t="s">
        <v>8976</v>
      </c>
      <c r="C1342" s="11" t="n">
        <v>46053</v>
      </c>
      <c r="D1342" s="13" t="b">
        <f aca="false">TRUE()</f>
        <v>1</v>
      </c>
      <c r="E1342" s="14" t="n">
        <f aca="false">_xlfn.MAXIFS(Pedidos!$C$2:$C$7000,Pedidos!$B$2:$B$7000,A1342)</f>
        <v>46053</v>
      </c>
      <c r="F1342" s="15" t="n">
        <f aca="false">Parámetros!$B$4-E1342</f>
        <v>243</v>
      </c>
      <c r="G1342" s="7" t="n">
        <f aca="false">COUNTIF(Pedidos!$B$2:$B$7000,A1342)</f>
        <v>1</v>
      </c>
      <c r="H1342" s="16" t="n">
        <f aca="false">SUMIFS(Pedidos!$D$2:$D$7000,Pedidos!$B$2:$B$7000,A1342)</f>
        <v>52.76</v>
      </c>
      <c r="I1342" s="7" t="n">
        <f aca="false">5-MIN(4,INT(PERCENTRANK($F$2:$F$2401,F1342,6)*5))</f>
        <v>3</v>
      </c>
      <c r="J1342" s="15" t="n">
        <f aca="false">IF(G1342&gt;=Parámetros!$B$8,5,IF(G1342&gt;=Parámetros!$B$7,4,IF(G1342&gt;=Parámetros!$B$6,3,IF(G1342&gt;=Parámetros!$B$5,2,1))))</f>
        <v>1</v>
      </c>
      <c r="K1342" s="7" t="n">
        <f aca="false">1+MIN(4,INT(PERCENTRANK($H$2:$H$2401,H1342,6)*5))</f>
        <v>3</v>
      </c>
      <c r="L1342" s="7" t="str">
        <f aca="false">I1342&amp;J1342&amp;K1342</f>
        <v>313</v>
      </c>
      <c r="M1342" s="15" t="str">
        <f aca="false">INDEX('Mapa RF'!$B$4:$F$8,6-I1342,J1342)</f>
        <v>A punto de dormirse</v>
      </c>
    </row>
    <row r="1343" customFormat="false" ht="15" hidden="false" customHeight="false" outlineLevel="0" collapsed="false">
      <c r="A1343" s="10" t="s">
        <v>756</v>
      </c>
      <c r="B1343" s="10" t="s">
        <v>8968</v>
      </c>
      <c r="C1343" s="11" t="n">
        <v>45651</v>
      </c>
      <c r="D1343" s="13" t="b">
        <f aca="false">FALSE()</f>
        <v>0</v>
      </c>
      <c r="E1343" s="14" t="n">
        <f aca="false">_xlfn.MAXIFS(Pedidos!$C$2:$C$7000,Pedidos!$B$2:$B$7000,A1343)</f>
        <v>45651</v>
      </c>
      <c r="F1343" s="15" t="n">
        <f aca="false">Parámetros!$B$4-E1343</f>
        <v>645</v>
      </c>
      <c r="G1343" s="7" t="n">
        <f aca="false">COUNTIF(Pedidos!$B$2:$B$7000,A1343)</f>
        <v>1</v>
      </c>
      <c r="H1343" s="16" t="n">
        <f aca="false">SUMIFS(Pedidos!$D$2:$D$7000,Pedidos!$B$2:$B$7000,A1343)</f>
        <v>26.57</v>
      </c>
      <c r="I1343" s="7" t="n">
        <f aca="false">5-MIN(4,INT(PERCENTRANK($F$2:$F$2401,F1343,6)*5))</f>
        <v>1</v>
      </c>
      <c r="J1343" s="15" t="n">
        <f aca="false">IF(G1343&gt;=Parámetros!$B$8,5,IF(G1343&gt;=Parámetros!$B$7,4,IF(G1343&gt;=Parámetros!$B$6,3,IF(G1343&gt;=Parámetros!$B$5,2,1))))</f>
        <v>1</v>
      </c>
      <c r="K1343" s="7" t="n">
        <f aca="false">1+MIN(4,INT(PERCENTRANK($H$2:$H$2401,H1343,6)*5))</f>
        <v>2</v>
      </c>
      <c r="L1343" s="7" t="str">
        <f aca="false">I1343&amp;J1343&amp;K1343</f>
        <v>112</v>
      </c>
      <c r="M1343" s="15" t="str">
        <f aca="false">INDEX('Mapa RF'!$B$4:$F$8,6-I1343,J1343)</f>
        <v>Hibernando</v>
      </c>
    </row>
    <row r="1344" customFormat="false" ht="15" hidden="false" customHeight="false" outlineLevel="0" collapsed="false">
      <c r="A1344" s="10" t="s">
        <v>5243</v>
      </c>
      <c r="B1344" s="10" t="s">
        <v>8982</v>
      </c>
      <c r="C1344" s="11" t="n">
        <v>45998</v>
      </c>
      <c r="D1344" s="13" t="b">
        <f aca="false">FALSE()</f>
        <v>0</v>
      </c>
      <c r="E1344" s="14" t="n">
        <f aca="false">_xlfn.MAXIFS(Pedidos!$C$2:$C$7000,Pedidos!$B$2:$B$7000,A1344)</f>
        <v>45998</v>
      </c>
      <c r="F1344" s="15" t="n">
        <f aca="false">Parámetros!$B$4-E1344</f>
        <v>298</v>
      </c>
      <c r="G1344" s="7" t="n">
        <f aca="false">COUNTIF(Pedidos!$B$2:$B$7000,A1344)</f>
        <v>1</v>
      </c>
      <c r="H1344" s="16" t="n">
        <f aca="false">SUMIFS(Pedidos!$D$2:$D$7000,Pedidos!$B$2:$B$7000,A1344)</f>
        <v>65.16</v>
      </c>
      <c r="I1344" s="7" t="n">
        <f aca="false">5-MIN(4,INT(PERCENTRANK($F$2:$F$2401,F1344,6)*5))</f>
        <v>3</v>
      </c>
      <c r="J1344" s="15" t="n">
        <f aca="false">IF(G1344&gt;=Parámetros!$B$8,5,IF(G1344&gt;=Parámetros!$B$7,4,IF(G1344&gt;=Parámetros!$B$6,3,IF(G1344&gt;=Parámetros!$B$5,2,1))))</f>
        <v>1</v>
      </c>
      <c r="K1344" s="7" t="n">
        <f aca="false">1+MIN(4,INT(PERCENTRANK($H$2:$H$2401,H1344,6)*5))</f>
        <v>4</v>
      </c>
      <c r="L1344" s="7" t="str">
        <f aca="false">I1344&amp;J1344&amp;K1344</f>
        <v>314</v>
      </c>
      <c r="M1344" s="15" t="str">
        <f aca="false">INDEX('Mapa RF'!$B$4:$F$8,6-I1344,J1344)</f>
        <v>A punto de dormirse</v>
      </c>
    </row>
    <row r="1345" customFormat="false" ht="15" hidden="false" customHeight="false" outlineLevel="0" collapsed="false">
      <c r="A1345" s="10" t="s">
        <v>4978</v>
      </c>
      <c r="B1345" s="10" t="s">
        <v>8975</v>
      </c>
      <c r="C1345" s="11" t="n">
        <v>45978</v>
      </c>
      <c r="D1345" s="13" t="b">
        <f aca="false">FALSE()</f>
        <v>0</v>
      </c>
      <c r="E1345" s="14" t="n">
        <f aca="false">_xlfn.MAXIFS(Pedidos!$C$2:$C$7000,Pedidos!$B$2:$B$7000,A1345)</f>
        <v>45978</v>
      </c>
      <c r="F1345" s="15" t="n">
        <f aca="false">Parámetros!$B$4-E1345</f>
        <v>318</v>
      </c>
      <c r="G1345" s="7" t="n">
        <f aca="false">COUNTIF(Pedidos!$B$2:$B$7000,A1345)</f>
        <v>1</v>
      </c>
      <c r="H1345" s="16" t="n">
        <f aca="false">SUMIFS(Pedidos!$D$2:$D$7000,Pedidos!$B$2:$B$7000,A1345)</f>
        <v>44.18</v>
      </c>
      <c r="I1345" s="7" t="n">
        <f aca="false">5-MIN(4,INT(PERCENTRANK($F$2:$F$2401,F1345,6)*5))</f>
        <v>3</v>
      </c>
      <c r="J1345" s="15" t="n">
        <f aca="false">IF(G1345&gt;=Parámetros!$B$8,5,IF(G1345&gt;=Parámetros!$B$7,4,IF(G1345&gt;=Parámetros!$B$6,3,IF(G1345&gt;=Parámetros!$B$5,2,1))))</f>
        <v>1</v>
      </c>
      <c r="K1345" s="7" t="n">
        <f aca="false">1+MIN(4,INT(PERCENTRANK($H$2:$H$2401,H1345,6)*5))</f>
        <v>3</v>
      </c>
      <c r="L1345" s="7" t="str">
        <f aca="false">I1345&amp;J1345&amp;K1345</f>
        <v>313</v>
      </c>
      <c r="M1345" s="15" t="str">
        <f aca="false">INDEX('Mapa RF'!$B$4:$F$8,6-I1345,J1345)</f>
        <v>A punto de dormirse</v>
      </c>
    </row>
    <row r="1346" customFormat="false" ht="15" hidden="false" customHeight="false" outlineLevel="0" collapsed="false">
      <c r="A1346" s="10" t="s">
        <v>5333</v>
      </c>
      <c r="B1346" s="10" t="s">
        <v>8968</v>
      </c>
      <c r="C1346" s="11" t="n">
        <v>46005</v>
      </c>
      <c r="D1346" s="13" t="b">
        <f aca="false">TRUE()</f>
        <v>1</v>
      </c>
      <c r="E1346" s="14" t="n">
        <f aca="false">_xlfn.MAXIFS(Pedidos!$C$2:$C$7000,Pedidos!$B$2:$B$7000,A1346)</f>
        <v>46203</v>
      </c>
      <c r="F1346" s="15" t="n">
        <f aca="false">Parámetros!$B$4-E1346</f>
        <v>93</v>
      </c>
      <c r="G1346" s="7" t="n">
        <f aca="false">COUNTIF(Pedidos!$B$2:$B$7000,A1346)</f>
        <v>3</v>
      </c>
      <c r="H1346" s="16" t="n">
        <f aca="false">SUMIFS(Pedidos!$D$2:$D$7000,Pedidos!$B$2:$B$7000,A1346)</f>
        <v>89.2</v>
      </c>
      <c r="I1346" s="7" t="n">
        <f aca="false">5-MIN(4,INT(PERCENTRANK($F$2:$F$2401,F1346,6)*5))</f>
        <v>4</v>
      </c>
      <c r="J1346" s="15" t="n">
        <f aca="false">IF(G1346&gt;=Parámetros!$B$8,5,IF(G1346&gt;=Parámetros!$B$7,4,IF(G1346&gt;=Parámetros!$B$6,3,IF(G1346&gt;=Parámetros!$B$5,2,1))))</f>
        <v>3</v>
      </c>
      <c r="K1346" s="7" t="n">
        <f aca="false">1+MIN(4,INT(PERCENTRANK($H$2:$H$2401,H1346,6)*5))</f>
        <v>4</v>
      </c>
      <c r="L1346" s="7" t="str">
        <f aca="false">I1346&amp;J1346&amp;K1346</f>
        <v>434</v>
      </c>
      <c r="M1346" s="15" t="str">
        <f aca="false">INDEX('Mapa RF'!$B$4:$F$8,6-I1346,J1346)</f>
        <v>Potencialmente leales</v>
      </c>
    </row>
    <row r="1347" customFormat="false" ht="15" hidden="false" customHeight="false" outlineLevel="0" collapsed="false">
      <c r="A1347" s="10" t="s">
        <v>5679</v>
      </c>
      <c r="B1347" s="10" t="s">
        <v>8976</v>
      </c>
      <c r="C1347" s="11" t="n">
        <v>46032</v>
      </c>
      <c r="D1347" s="13" t="b">
        <f aca="false">TRUE()</f>
        <v>1</v>
      </c>
      <c r="E1347" s="14" t="n">
        <f aca="false">_xlfn.MAXIFS(Pedidos!$C$2:$C$7000,Pedidos!$B$2:$B$7000,A1347)</f>
        <v>46032</v>
      </c>
      <c r="F1347" s="15" t="n">
        <f aca="false">Parámetros!$B$4-E1347</f>
        <v>264</v>
      </c>
      <c r="G1347" s="7" t="n">
        <f aca="false">COUNTIF(Pedidos!$B$2:$B$7000,A1347)</f>
        <v>1</v>
      </c>
      <c r="H1347" s="16" t="n">
        <f aca="false">SUMIFS(Pedidos!$D$2:$D$7000,Pedidos!$B$2:$B$7000,A1347)</f>
        <v>25.85</v>
      </c>
      <c r="I1347" s="7" t="n">
        <f aca="false">5-MIN(4,INT(PERCENTRANK($F$2:$F$2401,F1347,6)*5))</f>
        <v>3</v>
      </c>
      <c r="J1347" s="15" t="n">
        <f aca="false">IF(G1347&gt;=Parámetros!$B$8,5,IF(G1347&gt;=Parámetros!$B$7,4,IF(G1347&gt;=Parámetros!$B$6,3,IF(G1347&gt;=Parámetros!$B$5,2,1))))</f>
        <v>1</v>
      </c>
      <c r="K1347" s="7" t="n">
        <f aca="false">1+MIN(4,INT(PERCENTRANK($H$2:$H$2401,H1347,6)*5))</f>
        <v>2</v>
      </c>
      <c r="L1347" s="7" t="str">
        <f aca="false">I1347&amp;J1347&amp;K1347</f>
        <v>312</v>
      </c>
      <c r="M1347" s="15" t="str">
        <f aca="false">INDEX('Mapa RF'!$B$4:$F$8,6-I1347,J1347)</f>
        <v>A punto de dormirse</v>
      </c>
    </row>
    <row r="1348" customFormat="false" ht="15" hidden="false" customHeight="false" outlineLevel="0" collapsed="false">
      <c r="A1348" s="10" t="s">
        <v>7332</v>
      </c>
      <c r="B1348" s="10" t="s">
        <v>8972</v>
      </c>
      <c r="C1348" s="11" t="n">
        <v>46163</v>
      </c>
      <c r="D1348" s="13" t="b">
        <f aca="false">TRUE()</f>
        <v>1</v>
      </c>
      <c r="E1348" s="14" t="n">
        <f aca="false">_xlfn.MAXIFS(Pedidos!$C$2:$C$7000,Pedidos!$B$2:$B$7000,A1348)</f>
        <v>46163</v>
      </c>
      <c r="F1348" s="15" t="n">
        <f aca="false">Parámetros!$B$4-E1348</f>
        <v>133</v>
      </c>
      <c r="G1348" s="7" t="n">
        <f aca="false">COUNTIF(Pedidos!$B$2:$B$7000,A1348)</f>
        <v>1</v>
      </c>
      <c r="H1348" s="16" t="n">
        <f aca="false">SUMIFS(Pedidos!$D$2:$D$7000,Pedidos!$B$2:$B$7000,A1348)</f>
        <v>20.3</v>
      </c>
      <c r="I1348" s="7" t="n">
        <f aca="false">5-MIN(4,INT(PERCENTRANK($F$2:$F$2401,F1348,6)*5))</f>
        <v>4</v>
      </c>
      <c r="J1348" s="15" t="n">
        <f aca="false">IF(G1348&gt;=Parámetros!$B$8,5,IF(G1348&gt;=Parámetros!$B$7,4,IF(G1348&gt;=Parámetros!$B$6,3,IF(G1348&gt;=Parámetros!$B$5,2,1))))</f>
        <v>1</v>
      </c>
      <c r="K1348" s="7" t="n">
        <f aca="false">1+MIN(4,INT(PERCENTRANK($H$2:$H$2401,H1348,6)*5))</f>
        <v>1</v>
      </c>
      <c r="L1348" s="7" t="str">
        <f aca="false">I1348&amp;J1348&amp;K1348</f>
        <v>411</v>
      </c>
      <c r="M1348" s="15" t="str">
        <f aca="false">INDEX('Mapa RF'!$B$4:$F$8,6-I1348,J1348)</f>
        <v>Prometedores</v>
      </c>
    </row>
    <row r="1349" customFormat="false" ht="15" hidden="false" customHeight="false" outlineLevel="0" collapsed="false">
      <c r="A1349" s="10" t="s">
        <v>6612</v>
      </c>
      <c r="B1349" s="10" t="s">
        <v>8980</v>
      </c>
      <c r="C1349" s="11" t="n">
        <v>46103</v>
      </c>
      <c r="D1349" s="13" t="b">
        <f aca="false">TRUE()</f>
        <v>1</v>
      </c>
      <c r="E1349" s="14" t="n">
        <f aca="false">_xlfn.MAXIFS(Pedidos!$C$2:$C$7000,Pedidos!$B$2:$B$7000,A1349)</f>
        <v>46103</v>
      </c>
      <c r="F1349" s="15" t="n">
        <f aca="false">Parámetros!$B$4-E1349</f>
        <v>193</v>
      </c>
      <c r="G1349" s="7" t="n">
        <f aca="false">COUNTIF(Pedidos!$B$2:$B$7000,A1349)</f>
        <v>1</v>
      </c>
      <c r="H1349" s="16" t="n">
        <f aca="false">SUMIFS(Pedidos!$D$2:$D$7000,Pedidos!$B$2:$B$7000,A1349)</f>
        <v>29.77</v>
      </c>
      <c r="I1349" s="7" t="n">
        <f aca="false">5-MIN(4,INT(PERCENTRANK($F$2:$F$2401,F1349,6)*5))</f>
        <v>4</v>
      </c>
      <c r="J1349" s="15" t="n">
        <f aca="false">IF(G1349&gt;=Parámetros!$B$8,5,IF(G1349&gt;=Parámetros!$B$7,4,IF(G1349&gt;=Parámetros!$B$6,3,IF(G1349&gt;=Parámetros!$B$5,2,1))))</f>
        <v>1</v>
      </c>
      <c r="K1349" s="7" t="n">
        <f aca="false">1+MIN(4,INT(PERCENTRANK($H$2:$H$2401,H1349,6)*5))</f>
        <v>2</v>
      </c>
      <c r="L1349" s="7" t="str">
        <f aca="false">I1349&amp;J1349&amp;K1349</f>
        <v>412</v>
      </c>
      <c r="M1349" s="15" t="str">
        <f aca="false">INDEX('Mapa RF'!$B$4:$F$8,6-I1349,J1349)</f>
        <v>Prometedores</v>
      </c>
    </row>
    <row r="1350" customFormat="false" ht="15" hidden="false" customHeight="false" outlineLevel="0" collapsed="false">
      <c r="A1350" s="10" t="s">
        <v>8944</v>
      </c>
      <c r="B1350" s="10" t="s">
        <v>8970</v>
      </c>
      <c r="C1350" s="11" t="n">
        <v>46294</v>
      </c>
      <c r="D1350" s="13" t="b">
        <f aca="false">TRUE()</f>
        <v>1</v>
      </c>
      <c r="E1350" s="14" t="n">
        <f aca="false">_xlfn.MAXIFS(Pedidos!$C$2:$C$7000,Pedidos!$B$2:$B$7000,A1350)</f>
        <v>46294</v>
      </c>
      <c r="F1350" s="15" t="n">
        <f aca="false">Parámetros!$B$4-E1350</f>
        <v>2</v>
      </c>
      <c r="G1350" s="7" t="n">
        <f aca="false">COUNTIF(Pedidos!$B$2:$B$7000,A1350)</f>
        <v>1</v>
      </c>
      <c r="H1350" s="16" t="n">
        <f aca="false">SUMIFS(Pedidos!$D$2:$D$7000,Pedidos!$B$2:$B$7000,A1350)</f>
        <v>58.01</v>
      </c>
      <c r="I1350" s="7" t="n">
        <f aca="false">5-MIN(4,INT(PERCENTRANK($F$2:$F$2401,F1350,6)*5))</f>
        <v>5</v>
      </c>
      <c r="J1350" s="15" t="n">
        <f aca="false">IF(G1350&gt;=Parámetros!$B$8,5,IF(G1350&gt;=Parámetros!$B$7,4,IF(G1350&gt;=Parámetros!$B$6,3,IF(G1350&gt;=Parámetros!$B$5,2,1))))</f>
        <v>1</v>
      </c>
      <c r="K1350" s="7" t="n">
        <f aca="false">1+MIN(4,INT(PERCENTRANK($H$2:$H$2401,H1350,6)*5))</f>
        <v>3</v>
      </c>
      <c r="L1350" s="7" t="str">
        <f aca="false">I1350&amp;J1350&amp;K1350</f>
        <v>513</v>
      </c>
      <c r="M1350" s="15" t="str">
        <f aca="false">INDEX('Mapa RF'!$B$4:$F$8,6-I1350,J1350)</f>
        <v>Nuevos</v>
      </c>
    </row>
    <row r="1351" customFormat="false" ht="15" hidden="false" customHeight="false" outlineLevel="0" collapsed="false">
      <c r="A1351" s="10" t="s">
        <v>4795</v>
      </c>
      <c r="B1351" s="10" t="s">
        <v>8971</v>
      </c>
      <c r="C1351" s="11" t="n">
        <v>45965</v>
      </c>
      <c r="D1351" s="13" t="b">
        <f aca="false">TRUE()</f>
        <v>1</v>
      </c>
      <c r="E1351" s="14" t="n">
        <f aca="false">_xlfn.MAXIFS(Pedidos!$C$2:$C$7000,Pedidos!$B$2:$B$7000,A1351)</f>
        <v>45965</v>
      </c>
      <c r="F1351" s="15" t="n">
        <f aca="false">Parámetros!$B$4-E1351</f>
        <v>331</v>
      </c>
      <c r="G1351" s="7" t="n">
        <f aca="false">COUNTIF(Pedidos!$B$2:$B$7000,A1351)</f>
        <v>1</v>
      </c>
      <c r="H1351" s="16" t="n">
        <f aca="false">SUMIFS(Pedidos!$D$2:$D$7000,Pedidos!$B$2:$B$7000,A1351)</f>
        <v>78.02</v>
      </c>
      <c r="I1351" s="7" t="n">
        <f aca="false">5-MIN(4,INT(PERCENTRANK($F$2:$F$2401,F1351,6)*5))</f>
        <v>3</v>
      </c>
      <c r="J1351" s="15" t="n">
        <f aca="false">IF(G1351&gt;=Parámetros!$B$8,5,IF(G1351&gt;=Parámetros!$B$7,4,IF(G1351&gt;=Parámetros!$B$6,3,IF(G1351&gt;=Parámetros!$B$5,2,1))))</f>
        <v>1</v>
      </c>
      <c r="K1351" s="7" t="n">
        <f aca="false">1+MIN(4,INT(PERCENTRANK($H$2:$H$2401,H1351,6)*5))</f>
        <v>4</v>
      </c>
      <c r="L1351" s="7" t="str">
        <f aca="false">I1351&amp;J1351&amp;K1351</f>
        <v>314</v>
      </c>
      <c r="M1351" s="15" t="str">
        <f aca="false">INDEX('Mapa RF'!$B$4:$F$8,6-I1351,J1351)</f>
        <v>A punto de dormirse</v>
      </c>
    </row>
    <row r="1352" customFormat="false" ht="15" hidden="false" customHeight="false" outlineLevel="0" collapsed="false">
      <c r="A1352" s="10" t="s">
        <v>226</v>
      </c>
      <c r="B1352" s="10" t="s">
        <v>8976</v>
      </c>
      <c r="C1352" s="11" t="n">
        <v>45591</v>
      </c>
      <c r="D1352" s="13" t="b">
        <f aca="false">TRUE()</f>
        <v>1</v>
      </c>
      <c r="E1352" s="14" t="n">
        <f aca="false">_xlfn.MAXIFS(Pedidos!$C$2:$C$7000,Pedidos!$B$2:$B$7000,A1352)</f>
        <v>45591</v>
      </c>
      <c r="F1352" s="15" t="n">
        <f aca="false">Parámetros!$B$4-E1352</f>
        <v>705</v>
      </c>
      <c r="G1352" s="7" t="n">
        <f aca="false">COUNTIF(Pedidos!$B$2:$B$7000,A1352)</f>
        <v>1</v>
      </c>
      <c r="H1352" s="16" t="n">
        <f aca="false">SUMIFS(Pedidos!$D$2:$D$7000,Pedidos!$B$2:$B$7000,A1352)</f>
        <v>32.53</v>
      </c>
      <c r="I1352" s="7" t="n">
        <f aca="false">5-MIN(4,INT(PERCENTRANK($F$2:$F$2401,F1352,6)*5))</f>
        <v>1</v>
      </c>
      <c r="J1352" s="15" t="n">
        <f aca="false">IF(G1352&gt;=Parámetros!$B$8,5,IF(G1352&gt;=Parámetros!$B$7,4,IF(G1352&gt;=Parámetros!$B$6,3,IF(G1352&gt;=Parámetros!$B$5,2,1))))</f>
        <v>1</v>
      </c>
      <c r="K1352" s="7" t="n">
        <f aca="false">1+MIN(4,INT(PERCENTRANK($H$2:$H$2401,H1352,6)*5))</f>
        <v>2</v>
      </c>
      <c r="L1352" s="7" t="str">
        <f aca="false">I1352&amp;J1352&amp;K1352</f>
        <v>112</v>
      </c>
      <c r="M1352" s="15" t="str">
        <f aca="false">INDEX('Mapa RF'!$B$4:$F$8,6-I1352,J1352)</f>
        <v>Hibernando</v>
      </c>
    </row>
    <row r="1353" customFormat="false" ht="15" hidden="false" customHeight="false" outlineLevel="0" collapsed="false">
      <c r="A1353" s="10" t="s">
        <v>724</v>
      </c>
      <c r="B1353" s="10" t="s">
        <v>8972</v>
      </c>
      <c r="C1353" s="11" t="n">
        <v>45648</v>
      </c>
      <c r="D1353" s="13" t="b">
        <f aca="false">TRUE()</f>
        <v>1</v>
      </c>
      <c r="E1353" s="14" t="n">
        <f aca="false">_xlfn.MAXIFS(Pedidos!$C$2:$C$7000,Pedidos!$B$2:$B$7000,A1353)</f>
        <v>45648</v>
      </c>
      <c r="F1353" s="15" t="n">
        <f aca="false">Parámetros!$B$4-E1353</f>
        <v>648</v>
      </c>
      <c r="G1353" s="7" t="n">
        <f aca="false">COUNTIF(Pedidos!$B$2:$B$7000,A1353)</f>
        <v>1</v>
      </c>
      <c r="H1353" s="16" t="n">
        <f aca="false">SUMIFS(Pedidos!$D$2:$D$7000,Pedidos!$B$2:$B$7000,A1353)</f>
        <v>28.14</v>
      </c>
      <c r="I1353" s="7" t="n">
        <f aca="false">5-MIN(4,INT(PERCENTRANK($F$2:$F$2401,F1353,6)*5))</f>
        <v>1</v>
      </c>
      <c r="J1353" s="15" t="n">
        <f aca="false">IF(G1353&gt;=Parámetros!$B$8,5,IF(G1353&gt;=Parámetros!$B$7,4,IF(G1353&gt;=Parámetros!$B$6,3,IF(G1353&gt;=Parámetros!$B$5,2,1))))</f>
        <v>1</v>
      </c>
      <c r="K1353" s="7" t="n">
        <f aca="false">1+MIN(4,INT(PERCENTRANK($H$2:$H$2401,H1353,6)*5))</f>
        <v>2</v>
      </c>
      <c r="L1353" s="7" t="str">
        <f aca="false">I1353&amp;J1353&amp;K1353</f>
        <v>112</v>
      </c>
      <c r="M1353" s="15" t="str">
        <f aca="false">INDEX('Mapa RF'!$B$4:$F$8,6-I1353,J1353)</f>
        <v>Hibernando</v>
      </c>
    </row>
    <row r="1354" customFormat="false" ht="15" hidden="false" customHeight="false" outlineLevel="0" collapsed="false">
      <c r="A1354" s="10" t="s">
        <v>3671</v>
      </c>
      <c r="B1354" s="10" t="s">
        <v>8972</v>
      </c>
      <c r="C1354" s="11" t="n">
        <v>45880</v>
      </c>
      <c r="D1354" s="13" t="b">
        <f aca="false">TRUE()</f>
        <v>1</v>
      </c>
      <c r="E1354" s="14" t="n">
        <f aca="false">_xlfn.MAXIFS(Pedidos!$C$2:$C$7000,Pedidos!$B$2:$B$7000,A1354)</f>
        <v>45880</v>
      </c>
      <c r="F1354" s="15" t="n">
        <f aca="false">Parámetros!$B$4-E1354</f>
        <v>416</v>
      </c>
      <c r="G1354" s="7" t="n">
        <f aca="false">COUNTIF(Pedidos!$B$2:$B$7000,A1354)</f>
        <v>1</v>
      </c>
      <c r="H1354" s="16" t="n">
        <f aca="false">SUMIFS(Pedidos!$D$2:$D$7000,Pedidos!$B$2:$B$7000,A1354)</f>
        <v>31.68</v>
      </c>
      <c r="I1354" s="7" t="n">
        <f aca="false">5-MIN(4,INT(PERCENTRANK($F$2:$F$2401,F1354,6)*5))</f>
        <v>2</v>
      </c>
      <c r="J1354" s="15" t="n">
        <f aca="false">IF(G1354&gt;=Parámetros!$B$8,5,IF(G1354&gt;=Parámetros!$B$7,4,IF(G1354&gt;=Parámetros!$B$6,3,IF(G1354&gt;=Parámetros!$B$5,2,1))))</f>
        <v>1</v>
      </c>
      <c r="K1354" s="7" t="n">
        <f aca="false">1+MIN(4,INT(PERCENTRANK($H$2:$H$2401,H1354,6)*5))</f>
        <v>2</v>
      </c>
      <c r="L1354" s="7" t="str">
        <f aca="false">I1354&amp;J1354&amp;K1354</f>
        <v>212</v>
      </c>
      <c r="M1354" s="15" t="str">
        <f aca="false">INDEX('Mapa RF'!$B$4:$F$8,6-I1354,J1354)</f>
        <v>Hibernando</v>
      </c>
    </row>
    <row r="1355" customFormat="false" ht="15" hidden="false" customHeight="false" outlineLevel="0" collapsed="false">
      <c r="A1355" s="10" t="s">
        <v>4247</v>
      </c>
      <c r="B1355" s="10" t="s">
        <v>8973</v>
      </c>
      <c r="C1355" s="11" t="n">
        <v>45924</v>
      </c>
      <c r="D1355" s="13" t="b">
        <f aca="false">TRUE()</f>
        <v>1</v>
      </c>
      <c r="E1355" s="14" t="n">
        <f aca="false">_xlfn.MAXIFS(Pedidos!$C$2:$C$7000,Pedidos!$B$2:$B$7000,A1355)</f>
        <v>45924</v>
      </c>
      <c r="F1355" s="15" t="n">
        <f aca="false">Parámetros!$B$4-E1355</f>
        <v>372</v>
      </c>
      <c r="G1355" s="7" t="n">
        <f aca="false">COUNTIF(Pedidos!$B$2:$B$7000,A1355)</f>
        <v>1</v>
      </c>
      <c r="H1355" s="16" t="n">
        <f aca="false">SUMIFS(Pedidos!$D$2:$D$7000,Pedidos!$B$2:$B$7000,A1355)</f>
        <v>39.22</v>
      </c>
      <c r="I1355" s="7" t="n">
        <f aca="false">5-MIN(4,INT(PERCENTRANK($F$2:$F$2401,F1355,6)*5))</f>
        <v>2</v>
      </c>
      <c r="J1355" s="15" t="n">
        <f aca="false">IF(G1355&gt;=Parámetros!$B$8,5,IF(G1355&gt;=Parámetros!$B$7,4,IF(G1355&gt;=Parámetros!$B$6,3,IF(G1355&gt;=Parámetros!$B$5,2,1))))</f>
        <v>1</v>
      </c>
      <c r="K1355" s="7" t="n">
        <f aca="false">1+MIN(4,INT(PERCENTRANK($H$2:$H$2401,H1355,6)*5))</f>
        <v>3</v>
      </c>
      <c r="L1355" s="7" t="str">
        <f aca="false">I1355&amp;J1355&amp;K1355</f>
        <v>213</v>
      </c>
      <c r="M1355" s="15" t="str">
        <f aca="false">INDEX('Mapa RF'!$B$4:$F$8,6-I1355,J1355)</f>
        <v>Hibernando</v>
      </c>
    </row>
    <row r="1356" customFormat="false" ht="15" hidden="false" customHeight="false" outlineLevel="0" collapsed="false">
      <c r="A1356" s="10" t="s">
        <v>1617</v>
      </c>
      <c r="B1356" s="10" t="s">
        <v>8972</v>
      </c>
      <c r="C1356" s="11" t="n">
        <v>45727</v>
      </c>
      <c r="D1356" s="13" t="b">
        <f aca="false">TRUE()</f>
        <v>1</v>
      </c>
      <c r="E1356" s="14" t="n">
        <f aca="false">_xlfn.MAXIFS(Pedidos!$C$2:$C$7000,Pedidos!$B$2:$B$7000,A1356)</f>
        <v>45727</v>
      </c>
      <c r="F1356" s="15" t="n">
        <f aca="false">Parámetros!$B$4-E1356</f>
        <v>569</v>
      </c>
      <c r="G1356" s="7" t="n">
        <f aca="false">COUNTIF(Pedidos!$B$2:$B$7000,A1356)</f>
        <v>1</v>
      </c>
      <c r="H1356" s="16" t="n">
        <f aca="false">SUMIFS(Pedidos!$D$2:$D$7000,Pedidos!$B$2:$B$7000,A1356)</f>
        <v>21.43</v>
      </c>
      <c r="I1356" s="7" t="n">
        <f aca="false">5-MIN(4,INT(PERCENTRANK($F$2:$F$2401,F1356,6)*5))</f>
        <v>1</v>
      </c>
      <c r="J1356" s="15" t="n">
        <f aca="false">IF(G1356&gt;=Parámetros!$B$8,5,IF(G1356&gt;=Parámetros!$B$7,4,IF(G1356&gt;=Parámetros!$B$6,3,IF(G1356&gt;=Parámetros!$B$5,2,1))))</f>
        <v>1</v>
      </c>
      <c r="K1356" s="7" t="n">
        <f aca="false">1+MIN(4,INT(PERCENTRANK($H$2:$H$2401,H1356,6)*5))</f>
        <v>1</v>
      </c>
      <c r="L1356" s="7" t="str">
        <f aca="false">I1356&amp;J1356&amp;K1356</f>
        <v>111</v>
      </c>
      <c r="M1356" s="15" t="str">
        <f aca="false">INDEX('Mapa RF'!$B$4:$F$8,6-I1356,J1356)</f>
        <v>Hibernando</v>
      </c>
    </row>
    <row r="1357" customFormat="false" ht="15" hidden="false" customHeight="false" outlineLevel="0" collapsed="false">
      <c r="A1357" s="10" t="s">
        <v>1382</v>
      </c>
      <c r="B1357" s="10" t="s">
        <v>8970</v>
      </c>
      <c r="C1357" s="11" t="n">
        <v>45708</v>
      </c>
      <c r="D1357" s="13" t="b">
        <f aca="false">TRUE()</f>
        <v>1</v>
      </c>
      <c r="E1357" s="14" t="n">
        <f aca="false">_xlfn.MAXIFS(Pedidos!$C$2:$C$7000,Pedidos!$B$2:$B$7000,A1357)</f>
        <v>45984</v>
      </c>
      <c r="F1357" s="15" t="n">
        <f aca="false">Parámetros!$B$4-E1357</f>
        <v>312</v>
      </c>
      <c r="G1357" s="7" t="n">
        <f aca="false">COUNTIF(Pedidos!$B$2:$B$7000,A1357)</f>
        <v>3</v>
      </c>
      <c r="H1357" s="16" t="n">
        <f aca="false">SUMIFS(Pedidos!$D$2:$D$7000,Pedidos!$B$2:$B$7000,A1357)</f>
        <v>89.31</v>
      </c>
      <c r="I1357" s="7" t="n">
        <f aca="false">5-MIN(4,INT(PERCENTRANK($F$2:$F$2401,F1357,6)*5))</f>
        <v>3</v>
      </c>
      <c r="J1357" s="15" t="n">
        <f aca="false">IF(G1357&gt;=Parámetros!$B$8,5,IF(G1357&gt;=Parámetros!$B$7,4,IF(G1357&gt;=Parámetros!$B$6,3,IF(G1357&gt;=Parámetros!$B$5,2,1))))</f>
        <v>3</v>
      </c>
      <c r="K1357" s="7" t="n">
        <f aca="false">1+MIN(4,INT(PERCENTRANK($H$2:$H$2401,H1357,6)*5))</f>
        <v>4</v>
      </c>
      <c r="L1357" s="7" t="str">
        <f aca="false">I1357&amp;J1357&amp;K1357</f>
        <v>334</v>
      </c>
      <c r="M1357" s="15" t="str">
        <f aca="false">INDEX('Mapa RF'!$B$4:$F$8,6-I1357,J1357)</f>
        <v>Necesitan atención</v>
      </c>
    </row>
    <row r="1358" customFormat="false" ht="15" hidden="false" customHeight="false" outlineLevel="0" collapsed="false">
      <c r="A1358" s="10" t="s">
        <v>4625</v>
      </c>
      <c r="B1358" s="10" t="s">
        <v>8968</v>
      </c>
      <c r="C1358" s="11" t="n">
        <v>45951</v>
      </c>
      <c r="D1358" s="13" t="b">
        <f aca="false">TRUE()</f>
        <v>1</v>
      </c>
      <c r="E1358" s="14" t="n">
        <f aca="false">_xlfn.MAXIFS(Pedidos!$C$2:$C$7000,Pedidos!$B$2:$B$7000,A1358)</f>
        <v>45951</v>
      </c>
      <c r="F1358" s="15" t="n">
        <f aca="false">Parámetros!$B$4-E1358</f>
        <v>345</v>
      </c>
      <c r="G1358" s="7" t="n">
        <f aca="false">COUNTIF(Pedidos!$B$2:$B$7000,A1358)</f>
        <v>1</v>
      </c>
      <c r="H1358" s="16" t="n">
        <f aca="false">SUMIFS(Pedidos!$D$2:$D$7000,Pedidos!$B$2:$B$7000,A1358)</f>
        <v>28.3</v>
      </c>
      <c r="I1358" s="7" t="n">
        <f aca="false">5-MIN(4,INT(PERCENTRANK($F$2:$F$2401,F1358,6)*5))</f>
        <v>3</v>
      </c>
      <c r="J1358" s="15" t="n">
        <f aca="false">IF(G1358&gt;=Parámetros!$B$8,5,IF(G1358&gt;=Parámetros!$B$7,4,IF(G1358&gt;=Parámetros!$B$6,3,IF(G1358&gt;=Parámetros!$B$5,2,1))))</f>
        <v>1</v>
      </c>
      <c r="K1358" s="7" t="n">
        <f aca="false">1+MIN(4,INT(PERCENTRANK($H$2:$H$2401,H1358,6)*5))</f>
        <v>2</v>
      </c>
      <c r="L1358" s="7" t="str">
        <f aca="false">I1358&amp;J1358&amp;K1358</f>
        <v>312</v>
      </c>
      <c r="M1358" s="15" t="str">
        <f aca="false">INDEX('Mapa RF'!$B$4:$F$8,6-I1358,J1358)</f>
        <v>A punto de dormirse</v>
      </c>
    </row>
    <row r="1359" customFormat="false" ht="15" hidden="false" customHeight="false" outlineLevel="0" collapsed="false">
      <c r="A1359" s="10" t="s">
        <v>4225</v>
      </c>
      <c r="B1359" s="10" t="s">
        <v>8973</v>
      </c>
      <c r="C1359" s="11" t="n">
        <v>45922</v>
      </c>
      <c r="D1359" s="13" t="b">
        <f aca="false">TRUE()</f>
        <v>1</v>
      </c>
      <c r="E1359" s="14" t="n">
        <f aca="false">_xlfn.MAXIFS(Pedidos!$C$2:$C$7000,Pedidos!$B$2:$B$7000,A1359)</f>
        <v>45922</v>
      </c>
      <c r="F1359" s="15" t="n">
        <f aca="false">Parámetros!$B$4-E1359</f>
        <v>374</v>
      </c>
      <c r="G1359" s="7" t="n">
        <f aca="false">COUNTIF(Pedidos!$B$2:$B$7000,A1359)</f>
        <v>1</v>
      </c>
      <c r="H1359" s="16" t="n">
        <f aca="false">SUMIFS(Pedidos!$D$2:$D$7000,Pedidos!$B$2:$B$7000,A1359)</f>
        <v>35.1</v>
      </c>
      <c r="I1359" s="7" t="n">
        <f aca="false">5-MIN(4,INT(PERCENTRANK($F$2:$F$2401,F1359,6)*5))</f>
        <v>2</v>
      </c>
      <c r="J1359" s="15" t="n">
        <f aca="false">IF(G1359&gt;=Parámetros!$B$8,5,IF(G1359&gt;=Parámetros!$B$7,4,IF(G1359&gt;=Parámetros!$B$6,3,IF(G1359&gt;=Parámetros!$B$5,2,1))))</f>
        <v>1</v>
      </c>
      <c r="K1359" s="7" t="n">
        <f aca="false">1+MIN(4,INT(PERCENTRANK($H$2:$H$2401,H1359,6)*5))</f>
        <v>2</v>
      </c>
      <c r="L1359" s="7" t="str">
        <f aca="false">I1359&amp;J1359&amp;K1359</f>
        <v>212</v>
      </c>
      <c r="M1359" s="15" t="str">
        <f aca="false">INDEX('Mapa RF'!$B$4:$F$8,6-I1359,J1359)</f>
        <v>Hibernando</v>
      </c>
    </row>
    <row r="1360" customFormat="false" ht="15" hidden="false" customHeight="false" outlineLevel="0" collapsed="false">
      <c r="A1360" s="10" t="s">
        <v>936</v>
      </c>
      <c r="B1360" s="10" t="s">
        <v>8972</v>
      </c>
      <c r="C1360" s="11" t="n">
        <v>45669</v>
      </c>
      <c r="D1360" s="13" t="b">
        <f aca="false">TRUE()</f>
        <v>1</v>
      </c>
      <c r="E1360" s="14" t="n">
        <f aca="false">_xlfn.MAXIFS(Pedidos!$C$2:$C$7000,Pedidos!$B$2:$B$7000,A1360)</f>
        <v>45789</v>
      </c>
      <c r="F1360" s="15" t="n">
        <f aca="false">Parámetros!$B$4-E1360</f>
        <v>507</v>
      </c>
      <c r="G1360" s="7" t="n">
        <f aca="false">COUNTIF(Pedidos!$B$2:$B$7000,A1360)</f>
        <v>2</v>
      </c>
      <c r="H1360" s="16" t="n">
        <f aca="false">SUMIFS(Pedidos!$D$2:$D$7000,Pedidos!$B$2:$B$7000,A1360)</f>
        <v>40.16</v>
      </c>
      <c r="I1360" s="7" t="n">
        <f aca="false">5-MIN(4,INT(PERCENTRANK($F$2:$F$2401,F1360,6)*5))</f>
        <v>2</v>
      </c>
      <c r="J1360" s="15" t="n">
        <f aca="false">IF(G1360&gt;=Parámetros!$B$8,5,IF(G1360&gt;=Parámetros!$B$7,4,IF(G1360&gt;=Parámetros!$B$6,3,IF(G1360&gt;=Parámetros!$B$5,2,1))))</f>
        <v>2</v>
      </c>
      <c r="K1360" s="7" t="n">
        <f aca="false">1+MIN(4,INT(PERCENTRANK($H$2:$H$2401,H1360,6)*5))</f>
        <v>3</v>
      </c>
      <c r="L1360" s="7" t="str">
        <f aca="false">I1360&amp;J1360&amp;K1360</f>
        <v>223</v>
      </c>
      <c r="M1360" s="15" t="str">
        <f aca="false">INDEX('Mapa RF'!$B$4:$F$8,6-I1360,J1360)</f>
        <v>Hibernando</v>
      </c>
    </row>
    <row r="1361" customFormat="false" ht="15" hidden="false" customHeight="false" outlineLevel="0" collapsed="false">
      <c r="A1361" s="10" t="s">
        <v>4122</v>
      </c>
      <c r="B1361" s="10" t="s">
        <v>8974</v>
      </c>
      <c r="C1361" s="11" t="n">
        <v>45915</v>
      </c>
      <c r="D1361" s="13" t="b">
        <f aca="false">TRUE()</f>
        <v>1</v>
      </c>
      <c r="E1361" s="14" t="n">
        <f aca="false">_xlfn.MAXIFS(Pedidos!$C$2:$C$7000,Pedidos!$B$2:$B$7000,A1361)</f>
        <v>46164</v>
      </c>
      <c r="F1361" s="15" t="n">
        <f aca="false">Parámetros!$B$4-E1361</f>
        <v>132</v>
      </c>
      <c r="G1361" s="7" t="n">
        <f aca="false">COUNTIF(Pedidos!$B$2:$B$7000,A1361)</f>
        <v>3</v>
      </c>
      <c r="H1361" s="16" t="n">
        <f aca="false">SUMIFS(Pedidos!$D$2:$D$7000,Pedidos!$B$2:$B$7000,A1361)</f>
        <v>128.34</v>
      </c>
      <c r="I1361" s="7" t="n">
        <f aca="false">5-MIN(4,INT(PERCENTRANK($F$2:$F$2401,F1361,6)*5))</f>
        <v>4</v>
      </c>
      <c r="J1361" s="15" t="n">
        <f aca="false">IF(G1361&gt;=Parámetros!$B$8,5,IF(G1361&gt;=Parámetros!$B$7,4,IF(G1361&gt;=Parámetros!$B$6,3,IF(G1361&gt;=Parámetros!$B$5,2,1))))</f>
        <v>3</v>
      </c>
      <c r="K1361" s="7" t="n">
        <f aca="false">1+MIN(4,INT(PERCENTRANK($H$2:$H$2401,H1361,6)*5))</f>
        <v>4</v>
      </c>
      <c r="L1361" s="7" t="str">
        <f aca="false">I1361&amp;J1361&amp;K1361</f>
        <v>434</v>
      </c>
      <c r="M1361" s="15" t="str">
        <f aca="false">INDEX('Mapa RF'!$B$4:$F$8,6-I1361,J1361)</f>
        <v>Potencialmente leales</v>
      </c>
    </row>
    <row r="1362" customFormat="false" ht="15" hidden="false" customHeight="false" outlineLevel="0" collapsed="false">
      <c r="A1362" s="10" t="s">
        <v>6104</v>
      </c>
      <c r="B1362" s="10" t="s">
        <v>8973</v>
      </c>
      <c r="C1362" s="11" t="n">
        <v>46064</v>
      </c>
      <c r="D1362" s="13" t="b">
        <f aca="false">TRUE()</f>
        <v>1</v>
      </c>
      <c r="E1362" s="14" t="n">
        <f aca="false">_xlfn.MAXIFS(Pedidos!$C$2:$C$7000,Pedidos!$B$2:$B$7000,A1362)</f>
        <v>46171</v>
      </c>
      <c r="F1362" s="15" t="n">
        <f aca="false">Parámetros!$B$4-E1362</f>
        <v>125</v>
      </c>
      <c r="G1362" s="7" t="n">
        <f aca="false">COUNTIF(Pedidos!$B$2:$B$7000,A1362)</f>
        <v>2</v>
      </c>
      <c r="H1362" s="16" t="n">
        <f aca="false">SUMIFS(Pedidos!$D$2:$D$7000,Pedidos!$B$2:$B$7000,A1362)</f>
        <v>66.93</v>
      </c>
      <c r="I1362" s="7" t="n">
        <f aca="false">5-MIN(4,INT(PERCENTRANK($F$2:$F$2401,F1362,6)*5))</f>
        <v>4</v>
      </c>
      <c r="J1362" s="15" t="n">
        <f aca="false">IF(G1362&gt;=Parámetros!$B$8,5,IF(G1362&gt;=Parámetros!$B$7,4,IF(G1362&gt;=Parámetros!$B$6,3,IF(G1362&gt;=Parámetros!$B$5,2,1))))</f>
        <v>2</v>
      </c>
      <c r="K1362" s="7" t="n">
        <f aca="false">1+MIN(4,INT(PERCENTRANK($H$2:$H$2401,H1362,6)*5))</f>
        <v>4</v>
      </c>
      <c r="L1362" s="7" t="str">
        <f aca="false">I1362&amp;J1362&amp;K1362</f>
        <v>424</v>
      </c>
      <c r="M1362" s="15" t="str">
        <f aca="false">INDEX('Mapa RF'!$B$4:$F$8,6-I1362,J1362)</f>
        <v>Potencialmente leales</v>
      </c>
    </row>
    <row r="1363" customFormat="false" ht="15" hidden="false" customHeight="false" outlineLevel="0" collapsed="false">
      <c r="A1363" s="10" t="s">
        <v>547</v>
      </c>
      <c r="B1363" s="10" t="s">
        <v>8973</v>
      </c>
      <c r="C1363" s="11" t="n">
        <v>45631</v>
      </c>
      <c r="D1363" s="13" t="b">
        <f aca="false">FALSE()</f>
        <v>0</v>
      </c>
      <c r="E1363" s="14" t="n">
        <f aca="false">_xlfn.MAXIFS(Pedidos!$C$2:$C$7000,Pedidos!$B$2:$B$7000,A1363)</f>
        <v>45912</v>
      </c>
      <c r="F1363" s="15" t="n">
        <f aca="false">Parámetros!$B$4-E1363</f>
        <v>384</v>
      </c>
      <c r="G1363" s="7" t="n">
        <f aca="false">COUNTIF(Pedidos!$B$2:$B$7000,A1363)</f>
        <v>3</v>
      </c>
      <c r="H1363" s="16" t="n">
        <f aca="false">SUMIFS(Pedidos!$D$2:$D$7000,Pedidos!$B$2:$B$7000,A1363)</f>
        <v>118.08</v>
      </c>
      <c r="I1363" s="7" t="n">
        <f aca="false">5-MIN(4,INT(PERCENTRANK($F$2:$F$2401,F1363,6)*5))</f>
        <v>2</v>
      </c>
      <c r="J1363" s="15" t="n">
        <f aca="false">IF(G1363&gt;=Parámetros!$B$8,5,IF(G1363&gt;=Parámetros!$B$7,4,IF(G1363&gt;=Parámetros!$B$6,3,IF(G1363&gt;=Parámetros!$B$5,2,1))))</f>
        <v>3</v>
      </c>
      <c r="K1363" s="7" t="n">
        <f aca="false">1+MIN(4,INT(PERCENTRANK($H$2:$H$2401,H1363,6)*5))</f>
        <v>4</v>
      </c>
      <c r="L1363" s="7" t="str">
        <f aca="false">I1363&amp;J1363&amp;K1363</f>
        <v>234</v>
      </c>
      <c r="M1363" s="15" t="str">
        <f aca="false">INDEX('Mapa RF'!$B$4:$F$8,6-I1363,J1363)</f>
        <v>En riesgo</v>
      </c>
    </row>
    <row r="1364" customFormat="false" ht="15" hidden="false" customHeight="false" outlineLevel="0" collapsed="false">
      <c r="A1364" s="10" t="s">
        <v>1922</v>
      </c>
      <c r="B1364" s="10" t="s">
        <v>8973</v>
      </c>
      <c r="C1364" s="11" t="n">
        <v>45750</v>
      </c>
      <c r="D1364" s="13" t="b">
        <f aca="false">TRUE()</f>
        <v>1</v>
      </c>
      <c r="E1364" s="14" t="n">
        <f aca="false">_xlfn.MAXIFS(Pedidos!$C$2:$C$7000,Pedidos!$B$2:$B$7000,A1364)</f>
        <v>45750</v>
      </c>
      <c r="F1364" s="15" t="n">
        <f aca="false">Parámetros!$B$4-E1364</f>
        <v>546</v>
      </c>
      <c r="G1364" s="7" t="n">
        <f aca="false">COUNTIF(Pedidos!$B$2:$B$7000,A1364)</f>
        <v>1</v>
      </c>
      <c r="H1364" s="16" t="n">
        <f aca="false">SUMIFS(Pedidos!$D$2:$D$7000,Pedidos!$B$2:$B$7000,A1364)</f>
        <v>13.71</v>
      </c>
      <c r="I1364" s="7" t="n">
        <f aca="false">5-MIN(4,INT(PERCENTRANK($F$2:$F$2401,F1364,6)*5))</f>
        <v>1</v>
      </c>
      <c r="J1364" s="15" t="n">
        <f aca="false">IF(G1364&gt;=Parámetros!$B$8,5,IF(G1364&gt;=Parámetros!$B$7,4,IF(G1364&gt;=Parámetros!$B$6,3,IF(G1364&gt;=Parámetros!$B$5,2,1))))</f>
        <v>1</v>
      </c>
      <c r="K1364" s="7" t="n">
        <f aca="false">1+MIN(4,INT(PERCENTRANK($H$2:$H$2401,H1364,6)*5))</f>
        <v>1</v>
      </c>
      <c r="L1364" s="7" t="str">
        <f aca="false">I1364&amp;J1364&amp;K1364</f>
        <v>111</v>
      </c>
      <c r="M1364" s="15" t="str">
        <f aca="false">INDEX('Mapa RF'!$B$4:$F$8,6-I1364,J1364)</f>
        <v>Hibernando</v>
      </c>
    </row>
    <row r="1365" customFormat="false" ht="15" hidden="false" customHeight="false" outlineLevel="0" collapsed="false">
      <c r="A1365" s="10" t="s">
        <v>3752</v>
      </c>
      <c r="B1365" s="10" t="s">
        <v>8972</v>
      </c>
      <c r="C1365" s="11" t="n">
        <v>45886</v>
      </c>
      <c r="D1365" s="13" t="b">
        <f aca="false">TRUE()</f>
        <v>1</v>
      </c>
      <c r="E1365" s="14" t="n">
        <f aca="false">_xlfn.MAXIFS(Pedidos!$C$2:$C$7000,Pedidos!$B$2:$B$7000,A1365)</f>
        <v>46262</v>
      </c>
      <c r="F1365" s="15" t="n">
        <f aca="false">Parámetros!$B$4-E1365</f>
        <v>34</v>
      </c>
      <c r="G1365" s="7" t="n">
        <f aca="false">COUNTIF(Pedidos!$B$2:$B$7000,A1365)</f>
        <v>9</v>
      </c>
      <c r="H1365" s="16" t="n">
        <f aca="false">SUMIFS(Pedidos!$D$2:$D$7000,Pedidos!$B$2:$B$7000,A1365)</f>
        <v>356.34</v>
      </c>
      <c r="I1365" s="7" t="n">
        <f aca="false">5-MIN(4,INT(PERCENTRANK($F$2:$F$2401,F1365,6)*5))</f>
        <v>5</v>
      </c>
      <c r="J1365" s="15" t="n">
        <f aca="false">IF(G1365&gt;=Parámetros!$B$8,5,IF(G1365&gt;=Parámetros!$B$7,4,IF(G1365&gt;=Parámetros!$B$6,3,IF(G1365&gt;=Parámetros!$B$5,2,1))))</f>
        <v>5</v>
      </c>
      <c r="K1365" s="7" t="n">
        <f aca="false">1+MIN(4,INT(PERCENTRANK($H$2:$H$2401,H1365,6)*5))</f>
        <v>5</v>
      </c>
      <c r="L1365" s="7" t="str">
        <f aca="false">I1365&amp;J1365&amp;K1365</f>
        <v>555</v>
      </c>
      <c r="M1365" s="15" t="str">
        <f aca="false">INDEX('Mapa RF'!$B$4:$F$8,6-I1365,J1365)</f>
        <v>Campeones</v>
      </c>
    </row>
    <row r="1366" customFormat="false" ht="15" hidden="false" customHeight="false" outlineLevel="0" collapsed="false">
      <c r="A1366" s="10" t="s">
        <v>1143</v>
      </c>
      <c r="B1366" s="10" t="s">
        <v>8968</v>
      </c>
      <c r="C1366" s="11" t="n">
        <v>45689</v>
      </c>
      <c r="D1366" s="13" t="b">
        <f aca="false">TRUE()</f>
        <v>1</v>
      </c>
      <c r="E1366" s="14" t="n">
        <f aca="false">_xlfn.MAXIFS(Pedidos!$C$2:$C$7000,Pedidos!$B$2:$B$7000,A1366)</f>
        <v>45762</v>
      </c>
      <c r="F1366" s="15" t="n">
        <f aca="false">Parámetros!$B$4-E1366</f>
        <v>534</v>
      </c>
      <c r="G1366" s="7" t="n">
        <f aca="false">COUNTIF(Pedidos!$B$2:$B$7000,A1366)</f>
        <v>2</v>
      </c>
      <c r="H1366" s="16" t="n">
        <f aca="false">SUMIFS(Pedidos!$D$2:$D$7000,Pedidos!$B$2:$B$7000,A1366)</f>
        <v>104.15</v>
      </c>
      <c r="I1366" s="7" t="n">
        <f aca="false">5-MIN(4,INT(PERCENTRANK($F$2:$F$2401,F1366,6)*5))</f>
        <v>1</v>
      </c>
      <c r="J1366" s="15" t="n">
        <f aca="false">IF(G1366&gt;=Parámetros!$B$8,5,IF(G1366&gt;=Parámetros!$B$7,4,IF(G1366&gt;=Parámetros!$B$6,3,IF(G1366&gt;=Parámetros!$B$5,2,1))))</f>
        <v>2</v>
      </c>
      <c r="K1366" s="7" t="n">
        <f aca="false">1+MIN(4,INT(PERCENTRANK($H$2:$H$2401,H1366,6)*5))</f>
        <v>4</v>
      </c>
      <c r="L1366" s="7" t="str">
        <f aca="false">I1366&amp;J1366&amp;K1366</f>
        <v>124</v>
      </c>
      <c r="M1366" s="15" t="str">
        <f aca="false">INDEX('Mapa RF'!$B$4:$F$8,6-I1366,J1366)</f>
        <v>Hibernando</v>
      </c>
    </row>
    <row r="1367" customFormat="false" ht="15" hidden="false" customHeight="false" outlineLevel="0" collapsed="false">
      <c r="A1367" s="10" t="s">
        <v>833</v>
      </c>
      <c r="B1367" s="10" t="s">
        <v>8981</v>
      </c>
      <c r="C1367" s="11" t="n">
        <v>45659</v>
      </c>
      <c r="D1367" s="13" t="b">
        <f aca="false">TRUE()</f>
        <v>1</v>
      </c>
      <c r="E1367" s="14" t="n">
        <f aca="false">_xlfn.MAXIFS(Pedidos!$C$2:$C$7000,Pedidos!$B$2:$B$7000,A1367)</f>
        <v>45898</v>
      </c>
      <c r="F1367" s="15" t="n">
        <f aca="false">Parámetros!$B$4-E1367</f>
        <v>398</v>
      </c>
      <c r="G1367" s="7" t="n">
        <f aca="false">COUNTIF(Pedidos!$B$2:$B$7000,A1367)</f>
        <v>7</v>
      </c>
      <c r="H1367" s="16" t="n">
        <f aca="false">SUMIFS(Pedidos!$D$2:$D$7000,Pedidos!$B$2:$B$7000,A1367)</f>
        <v>343.4</v>
      </c>
      <c r="I1367" s="7" t="n">
        <f aca="false">5-MIN(4,INT(PERCENTRANK($F$2:$F$2401,F1367,6)*5))</f>
        <v>2</v>
      </c>
      <c r="J1367" s="15" t="n">
        <f aca="false">IF(G1367&gt;=Parámetros!$B$8,5,IF(G1367&gt;=Parámetros!$B$7,4,IF(G1367&gt;=Parámetros!$B$6,3,IF(G1367&gt;=Parámetros!$B$5,2,1))))</f>
        <v>5</v>
      </c>
      <c r="K1367" s="7" t="n">
        <f aca="false">1+MIN(4,INT(PERCENTRANK($H$2:$H$2401,H1367,6)*5))</f>
        <v>5</v>
      </c>
      <c r="L1367" s="7" t="str">
        <f aca="false">I1367&amp;J1367&amp;K1367</f>
        <v>255</v>
      </c>
      <c r="M1367" s="15" t="str">
        <f aca="false">INDEX('Mapa RF'!$B$4:$F$8,6-I1367,J1367)</f>
        <v>No podemos perderlos</v>
      </c>
    </row>
    <row r="1368" customFormat="false" ht="15" hidden="false" customHeight="false" outlineLevel="0" collapsed="false">
      <c r="A1368" s="10" t="s">
        <v>8862</v>
      </c>
      <c r="B1368" s="10" t="s">
        <v>8975</v>
      </c>
      <c r="C1368" s="11" t="n">
        <v>46288</v>
      </c>
      <c r="D1368" s="13" t="b">
        <f aca="false">FALSE()</f>
        <v>0</v>
      </c>
      <c r="E1368" s="14" t="n">
        <f aca="false">_xlfn.MAXIFS(Pedidos!$C$2:$C$7000,Pedidos!$B$2:$B$7000,A1368)</f>
        <v>46288</v>
      </c>
      <c r="F1368" s="15" t="n">
        <f aca="false">Parámetros!$B$4-E1368</f>
        <v>8</v>
      </c>
      <c r="G1368" s="7" t="n">
        <f aca="false">COUNTIF(Pedidos!$B$2:$B$7000,A1368)</f>
        <v>1</v>
      </c>
      <c r="H1368" s="16" t="n">
        <f aca="false">SUMIFS(Pedidos!$D$2:$D$7000,Pedidos!$B$2:$B$7000,A1368)</f>
        <v>35.56</v>
      </c>
      <c r="I1368" s="7" t="n">
        <f aca="false">5-MIN(4,INT(PERCENTRANK($F$2:$F$2401,F1368,6)*5))</f>
        <v>5</v>
      </c>
      <c r="J1368" s="15" t="n">
        <f aca="false">IF(G1368&gt;=Parámetros!$B$8,5,IF(G1368&gt;=Parámetros!$B$7,4,IF(G1368&gt;=Parámetros!$B$6,3,IF(G1368&gt;=Parámetros!$B$5,2,1))))</f>
        <v>1</v>
      </c>
      <c r="K1368" s="7" t="n">
        <f aca="false">1+MIN(4,INT(PERCENTRANK($H$2:$H$2401,H1368,6)*5))</f>
        <v>2</v>
      </c>
      <c r="L1368" s="7" t="str">
        <f aca="false">I1368&amp;J1368&amp;K1368</f>
        <v>512</v>
      </c>
      <c r="M1368" s="15" t="str">
        <f aca="false">INDEX('Mapa RF'!$B$4:$F$8,6-I1368,J1368)</f>
        <v>Nuevos</v>
      </c>
    </row>
    <row r="1369" customFormat="false" ht="15" hidden="false" customHeight="false" outlineLevel="0" collapsed="false">
      <c r="A1369" s="10" t="s">
        <v>7887</v>
      </c>
      <c r="B1369" s="10" t="s">
        <v>8968</v>
      </c>
      <c r="C1369" s="11" t="n">
        <v>46209</v>
      </c>
      <c r="D1369" s="13" t="b">
        <f aca="false">TRUE()</f>
        <v>1</v>
      </c>
      <c r="E1369" s="14" t="n">
        <f aca="false">_xlfn.MAXIFS(Pedidos!$C$2:$C$7000,Pedidos!$B$2:$B$7000,A1369)</f>
        <v>46209</v>
      </c>
      <c r="F1369" s="15" t="n">
        <f aca="false">Parámetros!$B$4-E1369</f>
        <v>87</v>
      </c>
      <c r="G1369" s="7" t="n">
        <f aca="false">COUNTIF(Pedidos!$B$2:$B$7000,A1369)</f>
        <v>1</v>
      </c>
      <c r="H1369" s="16" t="n">
        <f aca="false">SUMIFS(Pedidos!$D$2:$D$7000,Pedidos!$B$2:$B$7000,A1369)</f>
        <v>59.33</v>
      </c>
      <c r="I1369" s="7" t="n">
        <f aca="false">5-MIN(4,INT(PERCENTRANK($F$2:$F$2401,F1369,6)*5))</f>
        <v>4</v>
      </c>
      <c r="J1369" s="15" t="n">
        <f aca="false">IF(G1369&gt;=Parámetros!$B$8,5,IF(G1369&gt;=Parámetros!$B$7,4,IF(G1369&gt;=Parámetros!$B$6,3,IF(G1369&gt;=Parámetros!$B$5,2,1))))</f>
        <v>1</v>
      </c>
      <c r="K1369" s="7" t="n">
        <f aca="false">1+MIN(4,INT(PERCENTRANK($H$2:$H$2401,H1369,6)*5))</f>
        <v>4</v>
      </c>
      <c r="L1369" s="7" t="str">
        <f aca="false">I1369&amp;J1369&amp;K1369</f>
        <v>414</v>
      </c>
      <c r="M1369" s="15" t="str">
        <f aca="false">INDEX('Mapa RF'!$B$4:$F$8,6-I1369,J1369)</f>
        <v>Prometedores</v>
      </c>
    </row>
    <row r="1370" customFormat="false" ht="15" hidden="false" customHeight="false" outlineLevel="0" collapsed="false">
      <c r="A1370" s="10" t="s">
        <v>539</v>
      </c>
      <c r="B1370" s="10" t="s">
        <v>8981</v>
      </c>
      <c r="C1370" s="11" t="n">
        <v>45630</v>
      </c>
      <c r="D1370" s="13" t="b">
        <f aca="false">TRUE()</f>
        <v>1</v>
      </c>
      <c r="E1370" s="14" t="n">
        <f aca="false">_xlfn.MAXIFS(Pedidos!$C$2:$C$7000,Pedidos!$B$2:$B$7000,A1370)</f>
        <v>46261</v>
      </c>
      <c r="F1370" s="15" t="n">
        <f aca="false">Parámetros!$B$4-E1370</f>
        <v>35</v>
      </c>
      <c r="G1370" s="7" t="n">
        <f aca="false">COUNTIF(Pedidos!$B$2:$B$7000,A1370)</f>
        <v>11</v>
      </c>
      <c r="H1370" s="16" t="n">
        <f aca="false">SUMIFS(Pedidos!$D$2:$D$7000,Pedidos!$B$2:$B$7000,A1370)</f>
        <v>493.48</v>
      </c>
      <c r="I1370" s="7" t="n">
        <f aca="false">5-MIN(4,INT(PERCENTRANK($F$2:$F$2401,F1370,6)*5))</f>
        <v>5</v>
      </c>
      <c r="J1370" s="15" t="n">
        <f aca="false">IF(G1370&gt;=Parámetros!$B$8,5,IF(G1370&gt;=Parámetros!$B$7,4,IF(G1370&gt;=Parámetros!$B$6,3,IF(G1370&gt;=Parámetros!$B$5,2,1))))</f>
        <v>5</v>
      </c>
      <c r="K1370" s="7" t="n">
        <f aca="false">1+MIN(4,INT(PERCENTRANK($H$2:$H$2401,H1370,6)*5))</f>
        <v>5</v>
      </c>
      <c r="L1370" s="7" t="str">
        <f aca="false">I1370&amp;J1370&amp;K1370</f>
        <v>555</v>
      </c>
      <c r="M1370" s="15" t="str">
        <f aca="false">INDEX('Mapa RF'!$B$4:$F$8,6-I1370,J1370)</f>
        <v>Campeones</v>
      </c>
    </row>
    <row r="1371" customFormat="false" ht="15" hidden="false" customHeight="false" outlineLevel="0" collapsed="false">
      <c r="A1371" s="10" t="s">
        <v>4695</v>
      </c>
      <c r="B1371" s="10" t="s">
        <v>8972</v>
      </c>
      <c r="C1371" s="11" t="n">
        <v>45957</v>
      </c>
      <c r="D1371" s="13" t="b">
        <f aca="false">TRUE()</f>
        <v>1</v>
      </c>
      <c r="E1371" s="14" t="n">
        <f aca="false">_xlfn.MAXIFS(Pedidos!$C$2:$C$7000,Pedidos!$B$2:$B$7000,A1371)</f>
        <v>45957</v>
      </c>
      <c r="F1371" s="15" t="n">
        <f aca="false">Parámetros!$B$4-E1371</f>
        <v>339</v>
      </c>
      <c r="G1371" s="7" t="n">
        <f aca="false">COUNTIF(Pedidos!$B$2:$B$7000,A1371)</f>
        <v>1</v>
      </c>
      <c r="H1371" s="16" t="n">
        <f aca="false">SUMIFS(Pedidos!$D$2:$D$7000,Pedidos!$B$2:$B$7000,A1371)</f>
        <v>23.98</v>
      </c>
      <c r="I1371" s="7" t="n">
        <f aca="false">5-MIN(4,INT(PERCENTRANK($F$2:$F$2401,F1371,6)*5))</f>
        <v>3</v>
      </c>
      <c r="J1371" s="15" t="n">
        <f aca="false">IF(G1371&gt;=Parámetros!$B$8,5,IF(G1371&gt;=Parámetros!$B$7,4,IF(G1371&gt;=Parámetros!$B$6,3,IF(G1371&gt;=Parámetros!$B$5,2,1))))</f>
        <v>1</v>
      </c>
      <c r="K1371" s="7" t="n">
        <f aca="false">1+MIN(4,INT(PERCENTRANK($H$2:$H$2401,H1371,6)*5))</f>
        <v>1</v>
      </c>
      <c r="L1371" s="7" t="str">
        <f aca="false">I1371&amp;J1371&amp;K1371</f>
        <v>311</v>
      </c>
      <c r="M1371" s="15" t="str">
        <f aca="false">INDEX('Mapa RF'!$B$4:$F$8,6-I1371,J1371)</f>
        <v>A punto de dormirse</v>
      </c>
    </row>
    <row r="1372" customFormat="false" ht="15" hidden="false" customHeight="false" outlineLevel="0" collapsed="false">
      <c r="A1372" s="10" t="s">
        <v>5716</v>
      </c>
      <c r="B1372" s="10" t="s">
        <v>8977</v>
      </c>
      <c r="C1372" s="11" t="n">
        <v>46034</v>
      </c>
      <c r="D1372" s="13" t="b">
        <f aca="false">TRUE()</f>
        <v>1</v>
      </c>
      <c r="E1372" s="14" t="n">
        <f aca="false">_xlfn.MAXIFS(Pedidos!$C$2:$C$7000,Pedidos!$B$2:$B$7000,A1372)</f>
        <v>46280</v>
      </c>
      <c r="F1372" s="15" t="n">
        <f aca="false">Parámetros!$B$4-E1372</f>
        <v>16</v>
      </c>
      <c r="G1372" s="7" t="n">
        <f aca="false">COUNTIF(Pedidos!$B$2:$B$7000,A1372)</f>
        <v>8</v>
      </c>
      <c r="H1372" s="16" t="n">
        <f aca="false">SUMIFS(Pedidos!$D$2:$D$7000,Pedidos!$B$2:$B$7000,A1372)</f>
        <v>339.56</v>
      </c>
      <c r="I1372" s="7" t="n">
        <f aca="false">5-MIN(4,INT(PERCENTRANK($F$2:$F$2401,F1372,6)*5))</f>
        <v>5</v>
      </c>
      <c r="J1372" s="15" t="n">
        <f aca="false">IF(G1372&gt;=Parámetros!$B$8,5,IF(G1372&gt;=Parámetros!$B$7,4,IF(G1372&gt;=Parámetros!$B$6,3,IF(G1372&gt;=Parámetros!$B$5,2,1))))</f>
        <v>5</v>
      </c>
      <c r="K1372" s="7" t="n">
        <f aca="false">1+MIN(4,INT(PERCENTRANK($H$2:$H$2401,H1372,6)*5))</f>
        <v>5</v>
      </c>
      <c r="L1372" s="7" t="str">
        <f aca="false">I1372&amp;J1372&amp;K1372</f>
        <v>555</v>
      </c>
      <c r="M1372" s="15" t="str">
        <f aca="false">INDEX('Mapa RF'!$B$4:$F$8,6-I1372,J1372)</f>
        <v>Campeones</v>
      </c>
    </row>
    <row r="1373" customFormat="false" ht="15" hidden="false" customHeight="false" outlineLevel="0" collapsed="false">
      <c r="A1373" s="10" t="s">
        <v>4663</v>
      </c>
      <c r="B1373" s="10" t="s">
        <v>8972</v>
      </c>
      <c r="C1373" s="11" t="n">
        <v>45954</v>
      </c>
      <c r="D1373" s="13" t="b">
        <f aca="false">TRUE()</f>
        <v>1</v>
      </c>
      <c r="E1373" s="14" t="n">
        <f aca="false">_xlfn.MAXIFS(Pedidos!$C$2:$C$7000,Pedidos!$B$2:$B$7000,A1373)</f>
        <v>46016</v>
      </c>
      <c r="F1373" s="15" t="n">
        <f aca="false">Parámetros!$B$4-E1373</f>
        <v>280</v>
      </c>
      <c r="G1373" s="7" t="n">
        <f aca="false">COUNTIF(Pedidos!$B$2:$B$7000,A1373)</f>
        <v>2</v>
      </c>
      <c r="H1373" s="16" t="n">
        <f aca="false">SUMIFS(Pedidos!$D$2:$D$7000,Pedidos!$B$2:$B$7000,A1373)</f>
        <v>51.72</v>
      </c>
      <c r="I1373" s="7" t="n">
        <f aca="false">5-MIN(4,INT(PERCENTRANK($F$2:$F$2401,F1373,6)*5))</f>
        <v>3</v>
      </c>
      <c r="J1373" s="15" t="n">
        <f aca="false">IF(G1373&gt;=Parámetros!$B$8,5,IF(G1373&gt;=Parámetros!$B$7,4,IF(G1373&gt;=Parámetros!$B$6,3,IF(G1373&gt;=Parámetros!$B$5,2,1))))</f>
        <v>2</v>
      </c>
      <c r="K1373" s="7" t="n">
        <f aca="false">1+MIN(4,INT(PERCENTRANK($H$2:$H$2401,H1373,6)*5))</f>
        <v>3</v>
      </c>
      <c r="L1373" s="7" t="str">
        <f aca="false">I1373&amp;J1373&amp;K1373</f>
        <v>323</v>
      </c>
      <c r="M1373" s="15" t="str">
        <f aca="false">INDEX('Mapa RF'!$B$4:$F$8,6-I1373,J1373)</f>
        <v>A punto de dormirse</v>
      </c>
    </row>
    <row r="1374" customFormat="false" ht="15" hidden="false" customHeight="false" outlineLevel="0" collapsed="false">
      <c r="A1374" s="10" t="s">
        <v>37</v>
      </c>
      <c r="B1374" s="10" t="s">
        <v>8973</v>
      </c>
      <c r="C1374" s="11" t="n">
        <v>45568</v>
      </c>
      <c r="D1374" s="13" t="b">
        <f aca="false">TRUE()</f>
        <v>1</v>
      </c>
      <c r="E1374" s="14" t="n">
        <f aca="false">_xlfn.MAXIFS(Pedidos!$C$2:$C$7000,Pedidos!$B$2:$B$7000,A1374)</f>
        <v>45568</v>
      </c>
      <c r="F1374" s="15" t="n">
        <f aca="false">Parámetros!$B$4-E1374</f>
        <v>728</v>
      </c>
      <c r="G1374" s="7" t="n">
        <f aca="false">COUNTIF(Pedidos!$B$2:$B$7000,A1374)</f>
        <v>1</v>
      </c>
      <c r="H1374" s="16" t="n">
        <f aca="false">SUMIFS(Pedidos!$D$2:$D$7000,Pedidos!$B$2:$B$7000,A1374)</f>
        <v>20.05</v>
      </c>
      <c r="I1374" s="7" t="n">
        <f aca="false">5-MIN(4,INT(PERCENTRANK($F$2:$F$2401,F1374,6)*5))</f>
        <v>1</v>
      </c>
      <c r="J1374" s="15" t="n">
        <f aca="false">IF(G1374&gt;=Parámetros!$B$8,5,IF(G1374&gt;=Parámetros!$B$7,4,IF(G1374&gt;=Parámetros!$B$6,3,IF(G1374&gt;=Parámetros!$B$5,2,1))))</f>
        <v>1</v>
      </c>
      <c r="K1374" s="7" t="n">
        <f aca="false">1+MIN(4,INT(PERCENTRANK($H$2:$H$2401,H1374,6)*5))</f>
        <v>1</v>
      </c>
      <c r="L1374" s="7" t="str">
        <f aca="false">I1374&amp;J1374&amp;K1374</f>
        <v>111</v>
      </c>
      <c r="M1374" s="15" t="str">
        <f aca="false">INDEX('Mapa RF'!$B$4:$F$8,6-I1374,J1374)</f>
        <v>Hibernando</v>
      </c>
    </row>
    <row r="1375" customFormat="false" ht="15" hidden="false" customHeight="false" outlineLevel="0" collapsed="false">
      <c r="A1375" s="10" t="s">
        <v>8320</v>
      </c>
      <c r="B1375" s="10" t="s">
        <v>8968</v>
      </c>
      <c r="C1375" s="11" t="n">
        <v>46243</v>
      </c>
      <c r="D1375" s="13" t="b">
        <f aca="false">TRUE()</f>
        <v>1</v>
      </c>
      <c r="E1375" s="14" t="n">
        <f aca="false">_xlfn.MAXIFS(Pedidos!$C$2:$C$7000,Pedidos!$B$2:$B$7000,A1375)</f>
        <v>46243</v>
      </c>
      <c r="F1375" s="15" t="n">
        <f aca="false">Parámetros!$B$4-E1375</f>
        <v>53</v>
      </c>
      <c r="G1375" s="7" t="n">
        <f aca="false">COUNTIF(Pedidos!$B$2:$B$7000,A1375)</f>
        <v>1</v>
      </c>
      <c r="H1375" s="16" t="n">
        <f aca="false">SUMIFS(Pedidos!$D$2:$D$7000,Pedidos!$B$2:$B$7000,A1375)</f>
        <v>48.61</v>
      </c>
      <c r="I1375" s="7" t="n">
        <f aca="false">5-MIN(4,INT(PERCENTRANK($F$2:$F$2401,F1375,6)*5))</f>
        <v>5</v>
      </c>
      <c r="J1375" s="15" t="n">
        <f aca="false">IF(G1375&gt;=Parámetros!$B$8,5,IF(G1375&gt;=Parámetros!$B$7,4,IF(G1375&gt;=Parámetros!$B$6,3,IF(G1375&gt;=Parámetros!$B$5,2,1))))</f>
        <v>1</v>
      </c>
      <c r="K1375" s="7" t="n">
        <f aca="false">1+MIN(4,INT(PERCENTRANK($H$2:$H$2401,H1375,6)*5))</f>
        <v>3</v>
      </c>
      <c r="L1375" s="7" t="str">
        <f aca="false">I1375&amp;J1375&amp;K1375</f>
        <v>513</v>
      </c>
      <c r="M1375" s="15" t="str">
        <f aca="false">INDEX('Mapa RF'!$B$4:$F$8,6-I1375,J1375)</f>
        <v>Nuevos</v>
      </c>
    </row>
    <row r="1376" customFormat="false" ht="15" hidden="false" customHeight="false" outlineLevel="0" collapsed="false">
      <c r="A1376" s="10" t="s">
        <v>5170</v>
      </c>
      <c r="B1376" s="10" t="s">
        <v>8968</v>
      </c>
      <c r="C1376" s="11" t="n">
        <v>45992</v>
      </c>
      <c r="D1376" s="13" t="b">
        <f aca="false">TRUE()</f>
        <v>1</v>
      </c>
      <c r="E1376" s="14" t="n">
        <f aca="false">_xlfn.MAXIFS(Pedidos!$C$2:$C$7000,Pedidos!$B$2:$B$7000,A1376)</f>
        <v>45992</v>
      </c>
      <c r="F1376" s="15" t="n">
        <f aca="false">Parámetros!$B$4-E1376</f>
        <v>304</v>
      </c>
      <c r="G1376" s="7" t="n">
        <f aca="false">COUNTIF(Pedidos!$B$2:$B$7000,A1376)</f>
        <v>1</v>
      </c>
      <c r="H1376" s="16" t="n">
        <f aca="false">SUMIFS(Pedidos!$D$2:$D$7000,Pedidos!$B$2:$B$7000,A1376)</f>
        <v>20.91</v>
      </c>
      <c r="I1376" s="7" t="n">
        <f aca="false">5-MIN(4,INT(PERCENTRANK($F$2:$F$2401,F1376,6)*5))</f>
        <v>3</v>
      </c>
      <c r="J1376" s="15" t="n">
        <f aca="false">IF(G1376&gt;=Parámetros!$B$8,5,IF(G1376&gt;=Parámetros!$B$7,4,IF(G1376&gt;=Parámetros!$B$6,3,IF(G1376&gt;=Parámetros!$B$5,2,1))))</f>
        <v>1</v>
      </c>
      <c r="K1376" s="7" t="n">
        <f aca="false">1+MIN(4,INT(PERCENTRANK($H$2:$H$2401,H1376,6)*5))</f>
        <v>1</v>
      </c>
      <c r="L1376" s="7" t="str">
        <f aca="false">I1376&amp;J1376&amp;K1376</f>
        <v>311</v>
      </c>
      <c r="M1376" s="15" t="str">
        <f aca="false">INDEX('Mapa RF'!$B$4:$F$8,6-I1376,J1376)</f>
        <v>A punto de dormirse</v>
      </c>
    </row>
    <row r="1377" customFormat="false" ht="15" hidden="false" customHeight="false" outlineLevel="0" collapsed="false">
      <c r="A1377" s="10" t="s">
        <v>495</v>
      </c>
      <c r="B1377" s="10" t="s">
        <v>8970</v>
      </c>
      <c r="C1377" s="11" t="n">
        <v>45625</v>
      </c>
      <c r="D1377" s="13" t="b">
        <f aca="false">FALSE()</f>
        <v>0</v>
      </c>
      <c r="E1377" s="14" t="n">
        <f aca="false">_xlfn.MAXIFS(Pedidos!$C$2:$C$7000,Pedidos!$B$2:$B$7000,A1377)</f>
        <v>46292</v>
      </c>
      <c r="F1377" s="15" t="n">
        <f aca="false">Parámetros!$B$4-E1377</f>
        <v>4</v>
      </c>
      <c r="G1377" s="7" t="n">
        <f aca="false">COUNTIF(Pedidos!$B$2:$B$7000,A1377)</f>
        <v>12</v>
      </c>
      <c r="H1377" s="16" t="n">
        <f aca="false">SUMIFS(Pedidos!$D$2:$D$7000,Pedidos!$B$2:$B$7000,A1377)</f>
        <v>482.36</v>
      </c>
      <c r="I1377" s="7" t="n">
        <f aca="false">5-MIN(4,INT(PERCENTRANK($F$2:$F$2401,F1377,6)*5))</f>
        <v>5</v>
      </c>
      <c r="J1377" s="15" t="n">
        <f aca="false">IF(G1377&gt;=Parámetros!$B$8,5,IF(G1377&gt;=Parámetros!$B$7,4,IF(G1377&gt;=Parámetros!$B$6,3,IF(G1377&gt;=Parámetros!$B$5,2,1))))</f>
        <v>5</v>
      </c>
      <c r="K1377" s="7" t="n">
        <f aca="false">1+MIN(4,INT(PERCENTRANK($H$2:$H$2401,H1377,6)*5))</f>
        <v>5</v>
      </c>
      <c r="L1377" s="7" t="str">
        <f aca="false">I1377&amp;J1377&amp;K1377</f>
        <v>555</v>
      </c>
      <c r="M1377" s="15" t="str">
        <f aca="false">INDEX('Mapa RF'!$B$4:$F$8,6-I1377,J1377)</f>
        <v>Campeones</v>
      </c>
    </row>
    <row r="1378" customFormat="false" ht="15" hidden="false" customHeight="false" outlineLevel="0" collapsed="false">
      <c r="A1378" s="10" t="s">
        <v>2499</v>
      </c>
      <c r="B1378" s="10" t="s">
        <v>8971</v>
      </c>
      <c r="C1378" s="11" t="n">
        <v>45793</v>
      </c>
      <c r="D1378" s="13" t="b">
        <f aca="false">TRUE()</f>
        <v>1</v>
      </c>
      <c r="E1378" s="14" t="n">
        <f aca="false">_xlfn.MAXIFS(Pedidos!$C$2:$C$7000,Pedidos!$B$2:$B$7000,A1378)</f>
        <v>45961</v>
      </c>
      <c r="F1378" s="15" t="n">
        <f aca="false">Parámetros!$B$4-E1378</f>
        <v>335</v>
      </c>
      <c r="G1378" s="7" t="n">
        <f aca="false">COUNTIF(Pedidos!$B$2:$B$7000,A1378)</f>
        <v>2</v>
      </c>
      <c r="H1378" s="16" t="n">
        <f aca="false">SUMIFS(Pedidos!$D$2:$D$7000,Pedidos!$B$2:$B$7000,A1378)</f>
        <v>63.34</v>
      </c>
      <c r="I1378" s="7" t="n">
        <f aca="false">5-MIN(4,INT(PERCENTRANK($F$2:$F$2401,F1378,6)*5))</f>
        <v>3</v>
      </c>
      <c r="J1378" s="15" t="n">
        <f aca="false">IF(G1378&gt;=Parámetros!$B$8,5,IF(G1378&gt;=Parámetros!$B$7,4,IF(G1378&gt;=Parámetros!$B$6,3,IF(G1378&gt;=Parámetros!$B$5,2,1))))</f>
        <v>2</v>
      </c>
      <c r="K1378" s="7" t="n">
        <f aca="false">1+MIN(4,INT(PERCENTRANK($H$2:$H$2401,H1378,6)*5))</f>
        <v>4</v>
      </c>
      <c r="L1378" s="7" t="str">
        <f aca="false">I1378&amp;J1378&amp;K1378</f>
        <v>324</v>
      </c>
      <c r="M1378" s="15" t="str">
        <f aca="false">INDEX('Mapa RF'!$B$4:$F$8,6-I1378,J1378)</f>
        <v>A punto de dormirse</v>
      </c>
    </row>
    <row r="1379" customFormat="false" ht="15" hidden="false" customHeight="false" outlineLevel="0" collapsed="false">
      <c r="A1379" s="10" t="s">
        <v>8443</v>
      </c>
      <c r="B1379" s="10" t="s">
        <v>8982</v>
      </c>
      <c r="C1379" s="11" t="n">
        <v>46251</v>
      </c>
      <c r="D1379" s="13" t="b">
        <f aca="false">FALSE()</f>
        <v>0</v>
      </c>
      <c r="E1379" s="14" t="n">
        <f aca="false">_xlfn.MAXIFS(Pedidos!$C$2:$C$7000,Pedidos!$B$2:$B$7000,A1379)</f>
        <v>46251</v>
      </c>
      <c r="F1379" s="15" t="n">
        <f aca="false">Parámetros!$B$4-E1379</f>
        <v>45</v>
      </c>
      <c r="G1379" s="7" t="n">
        <f aca="false">COUNTIF(Pedidos!$B$2:$B$7000,A1379)</f>
        <v>1</v>
      </c>
      <c r="H1379" s="16" t="n">
        <f aca="false">SUMIFS(Pedidos!$D$2:$D$7000,Pedidos!$B$2:$B$7000,A1379)</f>
        <v>47.82</v>
      </c>
      <c r="I1379" s="7" t="n">
        <f aca="false">5-MIN(4,INT(PERCENTRANK($F$2:$F$2401,F1379,6)*5))</f>
        <v>5</v>
      </c>
      <c r="J1379" s="15" t="n">
        <f aca="false">IF(G1379&gt;=Parámetros!$B$8,5,IF(G1379&gt;=Parámetros!$B$7,4,IF(G1379&gt;=Parámetros!$B$6,3,IF(G1379&gt;=Parámetros!$B$5,2,1))))</f>
        <v>1</v>
      </c>
      <c r="K1379" s="7" t="n">
        <f aca="false">1+MIN(4,INT(PERCENTRANK($H$2:$H$2401,H1379,6)*5))</f>
        <v>3</v>
      </c>
      <c r="L1379" s="7" t="str">
        <f aca="false">I1379&amp;J1379&amp;K1379</f>
        <v>513</v>
      </c>
      <c r="M1379" s="15" t="str">
        <f aca="false">INDEX('Mapa RF'!$B$4:$F$8,6-I1379,J1379)</f>
        <v>Nuevos</v>
      </c>
    </row>
    <row r="1380" customFormat="false" ht="15" hidden="false" customHeight="false" outlineLevel="0" collapsed="false">
      <c r="A1380" s="10" t="s">
        <v>583</v>
      </c>
      <c r="B1380" s="10" t="s">
        <v>8972</v>
      </c>
      <c r="C1380" s="11" t="n">
        <v>45635</v>
      </c>
      <c r="D1380" s="13" t="b">
        <f aca="false">TRUE()</f>
        <v>1</v>
      </c>
      <c r="E1380" s="14" t="n">
        <f aca="false">_xlfn.MAXIFS(Pedidos!$C$2:$C$7000,Pedidos!$B$2:$B$7000,A1380)</f>
        <v>45635</v>
      </c>
      <c r="F1380" s="15" t="n">
        <f aca="false">Parámetros!$B$4-E1380</f>
        <v>661</v>
      </c>
      <c r="G1380" s="7" t="n">
        <f aca="false">COUNTIF(Pedidos!$B$2:$B$7000,A1380)</f>
        <v>1</v>
      </c>
      <c r="H1380" s="16" t="n">
        <f aca="false">SUMIFS(Pedidos!$D$2:$D$7000,Pedidos!$B$2:$B$7000,A1380)</f>
        <v>34.76</v>
      </c>
      <c r="I1380" s="7" t="n">
        <f aca="false">5-MIN(4,INT(PERCENTRANK($F$2:$F$2401,F1380,6)*5))</f>
        <v>1</v>
      </c>
      <c r="J1380" s="15" t="n">
        <f aca="false">IF(G1380&gt;=Parámetros!$B$8,5,IF(G1380&gt;=Parámetros!$B$7,4,IF(G1380&gt;=Parámetros!$B$6,3,IF(G1380&gt;=Parámetros!$B$5,2,1))))</f>
        <v>1</v>
      </c>
      <c r="K1380" s="7" t="n">
        <f aca="false">1+MIN(4,INT(PERCENTRANK($H$2:$H$2401,H1380,6)*5))</f>
        <v>2</v>
      </c>
      <c r="L1380" s="7" t="str">
        <f aca="false">I1380&amp;J1380&amp;K1380</f>
        <v>112</v>
      </c>
      <c r="M1380" s="15" t="str">
        <f aca="false">INDEX('Mapa RF'!$B$4:$F$8,6-I1380,J1380)</f>
        <v>Hibernando</v>
      </c>
    </row>
    <row r="1381" customFormat="false" ht="15" hidden="false" customHeight="false" outlineLevel="0" collapsed="false">
      <c r="A1381" s="10" t="s">
        <v>6718</v>
      </c>
      <c r="B1381" s="10" t="s">
        <v>8976</v>
      </c>
      <c r="C1381" s="11" t="n">
        <v>46111</v>
      </c>
      <c r="D1381" s="13" t="b">
        <f aca="false">FALSE()</f>
        <v>0</v>
      </c>
      <c r="E1381" s="14" t="n">
        <f aca="false">_xlfn.MAXIFS(Pedidos!$C$2:$C$7000,Pedidos!$B$2:$B$7000,A1381)</f>
        <v>46111</v>
      </c>
      <c r="F1381" s="15" t="n">
        <f aca="false">Parámetros!$B$4-E1381</f>
        <v>185</v>
      </c>
      <c r="G1381" s="7" t="n">
        <f aca="false">COUNTIF(Pedidos!$B$2:$B$7000,A1381)</f>
        <v>1</v>
      </c>
      <c r="H1381" s="16" t="n">
        <f aca="false">SUMIFS(Pedidos!$D$2:$D$7000,Pedidos!$B$2:$B$7000,A1381)</f>
        <v>27.54</v>
      </c>
      <c r="I1381" s="7" t="n">
        <f aca="false">5-MIN(4,INT(PERCENTRANK($F$2:$F$2401,F1381,6)*5))</f>
        <v>4</v>
      </c>
      <c r="J1381" s="15" t="n">
        <f aca="false">IF(G1381&gt;=Parámetros!$B$8,5,IF(G1381&gt;=Parámetros!$B$7,4,IF(G1381&gt;=Parámetros!$B$6,3,IF(G1381&gt;=Parámetros!$B$5,2,1))))</f>
        <v>1</v>
      </c>
      <c r="K1381" s="7" t="n">
        <f aca="false">1+MIN(4,INT(PERCENTRANK($H$2:$H$2401,H1381,6)*5))</f>
        <v>2</v>
      </c>
      <c r="L1381" s="7" t="str">
        <f aca="false">I1381&amp;J1381&amp;K1381</f>
        <v>412</v>
      </c>
      <c r="M1381" s="15" t="str">
        <f aca="false">INDEX('Mapa RF'!$B$4:$F$8,6-I1381,J1381)</f>
        <v>Prometedores</v>
      </c>
    </row>
    <row r="1382" customFormat="false" ht="15" hidden="false" customHeight="false" outlineLevel="0" collapsed="false">
      <c r="A1382" s="10" t="s">
        <v>2193</v>
      </c>
      <c r="B1382" s="10" t="s">
        <v>8968</v>
      </c>
      <c r="C1382" s="11" t="n">
        <v>45770</v>
      </c>
      <c r="D1382" s="13" t="b">
        <f aca="false">TRUE()</f>
        <v>1</v>
      </c>
      <c r="E1382" s="14" t="n">
        <f aca="false">_xlfn.MAXIFS(Pedidos!$C$2:$C$7000,Pedidos!$B$2:$B$7000,A1382)</f>
        <v>45770</v>
      </c>
      <c r="F1382" s="15" t="n">
        <f aca="false">Parámetros!$B$4-E1382</f>
        <v>526</v>
      </c>
      <c r="G1382" s="7" t="n">
        <f aca="false">COUNTIF(Pedidos!$B$2:$B$7000,A1382)</f>
        <v>1</v>
      </c>
      <c r="H1382" s="16" t="n">
        <f aca="false">SUMIFS(Pedidos!$D$2:$D$7000,Pedidos!$B$2:$B$7000,A1382)</f>
        <v>44.08</v>
      </c>
      <c r="I1382" s="7" t="n">
        <f aca="false">5-MIN(4,INT(PERCENTRANK($F$2:$F$2401,F1382,6)*5))</f>
        <v>1</v>
      </c>
      <c r="J1382" s="15" t="n">
        <f aca="false">IF(G1382&gt;=Parámetros!$B$8,5,IF(G1382&gt;=Parámetros!$B$7,4,IF(G1382&gt;=Parámetros!$B$6,3,IF(G1382&gt;=Parámetros!$B$5,2,1))))</f>
        <v>1</v>
      </c>
      <c r="K1382" s="7" t="n">
        <f aca="false">1+MIN(4,INT(PERCENTRANK($H$2:$H$2401,H1382,6)*5))</f>
        <v>3</v>
      </c>
      <c r="L1382" s="7" t="str">
        <f aca="false">I1382&amp;J1382&amp;K1382</f>
        <v>113</v>
      </c>
      <c r="M1382" s="15" t="str">
        <f aca="false">INDEX('Mapa RF'!$B$4:$F$8,6-I1382,J1382)</f>
        <v>Hibernando</v>
      </c>
    </row>
    <row r="1383" customFormat="false" ht="15" hidden="false" customHeight="false" outlineLevel="0" collapsed="false">
      <c r="A1383" s="10" t="s">
        <v>1399</v>
      </c>
      <c r="B1383" s="10" t="s">
        <v>8968</v>
      </c>
      <c r="C1383" s="11" t="n">
        <v>45710</v>
      </c>
      <c r="D1383" s="13" t="b">
        <f aca="false">TRUE()</f>
        <v>1</v>
      </c>
      <c r="E1383" s="14" t="n">
        <f aca="false">_xlfn.MAXIFS(Pedidos!$C$2:$C$7000,Pedidos!$B$2:$B$7000,A1383)</f>
        <v>46070</v>
      </c>
      <c r="F1383" s="15" t="n">
        <f aca="false">Parámetros!$B$4-E1383</f>
        <v>226</v>
      </c>
      <c r="G1383" s="7" t="n">
        <f aca="false">COUNTIF(Pedidos!$B$2:$B$7000,A1383)</f>
        <v>3</v>
      </c>
      <c r="H1383" s="16" t="n">
        <f aca="false">SUMIFS(Pedidos!$D$2:$D$7000,Pedidos!$B$2:$B$7000,A1383)</f>
        <v>102.27</v>
      </c>
      <c r="I1383" s="7" t="n">
        <f aca="false">5-MIN(4,INT(PERCENTRANK($F$2:$F$2401,F1383,6)*5))</f>
        <v>3</v>
      </c>
      <c r="J1383" s="15" t="n">
        <f aca="false">IF(G1383&gt;=Parámetros!$B$8,5,IF(G1383&gt;=Parámetros!$B$7,4,IF(G1383&gt;=Parámetros!$B$6,3,IF(G1383&gt;=Parámetros!$B$5,2,1))))</f>
        <v>3</v>
      </c>
      <c r="K1383" s="7" t="n">
        <f aca="false">1+MIN(4,INT(PERCENTRANK($H$2:$H$2401,H1383,6)*5))</f>
        <v>4</v>
      </c>
      <c r="L1383" s="7" t="str">
        <f aca="false">I1383&amp;J1383&amp;K1383</f>
        <v>334</v>
      </c>
      <c r="M1383" s="15" t="str">
        <f aca="false">INDEX('Mapa RF'!$B$4:$F$8,6-I1383,J1383)</f>
        <v>Necesitan atención</v>
      </c>
    </row>
    <row r="1384" customFormat="false" ht="15" hidden="false" customHeight="false" outlineLevel="0" collapsed="false">
      <c r="A1384" s="10" t="s">
        <v>1671</v>
      </c>
      <c r="B1384" s="10" t="s">
        <v>8981</v>
      </c>
      <c r="C1384" s="11" t="n">
        <v>45730</v>
      </c>
      <c r="D1384" s="13" t="b">
        <f aca="false">TRUE()</f>
        <v>1</v>
      </c>
      <c r="E1384" s="14" t="n">
        <f aca="false">_xlfn.MAXIFS(Pedidos!$C$2:$C$7000,Pedidos!$B$2:$B$7000,A1384)</f>
        <v>46283</v>
      </c>
      <c r="F1384" s="15" t="n">
        <f aca="false">Parámetros!$B$4-E1384</f>
        <v>13</v>
      </c>
      <c r="G1384" s="7" t="n">
        <f aca="false">COUNTIF(Pedidos!$B$2:$B$7000,A1384)</f>
        <v>10</v>
      </c>
      <c r="H1384" s="16" t="n">
        <f aca="false">SUMIFS(Pedidos!$D$2:$D$7000,Pedidos!$B$2:$B$7000,A1384)</f>
        <v>414.84</v>
      </c>
      <c r="I1384" s="7" t="n">
        <f aca="false">5-MIN(4,INT(PERCENTRANK($F$2:$F$2401,F1384,6)*5))</f>
        <v>5</v>
      </c>
      <c r="J1384" s="15" t="n">
        <f aca="false">IF(G1384&gt;=Parámetros!$B$8,5,IF(G1384&gt;=Parámetros!$B$7,4,IF(G1384&gt;=Parámetros!$B$6,3,IF(G1384&gt;=Parámetros!$B$5,2,1))))</f>
        <v>5</v>
      </c>
      <c r="K1384" s="7" t="n">
        <f aca="false">1+MIN(4,INT(PERCENTRANK($H$2:$H$2401,H1384,6)*5))</f>
        <v>5</v>
      </c>
      <c r="L1384" s="7" t="str">
        <f aca="false">I1384&amp;J1384&amp;K1384</f>
        <v>555</v>
      </c>
      <c r="M1384" s="15" t="str">
        <f aca="false">INDEX('Mapa RF'!$B$4:$F$8,6-I1384,J1384)</f>
        <v>Campeones</v>
      </c>
    </row>
    <row r="1385" customFormat="false" ht="15" hidden="false" customHeight="false" outlineLevel="0" collapsed="false">
      <c r="A1385" s="10" t="s">
        <v>5065</v>
      </c>
      <c r="B1385" s="10" t="s">
        <v>8975</v>
      </c>
      <c r="C1385" s="11" t="n">
        <v>45985</v>
      </c>
      <c r="D1385" s="13" t="b">
        <f aca="false">TRUE()</f>
        <v>1</v>
      </c>
      <c r="E1385" s="14" t="n">
        <f aca="false">_xlfn.MAXIFS(Pedidos!$C$2:$C$7000,Pedidos!$B$2:$B$7000,A1385)</f>
        <v>45985</v>
      </c>
      <c r="F1385" s="15" t="n">
        <f aca="false">Parámetros!$B$4-E1385</f>
        <v>311</v>
      </c>
      <c r="G1385" s="7" t="n">
        <f aca="false">COUNTIF(Pedidos!$B$2:$B$7000,A1385)</f>
        <v>1</v>
      </c>
      <c r="H1385" s="16" t="n">
        <f aca="false">SUMIFS(Pedidos!$D$2:$D$7000,Pedidos!$B$2:$B$7000,A1385)</f>
        <v>19.35</v>
      </c>
      <c r="I1385" s="7" t="n">
        <f aca="false">5-MIN(4,INT(PERCENTRANK($F$2:$F$2401,F1385,6)*5))</f>
        <v>3</v>
      </c>
      <c r="J1385" s="15" t="n">
        <f aca="false">IF(G1385&gt;=Parámetros!$B$8,5,IF(G1385&gt;=Parámetros!$B$7,4,IF(G1385&gt;=Parámetros!$B$6,3,IF(G1385&gt;=Parámetros!$B$5,2,1))))</f>
        <v>1</v>
      </c>
      <c r="K1385" s="7" t="n">
        <f aca="false">1+MIN(4,INT(PERCENTRANK($H$2:$H$2401,H1385,6)*5))</f>
        <v>1</v>
      </c>
      <c r="L1385" s="7" t="str">
        <f aca="false">I1385&amp;J1385&amp;K1385</f>
        <v>311</v>
      </c>
      <c r="M1385" s="15" t="str">
        <f aca="false">INDEX('Mapa RF'!$B$4:$F$8,6-I1385,J1385)</f>
        <v>A punto de dormirse</v>
      </c>
    </row>
    <row r="1386" customFormat="false" ht="15" hidden="false" customHeight="false" outlineLevel="0" collapsed="false">
      <c r="A1386" s="10" t="s">
        <v>4265</v>
      </c>
      <c r="B1386" s="10" t="s">
        <v>8978</v>
      </c>
      <c r="C1386" s="11" t="n">
        <v>45926</v>
      </c>
      <c r="D1386" s="13" t="b">
        <f aca="false">FALSE()</f>
        <v>0</v>
      </c>
      <c r="E1386" s="14" t="n">
        <f aca="false">_xlfn.MAXIFS(Pedidos!$C$2:$C$7000,Pedidos!$B$2:$B$7000,A1386)</f>
        <v>45926</v>
      </c>
      <c r="F1386" s="15" t="n">
        <f aca="false">Parámetros!$B$4-E1386</f>
        <v>370</v>
      </c>
      <c r="G1386" s="7" t="n">
        <f aca="false">COUNTIF(Pedidos!$B$2:$B$7000,A1386)</f>
        <v>1</v>
      </c>
      <c r="H1386" s="16" t="n">
        <f aca="false">SUMIFS(Pedidos!$D$2:$D$7000,Pedidos!$B$2:$B$7000,A1386)</f>
        <v>27.05</v>
      </c>
      <c r="I1386" s="7" t="n">
        <f aca="false">5-MIN(4,INT(PERCENTRANK($F$2:$F$2401,F1386,6)*5))</f>
        <v>2</v>
      </c>
      <c r="J1386" s="15" t="n">
        <f aca="false">IF(G1386&gt;=Parámetros!$B$8,5,IF(G1386&gt;=Parámetros!$B$7,4,IF(G1386&gt;=Parámetros!$B$6,3,IF(G1386&gt;=Parámetros!$B$5,2,1))))</f>
        <v>1</v>
      </c>
      <c r="K1386" s="7" t="n">
        <f aca="false">1+MIN(4,INT(PERCENTRANK($H$2:$H$2401,H1386,6)*5))</f>
        <v>2</v>
      </c>
      <c r="L1386" s="7" t="str">
        <f aca="false">I1386&amp;J1386&amp;K1386</f>
        <v>212</v>
      </c>
      <c r="M1386" s="15" t="str">
        <f aca="false">INDEX('Mapa RF'!$B$4:$F$8,6-I1386,J1386)</f>
        <v>Hibernando</v>
      </c>
    </row>
    <row r="1387" customFormat="false" ht="15" hidden="false" customHeight="false" outlineLevel="0" collapsed="false">
      <c r="A1387" s="10" t="s">
        <v>1858</v>
      </c>
      <c r="B1387" s="10" t="s">
        <v>8972</v>
      </c>
      <c r="C1387" s="11" t="n">
        <v>45745</v>
      </c>
      <c r="D1387" s="13" t="b">
        <f aca="false">FALSE()</f>
        <v>0</v>
      </c>
      <c r="E1387" s="14" t="n">
        <f aca="false">_xlfn.MAXIFS(Pedidos!$C$2:$C$7000,Pedidos!$B$2:$B$7000,A1387)</f>
        <v>46286</v>
      </c>
      <c r="F1387" s="15" t="n">
        <f aca="false">Parámetros!$B$4-E1387</f>
        <v>10</v>
      </c>
      <c r="G1387" s="7" t="n">
        <f aca="false">COUNTIF(Pedidos!$B$2:$B$7000,A1387)</f>
        <v>9</v>
      </c>
      <c r="H1387" s="16" t="n">
        <f aca="false">SUMIFS(Pedidos!$D$2:$D$7000,Pedidos!$B$2:$B$7000,A1387)</f>
        <v>355.67</v>
      </c>
      <c r="I1387" s="7" t="n">
        <f aca="false">5-MIN(4,INT(PERCENTRANK($F$2:$F$2401,F1387,6)*5))</f>
        <v>5</v>
      </c>
      <c r="J1387" s="15" t="n">
        <f aca="false">IF(G1387&gt;=Parámetros!$B$8,5,IF(G1387&gt;=Parámetros!$B$7,4,IF(G1387&gt;=Parámetros!$B$6,3,IF(G1387&gt;=Parámetros!$B$5,2,1))))</f>
        <v>5</v>
      </c>
      <c r="K1387" s="7" t="n">
        <f aca="false">1+MIN(4,INT(PERCENTRANK($H$2:$H$2401,H1387,6)*5))</f>
        <v>5</v>
      </c>
      <c r="L1387" s="7" t="str">
        <f aca="false">I1387&amp;J1387&amp;K1387</f>
        <v>555</v>
      </c>
      <c r="M1387" s="15" t="str">
        <f aca="false">INDEX('Mapa RF'!$B$4:$F$8,6-I1387,J1387)</f>
        <v>Campeones</v>
      </c>
    </row>
    <row r="1388" customFormat="false" ht="15" hidden="false" customHeight="false" outlineLevel="0" collapsed="false">
      <c r="A1388" s="10" t="s">
        <v>6627</v>
      </c>
      <c r="B1388" s="10" t="s">
        <v>8968</v>
      </c>
      <c r="C1388" s="11" t="n">
        <v>46104</v>
      </c>
      <c r="D1388" s="13" t="b">
        <f aca="false">TRUE()</f>
        <v>1</v>
      </c>
      <c r="E1388" s="14" t="n">
        <f aca="false">_xlfn.MAXIFS(Pedidos!$C$2:$C$7000,Pedidos!$B$2:$B$7000,A1388)</f>
        <v>46104</v>
      </c>
      <c r="F1388" s="15" t="n">
        <f aca="false">Parámetros!$B$4-E1388</f>
        <v>192</v>
      </c>
      <c r="G1388" s="7" t="n">
        <f aca="false">COUNTIF(Pedidos!$B$2:$B$7000,A1388)</f>
        <v>1</v>
      </c>
      <c r="H1388" s="16" t="n">
        <f aca="false">SUMIFS(Pedidos!$D$2:$D$7000,Pedidos!$B$2:$B$7000,A1388)</f>
        <v>36.22</v>
      </c>
      <c r="I1388" s="7" t="n">
        <f aca="false">5-MIN(4,INT(PERCENTRANK($F$2:$F$2401,F1388,6)*5))</f>
        <v>4</v>
      </c>
      <c r="J1388" s="15" t="n">
        <f aca="false">IF(G1388&gt;=Parámetros!$B$8,5,IF(G1388&gt;=Parámetros!$B$7,4,IF(G1388&gt;=Parámetros!$B$6,3,IF(G1388&gt;=Parámetros!$B$5,2,1))))</f>
        <v>1</v>
      </c>
      <c r="K1388" s="7" t="n">
        <f aca="false">1+MIN(4,INT(PERCENTRANK($H$2:$H$2401,H1388,6)*5))</f>
        <v>3</v>
      </c>
      <c r="L1388" s="7" t="str">
        <f aca="false">I1388&amp;J1388&amp;K1388</f>
        <v>413</v>
      </c>
      <c r="M1388" s="15" t="str">
        <f aca="false">INDEX('Mapa RF'!$B$4:$F$8,6-I1388,J1388)</f>
        <v>Prometedores</v>
      </c>
    </row>
    <row r="1389" customFormat="false" ht="15" hidden="false" customHeight="false" outlineLevel="0" collapsed="false">
      <c r="A1389" s="10" t="s">
        <v>4267</v>
      </c>
      <c r="B1389" s="10" t="s">
        <v>8978</v>
      </c>
      <c r="C1389" s="11" t="n">
        <v>45926</v>
      </c>
      <c r="D1389" s="13" t="b">
        <f aca="false">TRUE()</f>
        <v>1</v>
      </c>
      <c r="E1389" s="14" t="n">
        <f aca="false">_xlfn.MAXIFS(Pedidos!$C$2:$C$7000,Pedidos!$B$2:$B$7000,A1389)</f>
        <v>46162</v>
      </c>
      <c r="F1389" s="15" t="n">
        <f aca="false">Parámetros!$B$4-E1389</f>
        <v>134</v>
      </c>
      <c r="G1389" s="7" t="n">
        <f aca="false">COUNTIF(Pedidos!$B$2:$B$7000,A1389)</f>
        <v>3</v>
      </c>
      <c r="H1389" s="16" t="n">
        <f aca="false">SUMIFS(Pedidos!$D$2:$D$7000,Pedidos!$B$2:$B$7000,A1389)</f>
        <v>150.45</v>
      </c>
      <c r="I1389" s="7" t="n">
        <f aca="false">5-MIN(4,INT(PERCENTRANK($F$2:$F$2401,F1389,6)*5))</f>
        <v>4</v>
      </c>
      <c r="J1389" s="15" t="n">
        <f aca="false">IF(G1389&gt;=Parámetros!$B$8,5,IF(G1389&gt;=Parámetros!$B$7,4,IF(G1389&gt;=Parámetros!$B$6,3,IF(G1389&gt;=Parámetros!$B$5,2,1))))</f>
        <v>3</v>
      </c>
      <c r="K1389" s="7" t="n">
        <f aca="false">1+MIN(4,INT(PERCENTRANK($H$2:$H$2401,H1389,6)*5))</f>
        <v>5</v>
      </c>
      <c r="L1389" s="7" t="str">
        <f aca="false">I1389&amp;J1389&amp;K1389</f>
        <v>435</v>
      </c>
      <c r="M1389" s="15" t="str">
        <f aca="false">INDEX('Mapa RF'!$B$4:$F$8,6-I1389,J1389)</f>
        <v>Potencialmente leales</v>
      </c>
    </row>
    <row r="1390" customFormat="false" ht="15" hidden="false" customHeight="false" outlineLevel="0" collapsed="false">
      <c r="A1390" s="10" t="s">
        <v>5207</v>
      </c>
      <c r="B1390" s="10" t="s">
        <v>8981</v>
      </c>
      <c r="C1390" s="11" t="n">
        <v>45995</v>
      </c>
      <c r="D1390" s="13" t="b">
        <f aca="false">TRUE()</f>
        <v>1</v>
      </c>
      <c r="E1390" s="14" t="n">
        <f aca="false">_xlfn.MAXIFS(Pedidos!$C$2:$C$7000,Pedidos!$B$2:$B$7000,A1390)</f>
        <v>46283</v>
      </c>
      <c r="F1390" s="15" t="n">
        <f aca="false">Parámetros!$B$4-E1390</f>
        <v>13</v>
      </c>
      <c r="G1390" s="7" t="n">
        <f aca="false">COUNTIF(Pedidos!$B$2:$B$7000,A1390)</f>
        <v>4</v>
      </c>
      <c r="H1390" s="16" t="n">
        <f aca="false">SUMIFS(Pedidos!$D$2:$D$7000,Pedidos!$B$2:$B$7000,A1390)</f>
        <v>145.31</v>
      </c>
      <c r="I1390" s="7" t="n">
        <f aca="false">5-MIN(4,INT(PERCENTRANK($F$2:$F$2401,F1390,6)*5))</f>
        <v>5</v>
      </c>
      <c r="J1390" s="15" t="n">
        <f aca="false">IF(G1390&gt;=Parámetros!$B$8,5,IF(G1390&gt;=Parámetros!$B$7,4,IF(G1390&gt;=Parámetros!$B$6,3,IF(G1390&gt;=Parámetros!$B$5,2,1))))</f>
        <v>4</v>
      </c>
      <c r="K1390" s="7" t="n">
        <f aca="false">1+MIN(4,INT(PERCENTRANK($H$2:$H$2401,H1390,6)*5))</f>
        <v>5</v>
      </c>
      <c r="L1390" s="7" t="str">
        <f aca="false">I1390&amp;J1390&amp;K1390</f>
        <v>545</v>
      </c>
      <c r="M1390" s="15" t="str">
        <f aca="false">INDEX('Mapa RF'!$B$4:$F$8,6-I1390,J1390)</f>
        <v>Campeones</v>
      </c>
    </row>
    <row r="1391" customFormat="false" ht="15" hidden="false" customHeight="false" outlineLevel="0" collapsed="false">
      <c r="A1391" s="10" t="s">
        <v>1241</v>
      </c>
      <c r="B1391" s="10" t="s">
        <v>8979</v>
      </c>
      <c r="C1391" s="11" t="n">
        <v>45697</v>
      </c>
      <c r="D1391" s="13" t="b">
        <f aca="false">TRUE()</f>
        <v>1</v>
      </c>
      <c r="E1391" s="14" t="n">
        <f aca="false">_xlfn.MAXIFS(Pedidos!$C$2:$C$7000,Pedidos!$B$2:$B$7000,A1391)</f>
        <v>45974</v>
      </c>
      <c r="F1391" s="15" t="n">
        <f aca="false">Parámetros!$B$4-E1391</f>
        <v>322</v>
      </c>
      <c r="G1391" s="7" t="n">
        <f aca="false">COUNTIF(Pedidos!$B$2:$B$7000,A1391)</f>
        <v>3</v>
      </c>
      <c r="H1391" s="16" t="n">
        <f aca="false">SUMIFS(Pedidos!$D$2:$D$7000,Pedidos!$B$2:$B$7000,A1391)</f>
        <v>90.43</v>
      </c>
      <c r="I1391" s="7" t="n">
        <f aca="false">5-MIN(4,INT(PERCENTRANK($F$2:$F$2401,F1391,6)*5))</f>
        <v>3</v>
      </c>
      <c r="J1391" s="15" t="n">
        <f aca="false">IF(G1391&gt;=Parámetros!$B$8,5,IF(G1391&gt;=Parámetros!$B$7,4,IF(G1391&gt;=Parámetros!$B$6,3,IF(G1391&gt;=Parámetros!$B$5,2,1))))</f>
        <v>3</v>
      </c>
      <c r="K1391" s="7" t="n">
        <f aca="false">1+MIN(4,INT(PERCENTRANK($H$2:$H$2401,H1391,6)*5))</f>
        <v>4</v>
      </c>
      <c r="L1391" s="7" t="str">
        <f aca="false">I1391&amp;J1391&amp;K1391</f>
        <v>334</v>
      </c>
      <c r="M1391" s="15" t="str">
        <f aca="false">INDEX('Mapa RF'!$B$4:$F$8,6-I1391,J1391)</f>
        <v>Necesitan atención</v>
      </c>
    </row>
    <row r="1392" customFormat="false" ht="15" hidden="false" customHeight="false" outlineLevel="0" collapsed="false">
      <c r="A1392" s="10" t="s">
        <v>2756</v>
      </c>
      <c r="B1392" s="10" t="s">
        <v>8982</v>
      </c>
      <c r="C1392" s="11" t="n">
        <v>45814</v>
      </c>
      <c r="D1392" s="13" t="b">
        <f aca="false">TRUE()</f>
        <v>1</v>
      </c>
      <c r="E1392" s="14" t="n">
        <f aca="false">_xlfn.MAXIFS(Pedidos!$C$2:$C$7000,Pedidos!$B$2:$B$7000,A1392)</f>
        <v>45814</v>
      </c>
      <c r="F1392" s="15" t="n">
        <f aca="false">Parámetros!$B$4-E1392</f>
        <v>482</v>
      </c>
      <c r="G1392" s="7" t="n">
        <f aca="false">COUNTIF(Pedidos!$B$2:$B$7000,A1392)</f>
        <v>1</v>
      </c>
      <c r="H1392" s="16" t="n">
        <f aca="false">SUMIFS(Pedidos!$D$2:$D$7000,Pedidos!$B$2:$B$7000,A1392)</f>
        <v>27.52</v>
      </c>
      <c r="I1392" s="7" t="n">
        <f aca="false">5-MIN(4,INT(PERCENTRANK($F$2:$F$2401,F1392,6)*5))</f>
        <v>2</v>
      </c>
      <c r="J1392" s="15" t="n">
        <f aca="false">IF(G1392&gt;=Parámetros!$B$8,5,IF(G1392&gt;=Parámetros!$B$7,4,IF(G1392&gt;=Parámetros!$B$6,3,IF(G1392&gt;=Parámetros!$B$5,2,1))))</f>
        <v>1</v>
      </c>
      <c r="K1392" s="7" t="n">
        <f aca="false">1+MIN(4,INT(PERCENTRANK($H$2:$H$2401,H1392,6)*5))</f>
        <v>2</v>
      </c>
      <c r="L1392" s="7" t="str">
        <f aca="false">I1392&amp;J1392&amp;K1392</f>
        <v>212</v>
      </c>
      <c r="M1392" s="15" t="str">
        <f aca="false">INDEX('Mapa RF'!$B$4:$F$8,6-I1392,J1392)</f>
        <v>Hibernando</v>
      </c>
    </row>
    <row r="1393" customFormat="false" ht="15" hidden="false" customHeight="false" outlineLevel="0" collapsed="false">
      <c r="A1393" s="10" t="s">
        <v>2509</v>
      </c>
      <c r="B1393" s="10" t="s">
        <v>8982</v>
      </c>
      <c r="C1393" s="11" t="n">
        <v>45794</v>
      </c>
      <c r="D1393" s="13" t="b">
        <f aca="false">FALSE()</f>
        <v>0</v>
      </c>
      <c r="E1393" s="14" t="n">
        <f aca="false">_xlfn.MAXIFS(Pedidos!$C$2:$C$7000,Pedidos!$B$2:$B$7000,A1393)</f>
        <v>46249</v>
      </c>
      <c r="F1393" s="15" t="n">
        <f aca="false">Parámetros!$B$4-E1393</f>
        <v>47</v>
      </c>
      <c r="G1393" s="7" t="n">
        <f aca="false">COUNTIF(Pedidos!$B$2:$B$7000,A1393)</f>
        <v>3</v>
      </c>
      <c r="H1393" s="16" t="n">
        <f aca="false">SUMIFS(Pedidos!$D$2:$D$7000,Pedidos!$B$2:$B$7000,A1393)</f>
        <v>81.35</v>
      </c>
      <c r="I1393" s="7" t="n">
        <f aca="false">5-MIN(4,INT(PERCENTRANK($F$2:$F$2401,F1393,6)*5))</f>
        <v>5</v>
      </c>
      <c r="J1393" s="15" t="n">
        <f aca="false">IF(G1393&gt;=Parámetros!$B$8,5,IF(G1393&gt;=Parámetros!$B$7,4,IF(G1393&gt;=Parámetros!$B$6,3,IF(G1393&gt;=Parámetros!$B$5,2,1))))</f>
        <v>3</v>
      </c>
      <c r="K1393" s="7" t="n">
        <f aca="false">1+MIN(4,INT(PERCENTRANK($H$2:$H$2401,H1393,6)*5))</f>
        <v>4</v>
      </c>
      <c r="L1393" s="7" t="str">
        <f aca="false">I1393&amp;J1393&amp;K1393</f>
        <v>534</v>
      </c>
      <c r="M1393" s="15" t="str">
        <f aca="false">INDEX('Mapa RF'!$B$4:$F$8,6-I1393,J1393)</f>
        <v>Potencialmente leales</v>
      </c>
    </row>
    <row r="1394" customFormat="false" ht="15" hidden="false" customHeight="false" outlineLevel="0" collapsed="false">
      <c r="A1394" s="10" t="s">
        <v>7334</v>
      </c>
      <c r="B1394" s="10" t="s">
        <v>8971</v>
      </c>
      <c r="C1394" s="11" t="n">
        <v>46163</v>
      </c>
      <c r="D1394" s="13" t="b">
        <f aca="false">TRUE()</f>
        <v>1</v>
      </c>
      <c r="E1394" s="14" t="n">
        <f aca="false">_xlfn.MAXIFS(Pedidos!$C$2:$C$7000,Pedidos!$B$2:$B$7000,A1394)</f>
        <v>46163</v>
      </c>
      <c r="F1394" s="15" t="n">
        <f aca="false">Parámetros!$B$4-E1394</f>
        <v>133</v>
      </c>
      <c r="G1394" s="7" t="n">
        <f aca="false">COUNTIF(Pedidos!$B$2:$B$7000,A1394)</f>
        <v>1</v>
      </c>
      <c r="H1394" s="16" t="n">
        <f aca="false">SUMIFS(Pedidos!$D$2:$D$7000,Pedidos!$B$2:$B$7000,A1394)</f>
        <v>31.68</v>
      </c>
      <c r="I1394" s="7" t="n">
        <f aca="false">5-MIN(4,INT(PERCENTRANK($F$2:$F$2401,F1394,6)*5))</f>
        <v>4</v>
      </c>
      <c r="J1394" s="15" t="n">
        <f aca="false">IF(G1394&gt;=Parámetros!$B$8,5,IF(G1394&gt;=Parámetros!$B$7,4,IF(G1394&gt;=Parámetros!$B$6,3,IF(G1394&gt;=Parámetros!$B$5,2,1))))</f>
        <v>1</v>
      </c>
      <c r="K1394" s="7" t="n">
        <f aca="false">1+MIN(4,INT(PERCENTRANK($H$2:$H$2401,H1394,6)*5))</f>
        <v>2</v>
      </c>
      <c r="L1394" s="7" t="str">
        <f aca="false">I1394&amp;J1394&amp;K1394</f>
        <v>412</v>
      </c>
      <c r="M1394" s="15" t="str">
        <f aca="false">INDEX('Mapa RF'!$B$4:$F$8,6-I1394,J1394)</f>
        <v>Prometedores</v>
      </c>
    </row>
    <row r="1395" customFormat="false" ht="15" hidden="false" customHeight="false" outlineLevel="0" collapsed="false">
      <c r="A1395" s="10" t="s">
        <v>1739</v>
      </c>
      <c r="B1395" s="10" t="s">
        <v>8976</v>
      </c>
      <c r="C1395" s="11" t="n">
        <v>45735</v>
      </c>
      <c r="D1395" s="13" t="b">
        <f aca="false">TRUE()</f>
        <v>1</v>
      </c>
      <c r="E1395" s="14" t="n">
        <f aca="false">_xlfn.MAXIFS(Pedidos!$C$2:$C$7000,Pedidos!$B$2:$B$7000,A1395)</f>
        <v>45735</v>
      </c>
      <c r="F1395" s="15" t="n">
        <f aca="false">Parámetros!$B$4-E1395</f>
        <v>561</v>
      </c>
      <c r="G1395" s="7" t="n">
        <f aca="false">COUNTIF(Pedidos!$B$2:$B$7000,A1395)</f>
        <v>1</v>
      </c>
      <c r="H1395" s="16" t="n">
        <f aca="false">SUMIFS(Pedidos!$D$2:$D$7000,Pedidos!$B$2:$B$7000,A1395)</f>
        <v>39.39</v>
      </c>
      <c r="I1395" s="7" t="n">
        <f aca="false">5-MIN(4,INT(PERCENTRANK($F$2:$F$2401,F1395,6)*5))</f>
        <v>1</v>
      </c>
      <c r="J1395" s="15" t="n">
        <f aca="false">IF(G1395&gt;=Parámetros!$B$8,5,IF(G1395&gt;=Parámetros!$B$7,4,IF(G1395&gt;=Parámetros!$B$6,3,IF(G1395&gt;=Parámetros!$B$5,2,1))))</f>
        <v>1</v>
      </c>
      <c r="K1395" s="7" t="n">
        <f aca="false">1+MIN(4,INT(PERCENTRANK($H$2:$H$2401,H1395,6)*5))</f>
        <v>3</v>
      </c>
      <c r="L1395" s="7" t="str">
        <f aca="false">I1395&amp;J1395&amp;K1395</f>
        <v>113</v>
      </c>
      <c r="M1395" s="15" t="str">
        <f aca="false">INDEX('Mapa RF'!$B$4:$F$8,6-I1395,J1395)</f>
        <v>Hibernando</v>
      </c>
    </row>
    <row r="1396" customFormat="false" ht="15" hidden="false" customHeight="false" outlineLevel="0" collapsed="false">
      <c r="A1396" s="10" t="s">
        <v>1968</v>
      </c>
      <c r="B1396" s="10" t="s">
        <v>8971</v>
      </c>
      <c r="C1396" s="11" t="n">
        <v>45754</v>
      </c>
      <c r="D1396" s="13" t="b">
        <f aca="false">FALSE()</f>
        <v>0</v>
      </c>
      <c r="E1396" s="14" t="n">
        <f aca="false">_xlfn.MAXIFS(Pedidos!$C$2:$C$7000,Pedidos!$B$2:$B$7000,A1396)</f>
        <v>45960</v>
      </c>
      <c r="F1396" s="15" t="n">
        <f aca="false">Parámetros!$B$4-E1396</f>
        <v>336</v>
      </c>
      <c r="G1396" s="7" t="n">
        <f aca="false">COUNTIF(Pedidos!$B$2:$B$7000,A1396)</f>
        <v>4</v>
      </c>
      <c r="H1396" s="16" t="n">
        <f aca="false">SUMIFS(Pedidos!$D$2:$D$7000,Pedidos!$B$2:$B$7000,A1396)</f>
        <v>189.73</v>
      </c>
      <c r="I1396" s="7" t="n">
        <f aca="false">5-MIN(4,INT(PERCENTRANK($F$2:$F$2401,F1396,6)*5))</f>
        <v>3</v>
      </c>
      <c r="J1396" s="15" t="n">
        <f aca="false">IF(G1396&gt;=Parámetros!$B$8,5,IF(G1396&gt;=Parámetros!$B$7,4,IF(G1396&gt;=Parámetros!$B$6,3,IF(G1396&gt;=Parámetros!$B$5,2,1))))</f>
        <v>4</v>
      </c>
      <c r="K1396" s="7" t="n">
        <f aca="false">1+MIN(4,INT(PERCENTRANK($H$2:$H$2401,H1396,6)*5))</f>
        <v>5</v>
      </c>
      <c r="L1396" s="7" t="str">
        <f aca="false">I1396&amp;J1396&amp;K1396</f>
        <v>345</v>
      </c>
      <c r="M1396" s="15" t="str">
        <f aca="false">INDEX('Mapa RF'!$B$4:$F$8,6-I1396,J1396)</f>
        <v>Leales</v>
      </c>
    </row>
    <row r="1397" customFormat="false" ht="15" hidden="false" customHeight="false" outlineLevel="0" collapsed="false">
      <c r="A1397" s="10" t="s">
        <v>1860</v>
      </c>
      <c r="B1397" s="10" t="s">
        <v>8974</v>
      </c>
      <c r="C1397" s="11" t="n">
        <v>45745</v>
      </c>
      <c r="D1397" s="13" t="b">
        <f aca="false">TRUE()</f>
        <v>1</v>
      </c>
      <c r="E1397" s="14" t="n">
        <f aca="false">_xlfn.MAXIFS(Pedidos!$C$2:$C$7000,Pedidos!$B$2:$B$7000,A1397)</f>
        <v>45951</v>
      </c>
      <c r="F1397" s="15" t="n">
        <f aca="false">Parámetros!$B$4-E1397</f>
        <v>345</v>
      </c>
      <c r="G1397" s="7" t="n">
        <f aca="false">COUNTIF(Pedidos!$B$2:$B$7000,A1397)</f>
        <v>2</v>
      </c>
      <c r="H1397" s="16" t="n">
        <f aca="false">SUMIFS(Pedidos!$D$2:$D$7000,Pedidos!$B$2:$B$7000,A1397)</f>
        <v>61.14</v>
      </c>
      <c r="I1397" s="7" t="n">
        <f aca="false">5-MIN(4,INT(PERCENTRANK($F$2:$F$2401,F1397,6)*5))</f>
        <v>3</v>
      </c>
      <c r="J1397" s="15" t="n">
        <f aca="false">IF(G1397&gt;=Parámetros!$B$8,5,IF(G1397&gt;=Parámetros!$B$7,4,IF(G1397&gt;=Parámetros!$B$6,3,IF(G1397&gt;=Parámetros!$B$5,2,1))))</f>
        <v>2</v>
      </c>
      <c r="K1397" s="7" t="n">
        <f aca="false">1+MIN(4,INT(PERCENTRANK($H$2:$H$2401,H1397,6)*5))</f>
        <v>4</v>
      </c>
      <c r="L1397" s="7" t="str">
        <f aca="false">I1397&amp;J1397&amp;K1397</f>
        <v>324</v>
      </c>
      <c r="M1397" s="15" t="str">
        <f aca="false">INDEX('Mapa RF'!$B$4:$F$8,6-I1397,J1397)</f>
        <v>A punto de dormirse</v>
      </c>
    </row>
    <row r="1398" customFormat="false" ht="15" hidden="false" customHeight="false" outlineLevel="0" collapsed="false">
      <c r="A1398" s="10" t="s">
        <v>2041</v>
      </c>
      <c r="B1398" s="10" t="s">
        <v>8979</v>
      </c>
      <c r="C1398" s="11" t="n">
        <v>45759</v>
      </c>
      <c r="D1398" s="13" t="b">
        <f aca="false">FALSE()</f>
        <v>0</v>
      </c>
      <c r="E1398" s="14" t="n">
        <f aca="false">_xlfn.MAXIFS(Pedidos!$C$2:$C$7000,Pedidos!$B$2:$B$7000,A1398)</f>
        <v>45759</v>
      </c>
      <c r="F1398" s="15" t="n">
        <f aca="false">Parámetros!$B$4-E1398</f>
        <v>537</v>
      </c>
      <c r="G1398" s="7" t="n">
        <f aca="false">COUNTIF(Pedidos!$B$2:$B$7000,A1398)</f>
        <v>1</v>
      </c>
      <c r="H1398" s="16" t="n">
        <f aca="false">SUMIFS(Pedidos!$D$2:$D$7000,Pedidos!$B$2:$B$7000,A1398)</f>
        <v>35.13</v>
      </c>
      <c r="I1398" s="7" t="n">
        <f aca="false">5-MIN(4,INT(PERCENTRANK($F$2:$F$2401,F1398,6)*5))</f>
        <v>1</v>
      </c>
      <c r="J1398" s="15" t="n">
        <f aca="false">IF(G1398&gt;=Parámetros!$B$8,5,IF(G1398&gt;=Parámetros!$B$7,4,IF(G1398&gt;=Parámetros!$B$6,3,IF(G1398&gt;=Parámetros!$B$5,2,1))))</f>
        <v>1</v>
      </c>
      <c r="K1398" s="7" t="n">
        <f aca="false">1+MIN(4,INT(PERCENTRANK($H$2:$H$2401,H1398,6)*5))</f>
        <v>2</v>
      </c>
      <c r="L1398" s="7" t="str">
        <f aca="false">I1398&amp;J1398&amp;K1398</f>
        <v>112</v>
      </c>
      <c r="M1398" s="15" t="str">
        <f aca="false">INDEX('Mapa RF'!$B$4:$F$8,6-I1398,J1398)</f>
        <v>Hibernando</v>
      </c>
    </row>
    <row r="1399" customFormat="false" ht="15" hidden="false" customHeight="false" outlineLevel="0" collapsed="false">
      <c r="A1399" s="10" t="s">
        <v>600</v>
      </c>
      <c r="B1399" s="10" t="s">
        <v>8974</v>
      </c>
      <c r="C1399" s="11" t="n">
        <v>45636</v>
      </c>
      <c r="D1399" s="13" t="b">
        <f aca="false">FALSE()</f>
        <v>0</v>
      </c>
      <c r="E1399" s="14" t="n">
        <f aca="false">_xlfn.MAXIFS(Pedidos!$C$2:$C$7000,Pedidos!$B$2:$B$7000,A1399)</f>
        <v>45921</v>
      </c>
      <c r="F1399" s="15" t="n">
        <f aca="false">Parámetros!$B$4-E1399</f>
        <v>375</v>
      </c>
      <c r="G1399" s="7" t="n">
        <f aca="false">COUNTIF(Pedidos!$B$2:$B$7000,A1399)</f>
        <v>3</v>
      </c>
      <c r="H1399" s="16" t="n">
        <f aca="false">SUMIFS(Pedidos!$D$2:$D$7000,Pedidos!$B$2:$B$7000,A1399)</f>
        <v>73.94</v>
      </c>
      <c r="I1399" s="7" t="n">
        <f aca="false">5-MIN(4,INT(PERCENTRANK($F$2:$F$2401,F1399,6)*5))</f>
        <v>2</v>
      </c>
      <c r="J1399" s="15" t="n">
        <f aca="false">IF(G1399&gt;=Parámetros!$B$8,5,IF(G1399&gt;=Parámetros!$B$7,4,IF(G1399&gt;=Parámetros!$B$6,3,IF(G1399&gt;=Parámetros!$B$5,2,1))))</f>
        <v>3</v>
      </c>
      <c r="K1399" s="7" t="n">
        <f aca="false">1+MIN(4,INT(PERCENTRANK($H$2:$H$2401,H1399,6)*5))</f>
        <v>4</v>
      </c>
      <c r="L1399" s="7" t="str">
        <f aca="false">I1399&amp;J1399&amp;K1399</f>
        <v>234</v>
      </c>
      <c r="M1399" s="15" t="str">
        <f aca="false">INDEX('Mapa RF'!$B$4:$F$8,6-I1399,J1399)</f>
        <v>En riesgo</v>
      </c>
    </row>
    <row r="1400" customFormat="false" ht="15" hidden="false" customHeight="false" outlineLevel="0" collapsed="false">
      <c r="A1400" s="10" t="s">
        <v>1605</v>
      </c>
      <c r="B1400" s="10" t="s">
        <v>8975</v>
      </c>
      <c r="C1400" s="11" t="n">
        <v>45726</v>
      </c>
      <c r="D1400" s="13" t="b">
        <f aca="false">TRUE()</f>
        <v>1</v>
      </c>
      <c r="E1400" s="14" t="n">
        <f aca="false">_xlfn.MAXIFS(Pedidos!$C$2:$C$7000,Pedidos!$B$2:$B$7000,A1400)</f>
        <v>45888</v>
      </c>
      <c r="F1400" s="15" t="n">
        <f aca="false">Parámetros!$B$4-E1400</f>
        <v>408</v>
      </c>
      <c r="G1400" s="7" t="n">
        <f aca="false">COUNTIF(Pedidos!$B$2:$B$7000,A1400)</f>
        <v>2</v>
      </c>
      <c r="H1400" s="16" t="n">
        <f aca="false">SUMIFS(Pedidos!$D$2:$D$7000,Pedidos!$B$2:$B$7000,A1400)</f>
        <v>107.87</v>
      </c>
      <c r="I1400" s="7" t="n">
        <f aca="false">5-MIN(4,INT(PERCENTRANK($F$2:$F$2401,F1400,6)*5))</f>
        <v>2</v>
      </c>
      <c r="J1400" s="15" t="n">
        <f aca="false">IF(G1400&gt;=Parámetros!$B$8,5,IF(G1400&gt;=Parámetros!$B$7,4,IF(G1400&gt;=Parámetros!$B$6,3,IF(G1400&gt;=Parámetros!$B$5,2,1))))</f>
        <v>2</v>
      </c>
      <c r="K1400" s="7" t="n">
        <f aca="false">1+MIN(4,INT(PERCENTRANK($H$2:$H$2401,H1400,6)*5))</f>
        <v>4</v>
      </c>
      <c r="L1400" s="7" t="str">
        <f aca="false">I1400&amp;J1400&amp;K1400</f>
        <v>224</v>
      </c>
      <c r="M1400" s="15" t="str">
        <f aca="false">INDEX('Mapa RF'!$B$4:$F$8,6-I1400,J1400)</f>
        <v>Hibernando</v>
      </c>
    </row>
    <row r="1401" customFormat="false" ht="15" hidden="false" customHeight="false" outlineLevel="0" collapsed="false">
      <c r="A1401" s="10" t="s">
        <v>3652</v>
      </c>
      <c r="B1401" s="10" t="s">
        <v>8972</v>
      </c>
      <c r="C1401" s="11" t="n">
        <v>45879</v>
      </c>
      <c r="D1401" s="13" t="b">
        <f aca="false">TRUE()</f>
        <v>1</v>
      </c>
      <c r="E1401" s="14" t="n">
        <f aca="false">_xlfn.MAXIFS(Pedidos!$C$2:$C$7000,Pedidos!$B$2:$B$7000,A1401)</f>
        <v>46245</v>
      </c>
      <c r="F1401" s="15" t="n">
        <f aca="false">Parámetros!$B$4-E1401</f>
        <v>51</v>
      </c>
      <c r="G1401" s="7" t="n">
        <f aca="false">COUNTIF(Pedidos!$B$2:$B$7000,A1401)</f>
        <v>8</v>
      </c>
      <c r="H1401" s="16" t="n">
        <f aca="false">SUMIFS(Pedidos!$D$2:$D$7000,Pedidos!$B$2:$B$7000,A1401)</f>
        <v>346.13</v>
      </c>
      <c r="I1401" s="7" t="n">
        <f aca="false">5-MIN(4,INT(PERCENTRANK($F$2:$F$2401,F1401,6)*5))</f>
        <v>5</v>
      </c>
      <c r="J1401" s="15" t="n">
        <f aca="false">IF(G1401&gt;=Parámetros!$B$8,5,IF(G1401&gt;=Parámetros!$B$7,4,IF(G1401&gt;=Parámetros!$B$6,3,IF(G1401&gt;=Parámetros!$B$5,2,1))))</f>
        <v>5</v>
      </c>
      <c r="K1401" s="7" t="n">
        <f aca="false">1+MIN(4,INT(PERCENTRANK($H$2:$H$2401,H1401,6)*5))</f>
        <v>5</v>
      </c>
      <c r="L1401" s="7" t="str">
        <f aca="false">I1401&amp;J1401&amp;K1401</f>
        <v>555</v>
      </c>
      <c r="M1401" s="15" t="str">
        <f aca="false">INDEX('Mapa RF'!$B$4:$F$8,6-I1401,J1401)</f>
        <v>Campeones</v>
      </c>
    </row>
    <row r="1402" customFormat="false" ht="15" hidden="false" customHeight="false" outlineLevel="0" collapsed="false">
      <c r="A1402" s="10" t="s">
        <v>2432</v>
      </c>
      <c r="B1402" s="10" t="s">
        <v>8968</v>
      </c>
      <c r="C1402" s="11" t="n">
        <v>45788</v>
      </c>
      <c r="D1402" s="13" t="b">
        <f aca="false">TRUE()</f>
        <v>1</v>
      </c>
      <c r="E1402" s="14" t="n">
        <f aca="false">_xlfn.MAXIFS(Pedidos!$C$2:$C$7000,Pedidos!$B$2:$B$7000,A1402)</f>
        <v>45850</v>
      </c>
      <c r="F1402" s="15" t="n">
        <f aca="false">Parámetros!$B$4-E1402</f>
        <v>446</v>
      </c>
      <c r="G1402" s="7" t="n">
        <f aca="false">COUNTIF(Pedidos!$B$2:$B$7000,A1402)</f>
        <v>2</v>
      </c>
      <c r="H1402" s="16" t="n">
        <f aca="false">SUMIFS(Pedidos!$D$2:$D$7000,Pedidos!$B$2:$B$7000,A1402)</f>
        <v>101.59</v>
      </c>
      <c r="I1402" s="7" t="n">
        <f aca="false">5-MIN(4,INT(PERCENTRANK($F$2:$F$2401,F1402,6)*5))</f>
        <v>2</v>
      </c>
      <c r="J1402" s="15" t="n">
        <f aca="false">IF(G1402&gt;=Parámetros!$B$8,5,IF(G1402&gt;=Parámetros!$B$7,4,IF(G1402&gt;=Parámetros!$B$6,3,IF(G1402&gt;=Parámetros!$B$5,2,1))))</f>
        <v>2</v>
      </c>
      <c r="K1402" s="7" t="n">
        <f aca="false">1+MIN(4,INT(PERCENTRANK($H$2:$H$2401,H1402,6)*5))</f>
        <v>4</v>
      </c>
      <c r="L1402" s="7" t="str">
        <f aca="false">I1402&amp;J1402&amp;K1402</f>
        <v>224</v>
      </c>
      <c r="M1402" s="15" t="str">
        <f aca="false">INDEX('Mapa RF'!$B$4:$F$8,6-I1402,J1402)</f>
        <v>Hibernando</v>
      </c>
    </row>
    <row r="1403" customFormat="false" ht="15" hidden="false" customHeight="false" outlineLevel="0" collapsed="false">
      <c r="A1403" s="10" t="s">
        <v>758</v>
      </c>
      <c r="B1403" s="10" t="s">
        <v>8968</v>
      </c>
      <c r="C1403" s="11" t="n">
        <v>45651</v>
      </c>
      <c r="D1403" s="13" t="b">
        <f aca="false">TRUE()</f>
        <v>1</v>
      </c>
      <c r="E1403" s="14" t="n">
        <f aca="false">_xlfn.MAXIFS(Pedidos!$C$2:$C$7000,Pedidos!$B$2:$B$7000,A1403)</f>
        <v>45883</v>
      </c>
      <c r="F1403" s="15" t="n">
        <f aca="false">Parámetros!$B$4-E1403</f>
        <v>413</v>
      </c>
      <c r="G1403" s="7" t="n">
        <f aca="false">COUNTIF(Pedidos!$B$2:$B$7000,A1403)</f>
        <v>4</v>
      </c>
      <c r="H1403" s="16" t="n">
        <f aca="false">SUMIFS(Pedidos!$D$2:$D$7000,Pedidos!$B$2:$B$7000,A1403)</f>
        <v>206.52</v>
      </c>
      <c r="I1403" s="7" t="n">
        <f aca="false">5-MIN(4,INT(PERCENTRANK($F$2:$F$2401,F1403,6)*5))</f>
        <v>2</v>
      </c>
      <c r="J1403" s="15" t="n">
        <f aca="false">IF(G1403&gt;=Parámetros!$B$8,5,IF(G1403&gt;=Parámetros!$B$7,4,IF(G1403&gt;=Parámetros!$B$6,3,IF(G1403&gt;=Parámetros!$B$5,2,1))))</f>
        <v>4</v>
      </c>
      <c r="K1403" s="7" t="n">
        <f aca="false">1+MIN(4,INT(PERCENTRANK($H$2:$H$2401,H1403,6)*5))</f>
        <v>5</v>
      </c>
      <c r="L1403" s="7" t="str">
        <f aca="false">I1403&amp;J1403&amp;K1403</f>
        <v>245</v>
      </c>
      <c r="M1403" s="15" t="str">
        <f aca="false">INDEX('Mapa RF'!$B$4:$F$8,6-I1403,J1403)</f>
        <v>En riesgo</v>
      </c>
    </row>
    <row r="1404" customFormat="false" ht="15" hidden="false" customHeight="false" outlineLevel="0" collapsed="false">
      <c r="A1404" s="10" t="s">
        <v>7367</v>
      </c>
      <c r="B1404" s="10" t="s">
        <v>8970</v>
      </c>
      <c r="C1404" s="11" t="n">
        <v>46166</v>
      </c>
      <c r="D1404" s="13" t="b">
        <f aca="false">TRUE()</f>
        <v>1</v>
      </c>
      <c r="E1404" s="14" t="n">
        <f aca="false">_xlfn.MAXIFS(Pedidos!$C$2:$C$7000,Pedidos!$B$2:$B$7000,A1404)</f>
        <v>46290</v>
      </c>
      <c r="F1404" s="15" t="n">
        <f aca="false">Parámetros!$B$4-E1404</f>
        <v>6</v>
      </c>
      <c r="G1404" s="7" t="n">
        <f aca="false">COUNTIF(Pedidos!$B$2:$B$7000,A1404)</f>
        <v>2</v>
      </c>
      <c r="H1404" s="16" t="n">
        <f aca="false">SUMIFS(Pedidos!$D$2:$D$7000,Pedidos!$B$2:$B$7000,A1404)</f>
        <v>58.43</v>
      </c>
      <c r="I1404" s="7" t="n">
        <f aca="false">5-MIN(4,INT(PERCENTRANK($F$2:$F$2401,F1404,6)*5))</f>
        <v>5</v>
      </c>
      <c r="J1404" s="15" t="n">
        <f aca="false">IF(G1404&gt;=Parámetros!$B$8,5,IF(G1404&gt;=Parámetros!$B$7,4,IF(G1404&gt;=Parámetros!$B$6,3,IF(G1404&gt;=Parámetros!$B$5,2,1))))</f>
        <v>2</v>
      </c>
      <c r="K1404" s="7" t="n">
        <f aca="false">1+MIN(4,INT(PERCENTRANK($H$2:$H$2401,H1404,6)*5))</f>
        <v>3</v>
      </c>
      <c r="L1404" s="7" t="str">
        <f aca="false">I1404&amp;J1404&amp;K1404</f>
        <v>523</v>
      </c>
      <c r="M1404" s="15" t="str">
        <f aca="false">INDEX('Mapa RF'!$B$4:$F$8,6-I1404,J1404)</f>
        <v>Potencialmente leales</v>
      </c>
    </row>
    <row r="1405" customFormat="false" ht="15" hidden="false" customHeight="false" outlineLevel="0" collapsed="false">
      <c r="A1405" s="10" t="s">
        <v>5614</v>
      </c>
      <c r="B1405" s="10" t="s">
        <v>8973</v>
      </c>
      <c r="C1405" s="11" t="n">
        <v>46027</v>
      </c>
      <c r="D1405" s="13" t="b">
        <f aca="false">TRUE()</f>
        <v>1</v>
      </c>
      <c r="E1405" s="14" t="n">
        <f aca="false">_xlfn.MAXIFS(Pedidos!$C$2:$C$7000,Pedidos!$B$2:$B$7000,A1405)</f>
        <v>46027</v>
      </c>
      <c r="F1405" s="15" t="n">
        <f aca="false">Parámetros!$B$4-E1405</f>
        <v>269</v>
      </c>
      <c r="G1405" s="7" t="n">
        <f aca="false">COUNTIF(Pedidos!$B$2:$B$7000,A1405)</f>
        <v>1</v>
      </c>
      <c r="H1405" s="16" t="n">
        <f aca="false">SUMIFS(Pedidos!$D$2:$D$7000,Pedidos!$B$2:$B$7000,A1405)</f>
        <v>50.01</v>
      </c>
      <c r="I1405" s="7" t="n">
        <f aca="false">5-MIN(4,INT(PERCENTRANK($F$2:$F$2401,F1405,6)*5))</f>
        <v>3</v>
      </c>
      <c r="J1405" s="15" t="n">
        <f aca="false">IF(G1405&gt;=Parámetros!$B$8,5,IF(G1405&gt;=Parámetros!$B$7,4,IF(G1405&gt;=Parámetros!$B$6,3,IF(G1405&gt;=Parámetros!$B$5,2,1))))</f>
        <v>1</v>
      </c>
      <c r="K1405" s="7" t="n">
        <f aca="false">1+MIN(4,INT(PERCENTRANK($H$2:$H$2401,H1405,6)*5))</f>
        <v>3</v>
      </c>
      <c r="L1405" s="7" t="str">
        <f aca="false">I1405&amp;J1405&amp;K1405</f>
        <v>313</v>
      </c>
      <c r="M1405" s="15" t="str">
        <f aca="false">INDEX('Mapa RF'!$B$4:$F$8,6-I1405,J1405)</f>
        <v>A punto de dormirse</v>
      </c>
    </row>
    <row r="1406" customFormat="false" ht="15" hidden="false" customHeight="false" outlineLevel="0" collapsed="false">
      <c r="A1406" s="10" t="s">
        <v>405</v>
      </c>
      <c r="B1406" s="10" t="s">
        <v>8968</v>
      </c>
      <c r="C1406" s="11" t="n">
        <v>45614</v>
      </c>
      <c r="D1406" s="13" t="b">
        <f aca="false">TRUE()</f>
        <v>1</v>
      </c>
      <c r="E1406" s="14" t="n">
        <f aca="false">_xlfn.MAXIFS(Pedidos!$C$2:$C$7000,Pedidos!$B$2:$B$7000,A1406)</f>
        <v>45614</v>
      </c>
      <c r="F1406" s="15" t="n">
        <f aca="false">Parámetros!$B$4-E1406</f>
        <v>682</v>
      </c>
      <c r="G1406" s="7" t="n">
        <f aca="false">COUNTIF(Pedidos!$B$2:$B$7000,A1406)</f>
        <v>1</v>
      </c>
      <c r="H1406" s="16" t="n">
        <f aca="false">SUMIFS(Pedidos!$D$2:$D$7000,Pedidos!$B$2:$B$7000,A1406)</f>
        <v>26.27</v>
      </c>
      <c r="I1406" s="7" t="n">
        <f aca="false">5-MIN(4,INT(PERCENTRANK($F$2:$F$2401,F1406,6)*5))</f>
        <v>1</v>
      </c>
      <c r="J1406" s="15" t="n">
        <f aca="false">IF(G1406&gt;=Parámetros!$B$8,5,IF(G1406&gt;=Parámetros!$B$7,4,IF(G1406&gt;=Parámetros!$B$6,3,IF(G1406&gt;=Parámetros!$B$5,2,1))))</f>
        <v>1</v>
      </c>
      <c r="K1406" s="7" t="n">
        <f aca="false">1+MIN(4,INT(PERCENTRANK($H$2:$H$2401,H1406,6)*5))</f>
        <v>2</v>
      </c>
      <c r="L1406" s="7" t="str">
        <f aca="false">I1406&amp;J1406&amp;K1406</f>
        <v>112</v>
      </c>
      <c r="M1406" s="15" t="str">
        <f aca="false">INDEX('Mapa RF'!$B$4:$F$8,6-I1406,J1406)</f>
        <v>Hibernando</v>
      </c>
    </row>
    <row r="1407" customFormat="false" ht="15" hidden="false" customHeight="false" outlineLevel="0" collapsed="false">
      <c r="A1407" s="10" t="s">
        <v>4374</v>
      </c>
      <c r="B1407" s="10" t="s">
        <v>8978</v>
      </c>
      <c r="C1407" s="11" t="n">
        <v>45934</v>
      </c>
      <c r="D1407" s="13" t="b">
        <f aca="false">TRUE()</f>
        <v>1</v>
      </c>
      <c r="E1407" s="14" t="n">
        <f aca="false">_xlfn.MAXIFS(Pedidos!$C$2:$C$7000,Pedidos!$B$2:$B$7000,A1407)</f>
        <v>45934</v>
      </c>
      <c r="F1407" s="15" t="n">
        <f aca="false">Parámetros!$B$4-E1407</f>
        <v>362</v>
      </c>
      <c r="G1407" s="7" t="n">
        <f aca="false">COUNTIF(Pedidos!$B$2:$B$7000,A1407)</f>
        <v>1</v>
      </c>
      <c r="H1407" s="16" t="n">
        <f aca="false">SUMIFS(Pedidos!$D$2:$D$7000,Pedidos!$B$2:$B$7000,A1407)</f>
        <v>29.98</v>
      </c>
      <c r="I1407" s="7" t="n">
        <f aca="false">5-MIN(4,INT(PERCENTRANK($F$2:$F$2401,F1407,6)*5))</f>
        <v>2</v>
      </c>
      <c r="J1407" s="15" t="n">
        <f aca="false">IF(G1407&gt;=Parámetros!$B$8,5,IF(G1407&gt;=Parámetros!$B$7,4,IF(G1407&gt;=Parámetros!$B$6,3,IF(G1407&gt;=Parámetros!$B$5,2,1))))</f>
        <v>1</v>
      </c>
      <c r="K1407" s="7" t="n">
        <f aca="false">1+MIN(4,INT(PERCENTRANK($H$2:$H$2401,H1407,6)*5))</f>
        <v>2</v>
      </c>
      <c r="L1407" s="7" t="str">
        <f aca="false">I1407&amp;J1407&amp;K1407</f>
        <v>212</v>
      </c>
      <c r="M1407" s="15" t="str">
        <f aca="false">INDEX('Mapa RF'!$B$4:$F$8,6-I1407,J1407)</f>
        <v>Hibernando</v>
      </c>
    </row>
    <row r="1408" customFormat="false" ht="15" hidden="false" customHeight="false" outlineLevel="0" collapsed="false">
      <c r="A1408" s="10" t="s">
        <v>8107</v>
      </c>
      <c r="B1408" s="10" t="s">
        <v>8977</v>
      </c>
      <c r="C1408" s="11" t="n">
        <v>46225</v>
      </c>
      <c r="D1408" s="13" t="b">
        <f aca="false">TRUE()</f>
        <v>1</v>
      </c>
      <c r="E1408" s="14" t="n">
        <f aca="false">_xlfn.MAXIFS(Pedidos!$C$2:$C$7000,Pedidos!$B$2:$B$7000,A1408)</f>
        <v>46225</v>
      </c>
      <c r="F1408" s="15" t="n">
        <f aca="false">Parámetros!$B$4-E1408</f>
        <v>71</v>
      </c>
      <c r="G1408" s="7" t="n">
        <f aca="false">COUNTIF(Pedidos!$B$2:$B$7000,A1408)</f>
        <v>1</v>
      </c>
      <c r="H1408" s="16" t="n">
        <f aca="false">SUMIFS(Pedidos!$D$2:$D$7000,Pedidos!$B$2:$B$7000,A1408)</f>
        <v>58.8</v>
      </c>
      <c r="I1408" s="7" t="n">
        <f aca="false">5-MIN(4,INT(PERCENTRANK($F$2:$F$2401,F1408,6)*5))</f>
        <v>4</v>
      </c>
      <c r="J1408" s="15" t="n">
        <f aca="false">IF(G1408&gt;=Parámetros!$B$8,5,IF(G1408&gt;=Parámetros!$B$7,4,IF(G1408&gt;=Parámetros!$B$6,3,IF(G1408&gt;=Parámetros!$B$5,2,1))))</f>
        <v>1</v>
      </c>
      <c r="K1408" s="7" t="n">
        <f aca="false">1+MIN(4,INT(PERCENTRANK($H$2:$H$2401,H1408,6)*5))</f>
        <v>3</v>
      </c>
      <c r="L1408" s="7" t="str">
        <f aca="false">I1408&amp;J1408&amp;K1408</f>
        <v>413</v>
      </c>
      <c r="M1408" s="15" t="str">
        <f aca="false">INDEX('Mapa RF'!$B$4:$F$8,6-I1408,J1408)</f>
        <v>Prometedores</v>
      </c>
    </row>
    <row r="1409" customFormat="false" ht="15" hidden="false" customHeight="false" outlineLevel="0" collapsed="false">
      <c r="A1409" s="10" t="s">
        <v>1208</v>
      </c>
      <c r="B1409" s="10" t="s">
        <v>8976</v>
      </c>
      <c r="C1409" s="11" t="n">
        <v>45694</v>
      </c>
      <c r="D1409" s="13" t="b">
        <f aca="false">FALSE()</f>
        <v>0</v>
      </c>
      <c r="E1409" s="14" t="n">
        <f aca="false">_xlfn.MAXIFS(Pedidos!$C$2:$C$7000,Pedidos!$B$2:$B$7000,A1409)</f>
        <v>45694</v>
      </c>
      <c r="F1409" s="15" t="n">
        <f aca="false">Parámetros!$B$4-E1409</f>
        <v>602</v>
      </c>
      <c r="G1409" s="7" t="n">
        <f aca="false">COUNTIF(Pedidos!$B$2:$B$7000,A1409)</f>
        <v>1</v>
      </c>
      <c r="H1409" s="16" t="n">
        <f aca="false">SUMIFS(Pedidos!$D$2:$D$7000,Pedidos!$B$2:$B$7000,A1409)</f>
        <v>31.3</v>
      </c>
      <c r="I1409" s="7" t="n">
        <f aca="false">5-MIN(4,INT(PERCENTRANK($F$2:$F$2401,F1409,6)*5))</f>
        <v>1</v>
      </c>
      <c r="J1409" s="15" t="n">
        <f aca="false">IF(G1409&gt;=Parámetros!$B$8,5,IF(G1409&gt;=Parámetros!$B$7,4,IF(G1409&gt;=Parámetros!$B$6,3,IF(G1409&gt;=Parámetros!$B$5,2,1))))</f>
        <v>1</v>
      </c>
      <c r="K1409" s="7" t="n">
        <f aca="false">1+MIN(4,INT(PERCENTRANK($H$2:$H$2401,H1409,6)*5))</f>
        <v>2</v>
      </c>
      <c r="L1409" s="7" t="str">
        <f aca="false">I1409&amp;J1409&amp;K1409</f>
        <v>112</v>
      </c>
      <c r="M1409" s="15" t="str">
        <f aca="false">INDEX('Mapa RF'!$B$4:$F$8,6-I1409,J1409)</f>
        <v>Hibernando</v>
      </c>
    </row>
    <row r="1410" customFormat="false" ht="15" hidden="false" customHeight="false" outlineLevel="0" collapsed="false">
      <c r="A1410" s="10" t="s">
        <v>2109</v>
      </c>
      <c r="B1410" s="10" t="s">
        <v>8968</v>
      </c>
      <c r="C1410" s="11" t="n">
        <v>45764</v>
      </c>
      <c r="D1410" s="13" t="b">
        <f aca="false">FALSE()</f>
        <v>0</v>
      </c>
      <c r="E1410" s="14" t="n">
        <f aca="false">_xlfn.MAXIFS(Pedidos!$C$2:$C$7000,Pedidos!$B$2:$B$7000,A1410)</f>
        <v>45764</v>
      </c>
      <c r="F1410" s="15" t="n">
        <f aca="false">Parámetros!$B$4-E1410</f>
        <v>532</v>
      </c>
      <c r="G1410" s="7" t="n">
        <f aca="false">COUNTIF(Pedidos!$B$2:$B$7000,A1410)</f>
        <v>1</v>
      </c>
      <c r="H1410" s="16" t="n">
        <f aca="false">SUMIFS(Pedidos!$D$2:$D$7000,Pedidos!$B$2:$B$7000,A1410)</f>
        <v>21.66</v>
      </c>
      <c r="I1410" s="7" t="n">
        <f aca="false">5-MIN(4,INT(PERCENTRANK($F$2:$F$2401,F1410,6)*5))</f>
        <v>1</v>
      </c>
      <c r="J1410" s="15" t="n">
        <f aca="false">IF(G1410&gt;=Parámetros!$B$8,5,IF(G1410&gt;=Parámetros!$B$7,4,IF(G1410&gt;=Parámetros!$B$6,3,IF(G1410&gt;=Parámetros!$B$5,2,1))))</f>
        <v>1</v>
      </c>
      <c r="K1410" s="7" t="n">
        <f aca="false">1+MIN(4,INT(PERCENTRANK($H$2:$H$2401,H1410,6)*5))</f>
        <v>1</v>
      </c>
      <c r="L1410" s="7" t="str">
        <f aca="false">I1410&amp;J1410&amp;K1410</f>
        <v>111</v>
      </c>
      <c r="M1410" s="15" t="str">
        <f aca="false">INDEX('Mapa RF'!$B$4:$F$8,6-I1410,J1410)</f>
        <v>Hibernando</v>
      </c>
    </row>
    <row r="1411" customFormat="false" ht="15" hidden="false" customHeight="false" outlineLevel="0" collapsed="false">
      <c r="A1411" s="10" t="s">
        <v>3782</v>
      </c>
      <c r="B1411" s="10" t="s">
        <v>8968</v>
      </c>
      <c r="C1411" s="11" t="n">
        <v>45888</v>
      </c>
      <c r="D1411" s="13" t="b">
        <f aca="false">TRUE()</f>
        <v>1</v>
      </c>
      <c r="E1411" s="14" t="n">
        <f aca="false">_xlfn.MAXIFS(Pedidos!$C$2:$C$7000,Pedidos!$B$2:$B$7000,A1411)</f>
        <v>45888</v>
      </c>
      <c r="F1411" s="15" t="n">
        <f aca="false">Parámetros!$B$4-E1411</f>
        <v>408</v>
      </c>
      <c r="G1411" s="7" t="n">
        <f aca="false">COUNTIF(Pedidos!$B$2:$B$7000,A1411)</f>
        <v>1</v>
      </c>
      <c r="H1411" s="16" t="n">
        <f aca="false">SUMIFS(Pedidos!$D$2:$D$7000,Pedidos!$B$2:$B$7000,A1411)</f>
        <v>21.99</v>
      </c>
      <c r="I1411" s="7" t="n">
        <f aca="false">5-MIN(4,INT(PERCENTRANK($F$2:$F$2401,F1411,6)*5))</f>
        <v>2</v>
      </c>
      <c r="J1411" s="15" t="n">
        <f aca="false">IF(G1411&gt;=Parámetros!$B$8,5,IF(G1411&gt;=Parámetros!$B$7,4,IF(G1411&gt;=Parámetros!$B$6,3,IF(G1411&gt;=Parámetros!$B$5,2,1))))</f>
        <v>1</v>
      </c>
      <c r="K1411" s="7" t="n">
        <f aca="false">1+MIN(4,INT(PERCENTRANK($H$2:$H$2401,H1411,6)*5))</f>
        <v>1</v>
      </c>
      <c r="L1411" s="7" t="str">
        <f aca="false">I1411&amp;J1411&amp;K1411</f>
        <v>211</v>
      </c>
      <c r="M1411" s="15" t="str">
        <f aca="false">INDEX('Mapa RF'!$B$4:$F$8,6-I1411,J1411)</f>
        <v>Hibernando</v>
      </c>
    </row>
    <row r="1412" customFormat="false" ht="15" hidden="false" customHeight="false" outlineLevel="0" collapsed="false">
      <c r="A1412" s="10" t="s">
        <v>2232</v>
      </c>
      <c r="B1412" s="10" t="s">
        <v>8976</v>
      </c>
      <c r="C1412" s="11" t="n">
        <v>45773</v>
      </c>
      <c r="D1412" s="13" t="b">
        <f aca="false">TRUE()</f>
        <v>1</v>
      </c>
      <c r="E1412" s="14" t="n">
        <f aca="false">_xlfn.MAXIFS(Pedidos!$C$2:$C$7000,Pedidos!$B$2:$B$7000,A1412)</f>
        <v>45773</v>
      </c>
      <c r="F1412" s="15" t="n">
        <f aca="false">Parámetros!$B$4-E1412</f>
        <v>523</v>
      </c>
      <c r="G1412" s="7" t="n">
        <f aca="false">COUNTIF(Pedidos!$B$2:$B$7000,A1412)</f>
        <v>1</v>
      </c>
      <c r="H1412" s="16" t="n">
        <f aca="false">SUMIFS(Pedidos!$D$2:$D$7000,Pedidos!$B$2:$B$7000,A1412)</f>
        <v>31.73</v>
      </c>
      <c r="I1412" s="7" t="n">
        <f aca="false">5-MIN(4,INT(PERCENTRANK($F$2:$F$2401,F1412,6)*5))</f>
        <v>1</v>
      </c>
      <c r="J1412" s="15" t="n">
        <f aca="false">IF(G1412&gt;=Parámetros!$B$8,5,IF(G1412&gt;=Parámetros!$B$7,4,IF(G1412&gt;=Parámetros!$B$6,3,IF(G1412&gt;=Parámetros!$B$5,2,1))))</f>
        <v>1</v>
      </c>
      <c r="K1412" s="7" t="n">
        <f aca="false">1+MIN(4,INT(PERCENTRANK($H$2:$H$2401,H1412,6)*5))</f>
        <v>2</v>
      </c>
      <c r="L1412" s="7" t="str">
        <f aca="false">I1412&amp;J1412&amp;K1412</f>
        <v>112</v>
      </c>
      <c r="M1412" s="15" t="str">
        <f aca="false">INDEX('Mapa RF'!$B$4:$F$8,6-I1412,J1412)</f>
        <v>Hibernando</v>
      </c>
    </row>
    <row r="1413" customFormat="false" ht="15" hidden="false" customHeight="false" outlineLevel="0" collapsed="false">
      <c r="A1413" s="10" t="s">
        <v>67</v>
      </c>
      <c r="B1413" s="10" t="s">
        <v>8972</v>
      </c>
      <c r="C1413" s="11" t="n">
        <v>45571</v>
      </c>
      <c r="D1413" s="13" t="b">
        <f aca="false">FALSE()</f>
        <v>0</v>
      </c>
      <c r="E1413" s="14" t="n">
        <f aca="false">_xlfn.MAXIFS(Pedidos!$C$2:$C$7000,Pedidos!$B$2:$B$7000,A1413)</f>
        <v>45721</v>
      </c>
      <c r="F1413" s="15" t="n">
        <f aca="false">Parámetros!$B$4-E1413</f>
        <v>575</v>
      </c>
      <c r="G1413" s="7" t="n">
        <f aca="false">COUNTIF(Pedidos!$B$2:$B$7000,A1413)</f>
        <v>4</v>
      </c>
      <c r="H1413" s="16" t="n">
        <f aca="false">SUMIFS(Pedidos!$D$2:$D$7000,Pedidos!$B$2:$B$7000,A1413)</f>
        <v>209.56</v>
      </c>
      <c r="I1413" s="7" t="n">
        <f aca="false">5-MIN(4,INT(PERCENTRANK($F$2:$F$2401,F1413,6)*5))</f>
        <v>1</v>
      </c>
      <c r="J1413" s="15" t="n">
        <f aca="false">IF(G1413&gt;=Parámetros!$B$8,5,IF(G1413&gt;=Parámetros!$B$7,4,IF(G1413&gt;=Parámetros!$B$6,3,IF(G1413&gt;=Parámetros!$B$5,2,1))))</f>
        <v>4</v>
      </c>
      <c r="K1413" s="7" t="n">
        <f aca="false">1+MIN(4,INT(PERCENTRANK($H$2:$H$2401,H1413,6)*5))</f>
        <v>5</v>
      </c>
      <c r="L1413" s="7" t="str">
        <f aca="false">I1413&amp;J1413&amp;K1413</f>
        <v>145</v>
      </c>
      <c r="M1413" s="15" t="str">
        <f aca="false">INDEX('Mapa RF'!$B$4:$F$8,6-I1413,J1413)</f>
        <v>En riesgo</v>
      </c>
    </row>
    <row r="1414" customFormat="false" ht="15" hidden="false" customHeight="false" outlineLevel="0" collapsed="false">
      <c r="A1414" s="10" t="s">
        <v>4747</v>
      </c>
      <c r="B1414" s="10" t="s">
        <v>8973</v>
      </c>
      <c r="C1414" s="11" t="n">
        <v>45961</v>
      </c>
      <c r="D1414" s="13" t="b">
        <f aca="false">TRUE()</f>
        <v>1</v>
      </c>
      <c r="E1414" s="14" t="n">
        <f aca="false">_xlfn.MAXIFS(Pedidos!$C$2:$C$7000,Pedidos!$B$2:$B$7000,A1414)</f>
        <v>45961</v>
      </c>
      <c r="F1414" s="15" t="n">
        <f aca="false">Parámetros!$B$4-E1414</f>
        <v>335</v>
      </c>
      <c r="G1414" s="7" t="n">
        <f aca="false">COUNTIF(Pedidos!$B$2:$B$7000,A1414)</f>
        <v>1</v>
      </c>
      <c r="H1414" s="16" t="n">
        <f aca="false">SUMIFS(Pedidos!$D$2:$D$7000,Pedidos!$B$2:$B$7000,A1414)</f>
        <v>27.66</v>
      </c>
      <c r="I1414" s="7" t="n">
        <f aca="false">5-MIN(4,INT(PERCENTRANK($F$2:$F$2401,F1414,6)*5))</f>
        <v>3</v>
      </c>
      <c r="J1414" s="15" t="n">
        <f aca="false">IF(G1414&gt;=Parámetros!$B$8,5,IF(G1414&gt;=Parámetros!$B$7,4,IF(G1414&gt;=Parámetros!$B$6,3,IF(G1414&gt;=Parámetros!$B$5,2,1))))</f>
        <v>1</v>
      </c>
      <c r="K1414" s="7" t="n">
        <f aca="false">1+MIN(4,INT(PERCENTRANK($H$2:$H$2401,H1414,6)*5))</f>
        <v>2</v>
      </c>
      <c r="L1414" s="7" t="str">
        <f aca="false">I1414&amp;J1414&amp;K1414</f>
        <v>312</v>
      </c>
      <c r="M1414" s="15" t="str">
        <f aca="false">INDEX('Mapa RF'!$B$4:$F$8,6-I1414,J1414)</f>
        <v>A punto de dormirse</v>
      </c>
    </row>
    <row r="1415" customFormat="false" ht="15" hidden="false" customHeight="false" outlineLevel="0" collapsed="false">
      <c r="A1415" s="10" t="s">
        <v>3808</v>
      </c>
      <c r="B1415" s="10" t="s">
        <v>8974</v>
      </c>
      <c r="C1415" s="11" t="n">
        <v>45889</v>
      </c>
      <c r="D1415" s="13" t="b">
        <f aca="false">TRUE()</f>
        <v>1</v>
      </c>
      <c r="E1415" s="14" t="n">
        <f aca="false">_xlfn.MAXIFS(Pedidos!$C$2:$C$7000,Pedidos!$B$2:$B$7000,A1415)</f>
        <v>45889</v>
      </c>
      <c r="F1415" s="15" t="n">
        <f aca="false">Parámetros!$B$4-E1415</f>
        <v>407</v>
      </c>
      <c r="G1415" s="7" t="n">
        <f aca="false">COUNTIF(Pedidos!$B$2:$B$7000,A1415)</f>
        <v>1</v>
      </c>
      <c r="H1415" s="16" t="n">
        <f aca="false">SUMIFS(Pedidos!$D$2:$D$7000,Pedidos!$B$2:$B$7000,A1415)</f>
        <v>40.48</v>
      </c>
      <c r="I1415" s="7" t="n">
        <f aca="false">5-MIN(4,INT(PERCENTRANK($F$2:$F$2401,F1415,6)*5))</f>
        <v>2</v>
      </c>
      <c r="J1415" s="15" t="n">
        <f aca="false">IF(G1415&gt;=Parámetros!$B$8,5,IF(G1415&gt;=Parámetros!$B$7,4,IF(G1415&gt;=Parámetros!$B$6,3,IF(G1415&gt;=Parámetros!$B$5,2,1))))</f>
        <v>1</v>
      </c>
      <c r="K1415" s="7" t="n">
        <f aca="false">1+MIN(4,INT(PERCENTRANK($H$2:$H$2401,H1415,6)*5))</f>
        <v>3</v>
      </c>
      <c r="L1415" s="7" t="str">
        <f aca="false">I1415&amp;J1415&amp;K1415</f>
        <v>213</v>
      </c>
      <c r="M1415" s="15" t="str">
        <f aca="false">INDEX('Mapa RF'!$B$4:$F$8,6-I1415,J1415)</f>
        <v>Hibernando</v>
      </c>
    </row>
    <row r="1416" customFormat="false" ht="15" hidden="false" customHeight="false" outlineLevel="0" collapsed="false">
      <c r="A1416" s="10" t="s">
        <v>2740</v>
      </c>
      <c r="B1416" s="10" t="s">
        <v>8973</v>
      </c>
      <c r="C1416" s="11" t="n">
        <v>45813</v>
      </c>
      <c r="D1416" s="13" t="b">
        <f aca="false">TRUE()</f>
        <v>1</v>
      </c>
      <c r="E1416" s="14" t="n">
        <f aca="false">_xlfn.MAXIFS(Pedidos!$C$2:$C$7000,Pedidos!$B$2:$B$7000,A1416)</f>
        <v>45895</v>
      </c>
      <c r="F1416" s="15" t="n">
        <f aca="false">Parámetros!$B$4-E1416</f>
        <v>401</v>
      </c>
      <c r="G1416" s="7" t="n">
        <f aca="false">COUNTIF(Pedidos!$B$2:$B$7000,A1416)</f>
        <v>2</v>
      </c>
      <c r="H1416" s="16" t="n">
        <f aca="false">SUMIFS(Pedidos!$D$2:$D$7000,Pedidos!$B$2:$B$7000,A1416)</f>
        <v>39.42</v>
      </c>
      <c r="I1416" s="7" t="n">
        <f aca="false">5-MIN(4,INT(PERCENTRANK($F$2:$F$2401,F1416,6)*5))</f>
        <v>2</v>
      </c>
      <c r="J1416" s="15" t="n">
        <f aca="false">IF(G1416&gt;=Parámetros!$B$8,5,IF(G1416&gt;=Parámetros!$B$7,4,IF(G1416&gt;=Parámetros!$B$6,3,IF(G1416&gt;=Parámetros!$B$5,2,1))))</f>
        <v>2</v>
      </c>
      <c r="K1416" s="7" t="n">
        <f aca="false">1+MIN(4,INT(PERCENTRANK($H$2:$H$2401,H1416,6)*5))</f>
        <v>3</v>
      </c>
      <c r="L1416" s="7" t="str">
        <f aca="false">I1416&amp;J1416&amp;K1416</f>
        <v>223</v>
      </c>
      <c r="M1416" s="15" t="str">
        <f aca="false">INDEX('Mapa RF'!$B$4:$F$8,6-I1416,J1416)</f>
        <v>Hibernando</v>
      </c>
    </row>
    <row r="1417" customFormat="false" ht="15" hidden="false" customHeight="false" outlineLevel="0" collapsed="false">
      <c r="A1417" s="10" t="s">
        <v>5570</v>
      </c>
      <c r="B1417" s="10" t="s">
        <v>8980</v>
      </c>
      <c r="C1417" s="11" t="n">
        <v>46023</v>
      </c>
      <c r="D1417" s="13" t="b">
        <f aca="false">TRUE()</f>
        <v>1</v>
      </c>
      <c r="E1417" s="14" t="n">
        <f aca="false">_xlfn.MAXIFS(Pedidos!$C$2:$C$7000,Pedidos!$B$2:$B$7000,A1417)</f>
        <v>46023</v>
      </c>
      <c r="F1417" s="15" t="n">
        <f aca="false">Parámetros!$B$4-E1417</f>
        <v>273</v>
      </c>
      <c r="G1417" s="7" t="n">
        <f aca="false">COUNTIF(Pedidos!$B$2:$B$7000,A1417)</f>
        <v>1</v>
      </c>
      <c r="H1417" s="16" t="n">
        <f aca="false">SUMIFS(Pedidos!$D$2:$D$7000,Pedidos!$B$2:$B$7000,A1417)</f>
        <v>45.9</v>
      </c>
      <c r="I1417" s="7" t="n">
        <f aca="false">5-MIN(4,INT(PERCENTRANK($F$2:$F$2401,F1417,6)*5))</f>
        <v>3</v>
      </c>
      <c r="J1417" s="15" t="n">
        <f aca="false">IF(G1417&gt;=Parámetros!$B$8,5,IF(G1417&gt;=Parámetros!$B$7,4,IF(G1417&gt;=Parámetros!$B$6,3,IF(G1417&gt;=Parámetros!$B$5,2,1))))</f>
        <v>1</v>
      </c>
      <c r="K1417" s="7" t="n">
        <f aca="false">1+MIN(4,INT(PERCENTRANK($H$2:$H$2401,H1417,6)*5))</f>
        <v>3</v>
      </c>
      <c r="L1417" s="7" t="str">
        <f aca="false">I1417&amp;J1417&amp;K1417</f>
        <v>313</v>
      </c>
      <c r="M1417" s="15" t="str">
        <f aca="false">INDEX('Mapa RF'!$B$4:$F$8,6-I1417,J1417)</f>
        <v>A punto de dormirse</v>
      </c>
    </row>
    <row r="1418" customFormat="false" ht="15" hidden="false" customHeight="false" outlineLevel="0" collapsed="false">
      <c r="A1418" s="10" t="s">
        <v>3272</v>
      </c>
      <c r="B1418" s="10" t="s">
        <v>8968</v>
      </c>
      <c r="C1418" s="11" t="n">
        <v>45852</v>
      </c>
      <c r="D1418" s="13" t="b">
        <f aca="false">TRUE()</f>
        <v>1</v>
      </c>
      <c r="E1418" s="14" t="n">
        <f aca="false">_xlfn.MAXIFS(Pedidos!$C$2:$C$7000,Pedidos!$B$2:$B$7000,A1418)</f>
        <v>45852</v>
      </c>
      <c r="F1418" s="15" t="n">
        <f aca="false">Parámetros!$B$4-E1418</f>
        <v>444</v>
      </c>
      <c r="G1418" s="7" t="n">
        <f aca="false">COUNTIF(Pedidos!$B$2:$B$7000,A1418)</f>
        <v>1</v>
      </c>
      <c r="H1418" s="16" t="n">
        <f aca="false">SUMIFS(Pedidos!$D$2:$D$7000,Pedidos!$B$2:$B$7000,A1418)</f>
        <v>24.69</v>
      </c>
      <c r="I1418" s="7" t="n">
        <f aca="false">5-MIN(4,INT(PERCENTRANK($F$2:$F$2401,F1418,6)*5))</f>
        <v>2</v>
      </c>
      <c r="J1418" s="15" t="n">
        <f aca="false">IF(G1418&gt;=Parámetros!$B$8,5,IF(G1418&gt;=Parámetros!$B$7,4,IF(G1418&gt;=Parámetros!$B$6,3,IF(G1418&gt;=Parámetros!$B$5,2,1))))</f>
        <v>1</v>
      </c>
      <c r="K1418" s="7" t="n">
        <f aca="false">1+MIN(4,INT(PERCENTRANK($H$2:$H$2401,H1418,6)*5))</f>
        <v>1</v>
      </c>
      <c r="L1418" s="7" t="str">
        <f aca="false">I1418&amp;J1418&amp;K1418</f>
        <v>211</v>
      </c>
      <c r="M1418" s="15" t="str">
        <f aca="false">INDEX('Mapa RF'!$B$4:$F$8,6-I1418,J1418)</f>
        <v>Hibernando</v>
      </c>
    </row>
    <row r="1419" customFormat="false" ht="15" hidden="false" customHeight="false" outlineLevel="0" collapsed="false">
      <c r="A1419" s="10" t="s">
        <v>8195</v>
      </c>
      <c r="B1419" s="10" t="s">
        <v>8968</v>
      </c>
      <c r="C1419" s="11" t="n">
        <v>46233</v>
      </c>
      <c r="D1419" s="13" t="b">
        <f aca="false">TRUE()</f>
        <v>1</v>
      </c>
      <c r="E1419" s="14" t="n">
        <f aca="false">_xlfn.MAXIFS(Pedidos!$C$2:$C$7000,Pedidos!$B$2:$B$7000,A1419)</f>
        <v>46233</v>
      </c>
      <c r="F1419" s="15" t="n">
        <f aca="false">Parámetros!$B$4-E1419</f>
        <v>63</v>
      </c>
      <c r="G1419" s="7" t="n">
        <f aca="false">COUNTIF(Pedidos!$B$2:$B$7000,A1419)</f>
        <v>1</v>
      </c>
      <c r="H1419" s="16" t="n">
        <f aca="false">SUMIFS(Pedidos!$D$2:$D$7000,Pedidos!$B$2:$B$7000,A1419)</f>
        <v>40.31</v>
      </c>
      <c r="I1419" s="7" t="n">
        <f aca="false">5-MIN(4,INT(PERCENTRANK($F$2:$F$2401,F1419,6)*5))</f>
        <v>5</v>
      </c>
      <c r="J1419" s="15" t="n">
        <f aca="false">IF(G1419&gt;=Parámetros!$B$8,5,IF(G1419&gt;=Parámetros!$B$7,4,IF(G1419&gt;=Parámetros!$B$6,3,IF(G1419&gt;=Parámetros!$B$5,2,1))))</f>
        <v>1</v>
      </c>
      <c r="K1419" s="7" t="n">
        <f aca="false">1+MIN(4,INT(PERCENTRANK($H$2:$H$2401,H1419,6)*5))</f>
        <v>3</v>
      </c>
      <c r="L1419" s="7" t="str">
        <f aca="false">I1419&amp;J1419&amp;K1419</f>
        <v>513</v>
      </c>
      <c r="M1419" s="15" t="str">
        <f aca="false">INDEX('Mapa RF'!$B$4:$F$8,6-I1419,J1419)</f>
        <v>Nuevos</v>
      </c>
    </row>
    <row r="1420" customFormat="false" ht="15" hidden="false" customHeight="false" outlineLevel="0" collapsed="false">
      <c r="A1420" s="10" t="s">
        <v>1098</v>
      </c>
      <c r="B1420" s="10" t="s">
        <v>8972</v>
      </c>
      <c r="C1420" s="11" t="n">
        <v>45684</v>
      </c>
      <c r="D1420" s="13" t="b">
        <f aca="false">TRUE()</f>
        <v>1</v>
      </c>
      <c r="E1420" s="14" t="n">
        <f aca="false">_xlfn.MAXIFS(Pedidos!$C$2:$C$7000,Pedidos!$B$2:$B$7000,A1420)</f>
        <v>46025</v>
      </c>
      <c r="F1420" s="15" t="n">
        <f aca="false">Parámetros!$B$4-E1420</f>
        <v>271</v>
      </c>
      <c r="G1420" s="7" t="n">
        <f aca="false">COUNTIF(Pedidos!$B$2:$B$7000,A1420)</f>
        <v>8</v>
      </c>
      <c r="H1420" s="16" t="n">
        <f aca="false">SUMIFS(Pedidos!$D$2:$D$7000,Pedidos!$B$2:$B$7000,A1420)</f>
        <v>360.11</v>
      </c>
      <c r="I1420" s="7" t="n">
        <f aca="false">5-MIN(4,INT(PERCENTRANK($F$2:$F$2401,F1420,6)*5))</f>
        <v>3</v>
      </c>
      <c r="J1420" s="15" t="n">
        <f aca="false">IF(G1420&gt;=Parámetros!$B$8,5,IF(G1420&gt;=Parámetros!$B$7,4,IF(G1420&gt;=Parámetros!$B$6,3,IF(G1420&gt;=Parámetros!$B$5,2,1))))</f>
        <v>5</v>
      </c>
      <c r="K1420" s="7" t="n">
        <f aca="false">1+MIN(4,INT(PERCENTRANK($H$2:$H$2401,H1420,6)*5))</f>
        <v>5</v>
      </c>
      <c r="L1420" s="7" t="str">
        <f aca="false">I1420&amp;J1420&amp;K1420</f>
        <v>355</v>
      </c>
      <c r="M1420" s="15" t="str">
        <f aca="false">INDEX('Mapa RF'!$B$4:$F$8,6-I1420,J1420)</f>
        <v>Leales</v>
      </c>
    </row>
    <row r="1421" customFormat="false" ht="15" hidden="false" customHeight="false" outlineLevel="0" collapsed="false">
      <c r="A1421" s="10" t="s">
        <v>4578</v>
      </c>
      <c r="B1421" s="10" t="s">
        <v>8971</v>
      </c>
      <c r="C1421" s="11" t="n">
        <v>45948</v>
      </c>
      <c r="D1421" s="13" t="b">
        <f aca="false">TRUE()</f>
        <v>1</v>
      </c>
      <c r="E1421" s="14" t="n">
        <f aca="false">_xlfn.MAXIFS(Pedidos!$C$2:$C$7000,Pedidos!$B$2:$B$7000,A1421)</f>
        <v>45948</v>
      </c>
      <c r="F1421" s="15" t="n">
        <f aca="false">Parámetros!$B$4-E1421</f>
        <v>348</v>
      </c>
      <c r="G1421" s="7" t="n">
        <f aca="false">COUNTIF(Pedidos!$B$2:$B$7000,A1421)</f>
        <v>1</v>
      </c>
      <c r="H1421" s="16" t="n">
        <f aca="false">SUMIFS(Pedidos!$D$2:$D$7000,Pedidos!$B$2:$B$7000,A1421)</f>
        <v>25.08</v>
      </c>
      <c r="I1421" s="7" t="n">
        <f aca="false">5-MIN(4,INT(PERCENTRANK($F$2:$F$2401,F1421,6)*5))</f>
        <v>3</v>
      </c>
      <c r="J1421" s="15" t="n">
        <f aca="false">IF(G1421&gt;=Parámetros!$B$8,5,IF(G1421&gt;=Parámetros!$B$7,4,IF(G1421&gt;=Parámetros!$B$6,3,IF(G1421&gt;=Parámetros!$B$5,2,1))))</f>
        <v>1</v>
      </c>
      <c r="K1421" s="7" t="n">
        <f aca="false">1+MIN(4,INT(PERCENTRANK($H$2:$H$2401,H1421,6)*5))</f>
        <v>1</v>
      </c>
      <c r="L1421" s="7" t="str">
        <f aca="false">I1421&amp;J1421&amp;K1421</f>
        <v>311</v>
      </c>
      <c r="M1421" s="15" t="str">
        <f aca="false">INDEX('Mapa RF'!$B$4:$F$8,6-I1421,J1421)</f>
        <v>A punto de dormirse</v>
      </c>
    </row>
    <row r="1422" customFormat="false" ht="15" hidden="false" customHeight="false" outlineLevel="0" collapsed="false">
      <c r="A1422" s="10" t="s">
        <v>2501</v>
      </c>
      <c r="B1422" s="10" t="s">
        <v>8970</v>
      </c>
      <c r="C1422" s="11" t="n">
        <v>45793</v>
      </c>
      <c r="D1422" s="13" t="b">
        <f aca="false">FALSE()</f>
        <v>0</v>
      </c>
      <c r="E1422" s="14" t="n">
        <f aca="false">_xlfn.MAXIFS(Pedidos!$C$2:$C$7000,Pedidos!$B$2:$B$7000,A1422)</f>
        <v>45793</v>
      </c>
      <c r="F1422" s="15" t="n">
        <f aca="false">Parámetros!$B$4-E1422</f>
        <v>503</v>
      </c>
      <c r="G1422" s="7" t="n">
        <f aca="false">COUNTIF(Pedidos!$B$2:$B$7000,A1422)</f>
        <v>1</v>
      </c>
      <c r="H1422" s="16" t="n">
        <f aca="false">SUMIFS(Pedidos!$D$2:$D$7000,Pedidos!$B$2:$B$7000,A1422)</f>
        <v>47.81</v>
      </c>
      <c r="I1422" s="7" t="n">
        <f aca="false">5-MIN(4,INT(PERCENTRANK($F$2:$F$2401,F1422,6)*5))</f>
        <v>2</v>
      </c>
      <c r="J1422" s="15" t="n">
        <f aca="false">IF(G1422&gt;=Parámetros!$B$8,5,IF(G1422&gt;=Parámetros!$B$7,4,IF(G1422&gt;=Parámetros!$B$6,3,IF(G1422&gt;=Parámetros!$B$5,2,1))))</f>
        <v>1</v>
      </c>
      <c r="K1422" s="7" t="n">
        <f aca="false">1+MIN(4,INT(PERCENTRANK($H$2:$H$2401,H1422,6)*5))</f>
        <v>3</v>
      </c>
      <c r="L1422" s="7" t="str">
        <f aca="false">I1422&amp;J1422&amp;K1422</f>
        <v>213</v>
      </c>
      <c r="M1422" s="15" t="str">
        <f aca="false">INDEX('Mapa RF'!$B$4:$F$8,6-I1422,J1422)</f>
        <v>Hibernando</v>
      </c>
    </row>
    <row r="1423" customFormat="false" ht="15" hidden="false" customHeight="false" outlineLevel="0" collapsed="false">
      <c r="A1423" s="10" t="s">
        <v>411</v>
      </c>
      <c r="B1423" s="10" t="s">
        <v>8972</v>
      </c>
      <c r="C1423" s="11" t="n">
        <v>45615</v>
      </c>
      <c r="D1423" s="13" t="b">
        <f aca="false">TRUE()</f>
        <v>1</v>
      </c>
      <c r="E1423" s="14" t="n">
        <f aca="false">_xlfn.MAXIFS(Pedidos!$C$2:$C$7000,Pedidos!$B$2:$B$7000,A1423)</f>
        <v>45615</v>
      </c>
      <c r="F1423" s="15" t="n">
        <f aca="false">Parámetros!$B$4-E1423</f>
        <v>681</v>
      </c>
      <c r="G1423" s="7" t="n">
        <f aca="false">COUNTIF(Pedidos!$B$2:$B$7000,A1423)</f>
        <v>1</v>
      </c>
      <c r="H1423" s="16" t="n">
        <f aca="false">SUMIFS(Pedidos!$D$2:$D$7000,Pedidos!$B$2:$B$7000,A1423)</f>
        <v>20.94</v>
      </c>
      <c r="I1423" s="7" t="n">
        <f aca="false">5-MIN(4,INT(PERCENTRANK($F$2:$F$2401,F1423,6)*5))</f>
        <v>1</v>
      </c>
      <c r="J1423" s="15" t="n">
        <f aca="false">IF(G1423&gt;=Parámetros!$B$8,5,IF(G1423&gt;=Parámetros!$B$7,4,IF(G1423&gt;=Parámetros!$B$6,3,IF(G1423&gt;=Parámetros!$B$5,2,1))))</f>
        <v>1</v>
      </c>
      <c r="K1423" s="7" t="n">
        <f aca="false">1+MIN(4,INT(PERCENTRANK($H$2:$H$2401,H1423,6)*5))</f>
        <v>1</v>
      </c>
      <c r="L1423" s="7" t="str">
        <f aca="false">I1423&amp;J1423&amp;K1423</f>
        <v>111</v>
      </c>
      <c r="M1423" s="15" t="str">
        <f aca="false">INDEX('Mapa RF'!$B$4:$F$8,6-I1423,J1423)</f>
        <v>Hibernando</v>
      </c>
    </row>
    <row r="1424" customFormat="false" ht="15" hidden="false" customHeight="false" outlineLevel="0" collapsed="false">
      <c r="A1424" s="10" t="s">
        <v>1446</v>
      </c>
      <c r="B1424" s="10" t="s">
        <v>8972</v>
      </c>
      <c r="C1424" s="11" t="n">
        <v>45714</v>
      </c>
      <c r="D1424" s="13" t="b">
        <f aca="false">TRUE()</f>
        <v>1</v>
      </c>
      <c r="E1424" s="14" t="n">
        <f aca="false">_xlfn.MAXIFS(Pedidos!$C$2:$C$7000,Pedidos!$B$2:$B$7000,A1424)</f>
        <v>45847</v>
      </c>
      <c r="F1424" s="15" t="n">
        <f aca="false">Parámetros!$B$4-E1424</f>
        <v>449</v>
      </c>
      <c r="G1424" s="7" t="n">
        <f aca="false">COUNTIF(Pedidos!$B$2:$B$7000,A1424)</f>
        <v>2</v>
      </c>
      <c r="H1424" s="16" t="n">
        <f aca="false">SUMIFS(Pedidos!$D$2:$D$7000,Pedidos!$B$2:$B$7000,A1424)</f>
        <v>74.9</v>
      </c>
      <c r="I1424" s="7" t="n">
        <f aca="false">5-MIN(4,INT(PERCENTRANK($F$2:$F$2401,F1424,6)*5))</f>
        <v>2</v>
      </c>
      <c r="J1424" s="15" t="n">
        <f aca="false">IF(G1424&gt;=Parámetros!$B$8,5,IF(G1424&gt;=Parámetros!$B$7,4,IF(G1424&gt;=Parámetros!$B$6,3,IF(G1424&gt;=Parámetros!$B$5,2,1))))</f>
        <v>2</v>
      </c>
      <c r="K1424" s="7" t="n">
        <f aca="false">1+MIN(4,INT(PERCENTRANK($H$2:$H$2401,H1424,6)*5))</f>
        <v>4</v>
      </c>
      <c r="L1424" s="7" t="str">
        <f aca="false">I1424&amp;J1424&amp;K1424</f>
        <v>224</v>
      </c>
      <c r="M1424" s="15" t="str">
        <f aca="false">INDEX('Mapa RF'!$B$4:$F$8,6-I1424,J1424)</f>
        <v>Hibernando</v>
      </c>
    </row>
    <row r="1425" customFormat="false" ht="15" hidden="false" customHeight="false" outlineLevel="0" collapsed="false">
      <c r="A1425" s="10" t="s">
        <v>5757</v>
      </c>
      <c r="B1425" s="10" t="s">
        <v>8973</v>
      </c>
      <c r="C1425" s="11" t="n">
        <v>46037</v>
      </c>
      <c r="D1425" s="13" t="b">
        <f aca="false">TRUE()</f>
        <v>1</v>
      </c>
      <c r="E1425" s="14" t="n">
        <f aca="false">_xlfn.MAXIFS(Pedidos!$C$2:$C$7000,Pedidos!$B$2:$B$7000,A1425)</f>
        <v>46265</v>
      </c>
      <c r="F1425" s="15" t="n">
        <f aca="false">Parámetros!$B$4-E1425</f>
        <v>31</v>
      </c>
      <c r="G1425" s="7" t="n">
        <f aca="false">COUNTIF(Pedidos!$B$2:$B$7000,A1425)</f>
        <v>6</v>
      </c>
      <c r="H1425" s="16" t="n">
        <f aca="false">SUMIFS(Pedidos!$D$2:$D$7000,Pedidos!$B$2:$B$7000,A1425)</f>
        <v>226.02</v>
      </c>
      <c r="I1425" s="7" t="n">
        <f aca="false">5-MIN(4,INT(PERCENTRANK($F$2:$F$2401,F1425,6)*5))</f>
        <v>5</v>
      </c>
      <c r="J1425" s="15" t="n">
        <f aca="false">IF(G1425&gt;=Parámetros!$B$8,5,IF(G1425&gt;=Parámetros!$B$7,4,IF(G1425&gt;=Parámetros!$B$6,3,IF(G1425&gt;=Parámetros!$B$5,2,1))))</f>
        <v>5</v>
      </c>
      <c r="K1425" s="7" t="n">
        <f aca="false">1+MIN(4,INT(PERCENTRANK($H$2:$H$2401,H1425,6)*5))</f>
        <v>5</v>
      </c>
      <c r="L1425" s="7" t="str">
        <f aca="false">I1425&amp;J1425&amp;K1425</f>
        <v>555</v>
      </c>
      <c r="M1425" s="15" t="str">
        <f aca="false">INDEX('Mapa RF'!$B$4:$F$8,6-I1425,J1425)</f>
        <v>Campeones</v>
      </c>
    </row>
    <row r="1426" customFormat="false" ht="15" hidden="false" customHeight="false" outlineLevel="0" collapsed="false">
      <c r="A1426" s="10" t="s">
        <v>3915</v>
      </c>
      <c r="B1426" s="10" t="s">
        <v>8975</v>
      </c>
      <c r="C1426" s="11" t="n">
        <v>45898</v>
      </c>
      <c r="D1426" s="13" t="b">
        <f aca="false">TRUE()</f>
        <v>1</v>
      </c>
      <c r="E1426" s="14" t="n">
        <f aca="false">_xlfn.MAXIFS(Pedidos!$C$2:$C$7000,Pedidos!$B$2:$B$7000,A1426)</f>
        <v>45898</v>
      </c>
      <c r="F1426" s="15" t="n">
        <f aca="false">Parámetros!$B$4-E1426</f>
        <v>398</v>
      </c>
      <c r="G1426" s="7" t="n">
        <f aca="false">COUNTIF(Pedidos!$B$2:$B$7000,A1426)</f>
        <v>1</v>
      </c>
      <c r="H1426" s="16" t="n">
        <f aca="false">SUMIFS(Pedidos!$D$2:$D$7000,Pedidos!$B$2:$B$7000,A1426)</f>
        <v>27.65</v>
      </c>
      <c r="I1426" s="7" t="n">
        <f aca="false">5-MIN(4,INT(PERCENTRANK($F$2:$F$2401,F1426,6)*5))</f>
        <v>2</v>
      </c>
      <c r="J1426" s="15" t="n">
        <f aca="false">IF(G1426&gt;=Parámetros!$B$8,5,IF(G1426&gt;=Parámetros!$B$7,4,IF(G1426&gt;=Parámetros!$B$6,3,IF(G1426&gt;=Parámetros!$B$5,2,1))))</f>
        <v>1</v>
      </c>
      <c r="K1426" s="7" t="n">
        <f aca="false">1+MIN(4,INT(PERCENTRANK($H$2:$H$2401,H1426,6)*5))</f>
        <v>2</v>
      </c>
      <c r="L1426" s="7" t="str">
        <f aca="false">I1426&amp;J1426&amp;K1426</f>
        <v>212</v>
      </c>
      <c r="M1426" s="15" t="str">
        <f aca="false">INDEX('Mapa RF'!$B$4:$F$8,6-I1426,J1426)</f>
        <v>Hibernando</v>
      </c>
    </row>
    <row r="1427" customFormat="false" ht="15" hidden="false" customHeight="false" outlineLevel="0" collapsed="false">
      <c r="A1427" s="10" t="s">
        <v>865</v>
      </c>
      <c r="B1427" s="10" t="s">
        <v>8972</v>
      </c>
      <c r="C1427" s="11" t="n">
        <v>45662</v>
      </c>
      <c r="D1427" s="13" t="b">
        <f aca="false">FALSE()</f>
        <v>0</v>
      </c>
      <c r="E1427" s="14" t="n">
        <f aca="false">_xlfn.MAXIFS(Pedidos!$C$2:$C$7000,Pedidos!$B$2:$B$7000,A1427)</f>
        <v>45892</v>
      </c>
      <c r="F1427" s="15" t="n">
        <f aca="false">Parámetros!$B$4-E1427</f>
        <v>404</v>
      </c>
      <c r="G1427" s="7" t="n">
        <f aca="false">COUNTIF(Pedidos!$B$2:$B$7000,A1427)</f>
        <v>7</v>
      </c>
      <c r="H1427" s="16" t="n">
        <f aca="false">SUMIFS(Pedidos!$D$2:$D$7000,Pedidos!$B$2:$B$7000,A1427)</f>
        <v>329.92</v>
      </c>
      <c r="I1427" s="7" t="n">
        <f aca="false">5-MIN(4,INT(PERCENTRANK($F$2:$F$2401,F1427,6)*5))</f>
        <v>2</v>
      </c>
      <c r="J1427" s="15" t="n">
        <f aca="false">IF(G1427&gt;=Parámetros!$B$8,5,IF(G1427&gt;=Parámetros!$B$7,4,IF(G1427&gt;=Parámetros!$B$6,3,IF(G1427&gt;=Parámetros!$B$5,2,1))))</f>
        <v>5</v>
      </c>
      <c r="K1427" s="7" t="n">
        <f aca="false">1+MIN(4,INT(PERCENTRANK($H$2:$H$2401,H1427,6)*5))</f>
        <v>5</v>
      </c>
      <c r="L1427" s="7" t="str">
        <f aca="false">I1427&amp;J1427&amp;K1427</f>
        <v>255</v>
      </c>
      <c r="M1427" s="15" t="str">
        <f aca="false">INDEX('Mapa RF'!$B$4:$F$8,6-I1427,J1427)</f>
        <v>No podemos perderlos</v>
      </c>
    </row>
    <row r="1428" customFormat="false" ht="15" hidden="false" customHeight="false" outlineLevel="0" collapsed="false">
      <c r="A1428" s="10" t="s">
        <v>2983</v>
      </c>
      <c r="B1428" s="10" t="s">
        <v>8979</v>
      </c>
      <c r="C1428" s="11" t="n">
        <v>45830</v>
      </c>
      <c r="D1428" s="13" t="b">
        <f aca="false">FALSE()</f>
        <v>0</v>
      </c>
      <c r="E1428" s="14" t="n">
        <f aca="false">_xlfn.MAXIFS(Pedidos!$C$2:$C$7000,Pedidos!$B$2:$B$7000,A1428)</f>
        <v>46149</v>
      </c>
      <c r="F1428" s="15" t="n">
        <f aca="false">Parámetros!$B$4-E1428</f>
        <v>147</v>
      </c>
      <c r="G1428" s="7" t="n">
        <f aca="false">COUNTIF(Pedidos!$B$2:$B$7000,A1428)</f>
        <v>3</v>
      </c>
      <c r="H1428" s="16" t="n">
        <f aca="false">SUMIFS(Pedidos!$D$2:$D$7000,Pedidos!$B$2:$B$7000,A1428)</f>
        <v>60.58</v>
      </c>
      <c r="I1428" s="7" t="n">
        <f aca="false">5-MIN(4,INT(PERCENTRANK($F$2:$F$2401,F1428,6)*5))</f>
        <v>4</v>
      </c>
      <c r="J1428" s="15" t="n">
        <f aca="false">IF(G1428&gt;=Parámetros!$B$8,5,IF(G1428&gt;=Parámetros!$B$7,4,IF(G1428&gt;=Parámetros!$B$6,3,IF(G1428&gt;=Parámetros!$B$5,2,1))))</f>
        <v>3</v>
      </c>
      <c r="K1428" s="7" t="n">
        <f aca="false">1+MIN(4,INT(PERCENTRANK($H$2:$H$2401,H1428,6)*5))</f>
        <v>4</v>
      </c>
      <c r="L1428" s="7" t="str">
        <f aca="false">I1428&amp;J1428&amp;K1428</f>
        <v>434</v>
      </c>
      <c r="M1428" s="15" t="str">
        <f aca="false">INDEX('Mapa RF'!$B$4:$F$8,6-I1428,J1428)</f>
        <v>Potencialmente leales</v>
      </c>
    </row>
    <row r="1429" customFormat="false" ht="15" hidden="false" customHeight="false" outlineLevel="0" collapsed="false">
      <c r="A1429" s="10" t="s">
        <v>609</v>
      </c>
      <c r="B1429" s="10" t="s">
        <v>8982</v>
      </c>
      <c r="C1429" s="11" t="n">
        <v>45637</v>
      </c>
      <c r="D1429" s="13" t="b">
        <f aca="false">TRUE()</f>
        <v>1</v>
      </c>
      <c r="E1429" s="14" t="n">
        <f aca="false">_xlfn.MAXIFS(Pedidos!$C$2:$C$7000,Pedidos!$B$2:$B$7000,A1429)</f>
        <v>46279</v>
      </c>
      <c r="F1429" s="15" t="n">
        <f aca="false">Parámetros!$B$4-E1429</f>
        <v>17</v>
      </c>
      <c r="G1429" s="7" t="n">
        <f aca="false">COUNTIF(Pedidos!$B$2:$B$7000,A1429)</f>
        <v>26</v>
      </c>
      <c r="H1429" s="16" t="n">
        <f aca="false">SUMIFS(Pedidos!$D$2:$D$7000,Pedidos!$B$2:$B$7000,A1429)</f>
        <v>1117.03</v>
      </c>
      <c r="I1429" s="7" t="n">
        <f aca="false">5-MIN(4,INT(PERCENTRANK($F$2:$F$2401,F1429,6)*5))</f>
        <v>5</v>
      </c>
      <c r="J1429" s="15" t="n">
        <f aca="false">IF(G1429&gt;=Parámetros!$B$8,5,IF(G1429&gt;=Parámetros!$B$7,4,IF(G1429&gt;=Parámetros!$B$6,3,IF(G1429&gt;=Parámetros!$B$5,2,1))))</f>
        <v>5</v>
      </c>
      <c r="K1429" s="7" t="n">
        <f aca="false">1+MIN(4,INT(PERCENTRANK($H$2:$H$2401,H1429,6)*5))</f>
        <v>5</v>
      </c>
      <c r="L1429" s="7" t="str">
        <f aca="false">I1429&amp;J1429&amp;K1429</f>
        <v>555</v>
      </c>
      <c r="M1429" s="15" t="str">
        <f aca="false">INDEX('Mapa RF'!$B$4:$F$8,6-I1429,J1429)</f>
        <v>Campeones</v>
      </c>
    </row>
    <row r="1430" customFormat="false" ht="15" hidden="false" customHeight="false" outlineLevel="0" collapsed="false">
      <c r="A1430" s="10" t="s">
        <v>4342</v>
      </c>
      <c r="B1430" s="10" t="s">
        <v>8970</v>
      </c>
      <c r="C1430" s="11" t="n">
        <v>45932</v>
      </c>
      <c r="D1430" s="13" t="b">
        <f aca="false">FALSE()</f>
        <v>0</v>
      </c>
      <c r="E1430" s="14" t="n">
        <f aca="false">_xlfn.MAXIFS(Pedidos!$C$2:$C$7000,Pedidos!$B$2:$B$7000,A1430)</f>
        <v>46211</v>
      </c>
      <c r="F1430" s="15" t="n">
        <f aca="false">Parámetros!$B$4-E1430</f>
        <v>85</v>
      </c>
      <c r="G1430" s="7" t="n">
        <f aca="false">COUNTIF(Pedidos!$B$2:$B$7000,A1430)</f>
        <v>5</v>
      </c>
      <c r="H1430" s="16" t="n">
        <f aca="false">SUMIFS(Pedidos!$D$2:$D$7000,Pedidos!$B$2:$B$7000,A1430)</f>
        <v>227.98</v>
      </c>
      <c r="I1430" s="7" t="n">
        <f aca="false">5-MIN(4,INT(PERCENTRANK($F$2:$F$2401,F1430,6)*5))</f>
        <v>4</v>
      </c>
      <c r="J1430" s="15" t="n">
        <f aca="false">IF(G1430&gt;=Parámetros!$B$8,5,IF(G1430&gt;=Parámetros!$B$7,4,IF(G1430&gt;=Parámetros!$B$6,3,IF(G1430&gt;=Parámetros!$B$5,2,1))))</f>
        <v>4</v>
      </c>
      <c r="K1430" s="7" t="n">
        <f aca="false">1+MIN(4,INT(PERCENTRANK($H$2:$H$2401,H1430,6)*5))</f>
        <v>5</v>
      </c>
      <c r="L1430" s="7" t="str">
        <f aca="false">I1430&amp;J1430&amp;K1430</f>
        <v>445</v>
      </c>
      <c r="M1430" s="15" t="str">
        <f aca="false">INDEX('Mapa RF'!$B$4:$F$8,6-I1430,J1430)</f>
        <v>Leales</v>
      </c>
    </row>
    <row r="1431" customFormat="false" ht="15" hidden="false" customHeight="false" outlineLevel="0" collapsed="false">
      <c r="A1431" s="10" t="s">
        <v>1902</v>
      </c>
      <c r="B1431" s="10" t="s">
        <v>8973</v>
      </c>
      <c r="C1431" s="11" t="n">
        <v>45748</v>
      </c>
      <c r="D1431" s="13" t="b">
        <f aca="false">TRUE()</f>
        <v>1</v>
      </c>
      <c r="E1431" s="14" t="n">
        <f aca="false">_xlfn.MAXIFS(Pedidos!$C$2:$C$7000,Pedidos!$B$2:$B$7000,A1431)</f>
        <v>45947</v>
      </c>
      <c r="F1431" s="15" t="n">
        <f aca="false">Parámetros!$B$4-E1431</f>
        <v>349</v>
      </c>
      <c r="G1431" s="7" t="n">
        <f aca="false">COUNTIF(Pedidos!$B$2:$B$7000,A1431)</f>
        <v>4</v>
      </c>
      <c r="H1431" s="16" t="n">
        <f aca="false">SUMIFS(Pedidos!$D$2:$D$7000,Pedidos!$B$2:$B$7000,A1431)</f>
        <v>162.92</v>
      </c>
      <c r="I1431" s="7" t="n">
        <f aca="false">5-MIN(4,INT(PERCENTRANK($F$2:$F$2401,F1431,6)*5))</f>
        <v>3</v>
      </c>
      <c r="J1431" s="15" t="n">
        <f aca="false">IF(G1431&gt;=Parámetros!$B$8,5,IF(G1431&gt;=Parámetros!$B$7,4,IF(G1431&gt;=Parámetros!$B$6,3,IF(G1431&gt;=Parámetros!$B$5,2,1))))</f>
        <v>4</v>
      </c>
      <c r="K1431" s="7" t="n">
        <f aca="false">1+MIN(4,INT(PERCENTRANK($H$2:$H$2401,H1431,6)*5))</f>
        <v>5</v>
      </c>
      <c r="L1431" s="7" t="str">
        <f aca="false">I1431&amp;J1431&amp;K1431</f>
        <v>345</v>
      </c>
      <c r="M1431" s="15" t="str">
        <f aca="false">INDEX('Mapa RF'!$B$4:$F$8,6-I1431,J1431)</f>
        <v>Leales</v>
      </c>
    </row>
    <row r="1432" customFormat="false" ht="15" hidden="false" customHeight="false" outlineLevel="0" collapsed="false">
      <c r="A1432" s="10" t="s">
        <v>4798</v>
      </c>
      <c r="B1432" s="10" t="s">
        <v>8972</v>
      </c>
      <c r="C1432" s="11" t="n">
        <v>45965</v>
      </c>
      <c r="D1432" s="13" t="b">
        <f aca="false">TRUE()</f>
        <v>1</v>
      </c>
      <c r="E1432" s="14" t="n">
        <f aca="false">_xlfn.MAXIFS(Pedidos!$C$2:$C$7000,Pedidos!$B$2:$B$7000,A1432)</f>
        <v>45965</v>
      </c>
      <c r="F1432" s="15" t="n">
        <f aca="false">Parámetros!$B$4-E1432</f>
        <v>331</v>
      </c>
      <c r="G1432" s="7" t="n">
        <f aca="false">COUNTIF(Pedidos!$B$2:$B$7000,A1432)</f>
        <v>1</v>
      </c>
      <c r="H1432" s="16" t="n">
        <f aca="false">SUMIFS(Pedidos!$D$2:$D$7000,Pedidos!$B$2:$B$7000,A1432)</f>
        <v>43.8</v>
      </c>
      <c r="I1432" s="7" t="n">
        <f aca="false">5-MIN(4,INT(PERCENTRANK($F$2:$F$2401,F1432,6)*5))</f>
        <v>3</v>
      </c>
      <c r="J1432" s="15" t="n">
        <f aca="false">IF(G1432&gt;=Parámetros!$B$8,5,IF(G1432&gt;=Parámetros!$B$7,4,IF(G1432&gt;=Parámetros!$B$6,3,IF(G1432&gt;=Parámetros!$B$5,2,1))))</f>
        <v>1</v>
      </c>
      <c r="K1432" s="7" t="n">
        <f aca="false">1+MIN(4,INT(PERCENTRANK($H$2:$H$2401,H1432,6)*5))</f>
        <v>3</v>
      </c>
      <c r="L1432" s="7" t="str">
        <f aca="false">I1432&amp;J1432&amp;K1432</f>
        <v>313</v>
      </c>
      <c r="M1432" s="15" t="str">
        <f aca="false">INDEX('Mapa RF'!$B$4:$F$8,6-I1432,J1432)</f>
        <v>A punto de dormirse</v>
      </c>
    </row>
    <row r="1433" customFormat="false" ht="15" hidden="false" customHeight="false" outlineLevel="0" collapsed="false">
      <c r="A1433" s="10" t="s">
        <v>45</v>
      </c>
      <c r="B1433" s="10" t="s">
        <v>8973</v>
      </c>
      <c r="C1433" s="11" t="n">
        <v>45569</v>
      </c>
      <c r="D1433" s="13" t="b">
        <f aca="false">FALSE()</f>
        <v>0</v>
      </c>
      <c r="E1433" s="14" t="n">
        <f aca="false">_xlfn.MAXIFS(Pedidos!$C$2:$C$7000,Pedidos!$B$2:$B$7000,A1433)</f>
        <v>45792</v>
      </c>
      <c r="F1433" s="15" t="n">
        <f aca="false">Parámetros!$B$4-E1433</f>
        <v>504</v>
      </c>
      <c r="G1433" s="7" t="n">
        <f aca="false">COUNTIF(Pedidos!$B$2:$B$7000,A1433)</f>
        <v>4</v>
      </c>
      <c r="H1433" s="16" t="n">
        <f aca="false">SUMIFS(Pedidos!$D$2:$D$7000,Pedidos!$B$2:$B$7000,A1433)</f>
        <v>188.57</v>
      </c>
      <c r="I1433" s="7" t="n">
        <f aca="false">5-MIN(4,INT(PERCENTRANK($F$2:$F$2401,F1433,6)*5))</f>
        <v>2</v>
      </c>
      <c r="J1433" s="15" t="n">
        <f aca="false">IF(G1433&gt;=Parámetros!$B$8,5,IF(G1433&gt;=Parámetros!$B$7,4,IF(G1433&gt;=Parámetros!$B$6,3,IF(G1433&gt;=Parámetros!$B$5,2,1))))</f>
        <v>4</v>
      </c>
      <c r="K1433" s="7" t="n">
        <f aca="false">1+MIN(4,INT(PERCENTRANK($H$2:$H$2401,H1433,6)*5))</f>
        <v>5</v>
      </c>
      <c r="L1433" s="7" t="str">
        <f aca="false">I1433&amp;J1433&amp;K1433</f>
        <v>245</v>
      </c>
      <c r="M1433" s="15" t="str">
        <f aca="false">INDEX('Mapa RF'!$B$4:$F$8,6-I1433,J1433)</f>
        <v>En riesgo</v>
      </c>
    </row>
    <row r="1434" customFormat="false" ht="15" hidden="false" customHeight="false" outlineLevel="0" collapsed="false">
      <c r="A1434" s="10" t="s">
        <v>7369</v>
      </c>
      <c r="B1434" s="10" t="s">
        <v>8978</v>
      </c>
      <c r="C1434" s="11" t="n">
        <v>46166</v>
      </c>
      <c r="D1434" s="13" t="b">
        <f aca="false">TRUE()</f>
        <v>1</v>
      </c>
      <c r="E1434" s="14" t="n">
        <f aca="false">_xlfn.MAXIFS(Pedidos!$C$2:$C$7000,Pedidos!$B$2:$B$7000,A1434)</f>
        <v>46224</v>
      </c>
      <c r="F1434" s="15" t="n">
        <f aca="false">Parámetros!$B$4-E1434</f>
        <v>72</v>
      </c>
      <c r="G1434" s="7" t="n">
        <f aca="false">COUNTIF(Pedidos!$B$2:$B$7000,A1434)</f>
        <v>2</v>
      </c>
      <c r="H1434" s="16" t="n">
        <f aca="false">SUMIFS(Pedidos!$D$2:$D$7000,Pedidos!$B$2:$B$7000,A1434)</f>
        <v>76.19</v>
      </c>
      <c r="I1434" s="7" t="n">
        <f aca="false">5-MIN(4,INT(PERCENTRANK($F$2:$F$2401,F1434,6)*5))</f>
        <v>4</v>
      </c>
      <c r="J1434" s="15" t="n">
        <f aca="false">IF(G1434&gt;=Parámetros!$B$8,5,IF(G1434&gt;=Parámetros!$B$7,4,IF(G1434&gt;=Parámetros!$B$6,3,IF(G1434&gt;=Parámetros!$B$5,2,1))))</f>
        <v>2</v>
      </c>
      <c r="K1434" s="7" t="n">
        <f aca="false">1+MIN(4,INT(PERCENTRANK($H$2:$H$2401,H1434,6)*5))</f>
        <v>4</v>
      </c>
      <c r="L1434" s="7" t="str">
        <f aca="false">I1434&amp;J1434&amp;K1434</f>
        <v>424</v>
      </c>
      <c r="M1434" s="15" t="str">
        <f aca="false">INDEX('Mapa RF'!$B$4:$F$8,6-I1434,J1434)</f>
        <v>Potencialmente leales</v>
      </c>
    </row>
    <row r="1435" customFormat="false" ht="15" hidden="false" customHeight="false" outlineLevel="0" collapsed="false">
      <c r="A1435" s="10" t="s">
        <v>3338</v>
      </c>
      <c r="B1435" s="10" t="s">
        <v>8976</v>
      </c>
      <c r="C1435" s="11" t="n">
        <v>45857</v>
      </c>
      <c r="D1435" s="13" t="b">
        <f aca="false">FALSE()</f>
        <v>0</v>
      </c>
      <c r="E1435" s="14" t="n">
        <f aca="false">_xlfn.MAXIFS(Pedidos!$C$2:$C$7000,Pedidos!$B$2:$B$7000,A1435)</f>
        <v>45857</v>
      </c>
      <c r="F1435" s="15" t="n">
        <f aca="false">Parámetros!$B$4-E1435</f>
        <v>439</v>
      </c>
      <c r="G1435" s="7" t="n">
        <f aca="false">COUNTIF(Pedidos!$B$2:$B$7000,A1435)</f>
        <v>1</v>
      </c>
      <c r="H1435" s="16" t="n">
        <f aca="false">SUMIFS(Pedidos!$D$2:$D$7000,Pedidos!$B$2:$B$7000,A1435)</f>
        <v>31.53</v>
      </c>
      <c r="I1435" s="7" t="n">
        <f aca="false">5-MIN(4,INT(PERCENTRANK($F$2:$F$2401,F1435,6)*5))</f>
        <v>2</v>
      </c>
      <c r="J1435" s="15" t="n">
        <f aca="false">IF(G1435&gt;=Parámetros!$B$8,5,IF(G1435&gt;=Parámetros!$B$7,4,IF(G1435&gt;=Parámetros!$B$6,3,IF(G1435&gt;=Parámetros!$B$5,2,1))))</f>
        <v>1</v>
      </c>
      <c r="K1435" s="7" t="n">
        <f aca="false">1+MIN(4,INT(PERCENTRANK($H$2:$H$2401,H1435,6)*5))</f>
        <v>2</v>
      </c>
      <c r="L1435" s="7" t="str">
        <f aca="false">I1435&amp;J1435&amp;K1435</f>
        <v>212</v>
      </c>
      <c r="M1435" s="15" t="str">
        <f aca="false">INDEX('Mapa RF'!$B$4:$F$8,6-I1435,J1435)</f>
        <v>Hibernando</v>
      </c>
    </row>
    <row r="1436" customFormat="false" ht="15" hidden="false" customHeight="false" outlineLevel="0" collapsed="false">
      <c r="A1436" s="10" t="s">
        <v>5384</v>
      </c>
      <c r="B1436" s="10" t="s">
        <v>8972</v>
      </c>
      <c r="C1436" s="11" t="n">
        <v>46008</v>
      </c>
      <c r="D1436" s="13" t="b">
        <f aca="false">TRUE()</f>
        <v>1</v>
      </c>
      <c r="E1436" s="14" t="n">
        <f aca="false">_xlfn.MAXIFS(Pedidos!$C$2:$C$7000,Pedidos!$B$2:$B$7000,A1436)</f>
        <v>46008</v>
      </c>
      <c r="F1436" s="15" t="n">
        <f aca="false">Parámetros!$B$4-E1436</f>
        <v>288</v>
      </c>
      <c r="G1436" s="7" t="n">
        <f aca="false">COUNTIF(Pedidos!$B$2:$B$7000,A1436)</f>
        <v>1</v>
      </c>
      <c r="H1436" s="16" t="n">
        <f aca="false">SUMIFS(Pedidos!$D$2:$D$7000,Pedidos!$B$2:$B$7000,A1436)</f>
        <v>58.68</v>
      </c>
      <c r="I1436" s="7" t="n">
        <f aca="false">5-MIN(4,INT(PERCENTRANK($F$2:$F$2401,F1436,6)*5))</f>
        <v>3</v>
      </c>
      <c r="J1436" s="15" t="n">
        <f aca="false">IF(G1436&gt;=Parámetros!$B$8,5,IF(G1436&gt;=Parámetros!$B$7,4,IF(G1436&gt;=Parámetros!$B$6,3,IF(G1436&gt;=Parámetros!$B$5,2,1))))</f>
        <v>1</v>
      </c>
      <c r="K1436" s="7" t="n">
        <f aca="false">1+MIN(4,INT(PERCENTRANK($H$2:$H$2401,H1436,6)*5))</f>
        <v>3</v>
      </c>
      <c r="L1436" s="7" t="str">
        <f aca="false">I1436&amp;J1436&amp;K1436</f>
        <v>313</v>
      </c>
      <c r="M1436" s="15" t="str">
        <f aca="false">INDEX('Mapa RF'!$B$4:$F$8,6-I1436,J1436)</f>
        <v>A punto de dormirse</v>
      </c>
    </row>
    <row r="1437" customFormat="false" ht="15" hidden="false" customHeight="false" outlineLevel="0" collapsed="false">
      <c r="A1437" s="10" t="s">
        <v>5718</v>
      </c>
      <c r="B1437" s="10" t="s">
        <v>8978</v>
      </c>
      <c r="C1437" s="11" t="n">
        <v>46034</v>
      </c>
      <c r="D1437" s="13" t="b">
        <f aca="false">TRUE()</f>
        <v>1</v>
      </c>
      <c r="E1437" s="14" t="n">
        <f aca="false">_xlfn.MAXIFS(Pedidos!$C$2:$C$7000,Pedidos!$B$2:$B$7000,A1437)</f>
        <v>46034</v>
      </c>
      <c r="F1437" s="15" t="n">
        <f aca="false">Parámetros!$B$4-E1437</f>
        <v>262</v>
      </c>
      <c r="G1437" s="7" t="n">
        <f aca="false">COUNTIF(Pedidos!$B$2:$B$7000,A1437)</f>
        <v>1</v>
      </c>
      <c r="H1437" s="16" t="n">
        <f aca="false">SUMIFS(Pedidos!$D$2:$D$7000,Pedidos!$B$2:$B$7000,A1437)</f>
        <v>112.52</v>
      </c>
      <c r="I1437" s="7" t="n">
        <f aca="false">5-MIN(4,INT(PERCENTRANK($F$2:$F$2401,F1437,6)*5))</f>
        <v>3</v>
      </c>
      <c r="J1437" s="15" t="n">
        <f aca="false">IF(G1437&gt;=Parámetros!$B$8,5,IF(G1437&gt;=Parámetros!$B$7,4,IF(G1437&gt;=Parámetros!$B$6,3,IF(G1437&gt;=Parámetros!$B$5,2,1))))</f>
        <v>1</v>
      </c>
      <c r="K1437" s="7" t="n">
        <f aca="false">1+MIN(4,INT(PERCENTRANK($H$2:$H$2401,H1437,6)*5))</f>
        <v>4</v>
      </c>
      <c r="L1437" s="7" t="str">
        <f aca="false">I1437&amp;J1437&amp;K1437</f>
        <v>314</v>
      </c>
      <c r="M1437" s="15" t="str">
        <f aca="false">INDEX('Mapa RF'!$B$4:$F$8,6-I1437,J1437)</f>
        <v>A punto de dormirse</v>
      </c>
    </row>
    <row r="1438" customFormat="false" ht="15" hidden="false" customHeight="false" outlineLevel="0" collapsed="false">
      <c r="A1438" s="10" t="s">
        <v>3160</v>
      </c>
      <c r="B1438" s="10" t="s">
        <v>8972</v>
      </c>
      <c r="C1438" s="11" t="n">
        <v>45843</v>
      </c>
      <c r="D1438" s="13" t="b">
        <f aca="false">FALSE()</f>
        <v>0</v>
      </c>
      <c r="E1438" s="14" t="n">
        <f aca="false">_xlfn.MAXIFS(Pedidos!$C$2:$C$7000,Pedidos!$B$2:$B$7000,A1438)</f>
        <v>45843</v>
      </c>
      <c r="F1438" s="15" t="n">
        <f aca="false">Parámetros!$B$4-E1438</f>
        <v>453</v>
      </c>
      <c r="G1438" s="7" t="n">
        <f aca="false">COUNTIF(Pedidos!$B$2:$B$7000,A1438)</f>
        <v>1</v>
      </c>
      <c r="H1438" s="16" t="n">
        <f aca="false">SUMIFS(Pedidos!$D$2:$D$7000,Pedidos!$B$2:$B$7000,A1438)</f>
        <v>35.48</v>
      </c>
      <c r="I1438" s="7" t="n">
        <f aca="false">5-MIN(4,INT(PERCENTRANK($F$2:$F$2401,F1438,6)*5))</f>
        <v>2</v>
      </c>
      <c r="J1438" s="15" t="n">
        <f aca="false">IF(G1438&gt;=Parámetros!$B$8,5,IF(G1438&gt;=Parámetros!$B$7,4,IF(G1438&gt;=Parámetros!$B$6,3,IF(G1438&gt;=Parámetros!$B$5,2,1))))</f>
        <v>1</v>
      </c>
      <c r="K1438" s="7" t="n">
        <f aca="false">1+MIN(4,INT(PERCENTRANK($H$2:$H$2401,H1438,6)*5))</f>
        <v>2</v>
      </c>
      <c r="L1438" s="7" t="str">
        <f aca="false">I1438&amp;J1438&amp;K1438</f>
        <v>212</v>
      </c>
      <c r="M1438" s="15" t="str">
        <f aca="false">INDEX('Mapa RF'!$B$4:$F$8,6-I1438,J1438)</f>
        <v>Hibernando</v>
      </c>
    </row>
    <row r="1439" customFormat="false" ht="15" hidden="false" customHeight="false" outlineLevel="0" collapsed="false">
      <c r="A1439" s="10" t="s">
        <v>6988</v>
      </c>
      <c r="B1439" s="10" t="s">
        <v>8968</v>
      </c>
      <c r="C1439" s="11" t="n">
        <v>46134</v>
      </c>
      <c r="D1439" s="13" t="b">
        <f aca="false">TRUE()</f>
        <v>1</v>
      </c>
      <c r="E1439" s="14" t="n">
        <f aca="false">_xlfn.MAXIFS(Pedidos!$C$2:$C$7000,Pedidos!$B$2:$B$7000,A1439)</f>
        <v>46134</v>
      </c>
      <c r="F1439" s="15" t="n">
        <f aca="false">Parámetros!$B$4-E1439</f>
        <v>162</v>
      </c>
      <c r="G1439" s="7" t="n">
        <f aca="false">COUNTIF(Pedidos!$B$2:$B$7000,A1439)</f>
        <v>1</v>
      </c>
      <c r="H1439" s="16" t="n">
        <f aca="false">SUMIFS(Pedidos!$D$2:$D$7000,Pedidos!$B$2:$B$7000,A1439)</f>
        <v>55.09</v>
      </c>
      <c r="I1439" s="7" t="n">
        <f aca="false">5-MIN(4,INT(PERCENTRANK($F$2:$F$2401,F1439,6)*5))</f>
        <v>4</v>
      </c>
      <c r="J1439" s="15" t="n">
        <f aca="false">IF(G1439&gt;=Parámetros!$B$8,5,IF(G1439&gt;=Parámetros!$B$7,4,IF(G1439&gt;=Parámetros!$B$6,3,IF(G1439&gt;=Parámetros!$B$5,2,1))))</f>
        <v>1</v>
      </c>
      <c r="K1439" s="7" t="n">
        <f aca="false">1+MIN(4,INT(PERCENTRANK($H$2:$H$2401,H1439,6)*5))</f>
        <v>3</v>
      </c>
      <c r="L1439" s="7" t="str">
        <f aca="false">I1439&amp;J1439&amp;K1439</f>
        <v>413</v>
      </c>
      <c r="M1439" s="15" t="str">
        <f aca="false">INDEX('Mapa RF'!$B$4:$F$8,6-I1439,J1439)</f>
        <v>Prometedores</v>
      </c>
    </row>
    <row r="1440" customFormat="false" ht="15" hidden="false" customHeight="false" outlineLevel="0" collapsed="false">
      <c r="A1440" s="10" t="s">
        <v>1286</v>
      </c>
      <c r="B1440" s="10" t="s">
        <v>8972</v>
      </c>
      <c r="C1440" s="11" t="n">
        <v>45701</v>
      </c>
      <c r="D1440" s="13" t="b">
        <f aca="false">FALSE()</f>
        <v>0</v>
      </c>
      <c r="E1440" s="14" t="n">
        <f aca="false">_xlfn.MAXIFS(Pedidos!$C$2:$C$7000,Pedidos!$B$2:$B$7000,A1440)</f>
        <v>45701</v>
      </c>
      <c r="F1440" s="15" t="n">
        <f aca="false">Parámetros!$B$4-E1440</f>
        <v>595</v>
      </c>
      <c r="G1440" s="7" t="n">
        <f aca="false">COUNTIF(Pedidos!$B$2:$B$7000,A1440)</f>
        <v>1</v>
      </c>
      <c r="H1440" s="16" t="n">
        <f aca="false">SUMIFS(Pedidos!$D$2:$D$7000,Pedidos!$B$2:$B$7000,A1440)</f>
        <v>20.44</v>
      </c>
      <c r="I1440" s="7" t="n">
        <f aca="false">5-MIN(4,INT(PERCENTRANK($F$2:$F$2401,F1440,6)*5))</f>
        <v>1</v>
      </c>
      <c r="J1440" s="15" t="n">
        <f aca="false">IF(G1440&gt;=Parámetros!$B$8,5,IF(G1440&gt;=Parámetros!$B$7,4,IF(G1440&gt;=Parámetros!$B$6,3,IF(G1440&gt;=Parámetros!$B$5,2,1))))</f>
        <v>1</v>
      </c>
      <c r="K1440" s="7" t="n">
        <f aca="false">1+MIN(4,INT(PERCENTRANK($H$2:$H$2401,H1440,6)*5))</f>
        <v>1</v>
      </c>
      <c r="L1440" s="7" t="str">
        <f aca="false">I1440&amp;J1440&amp;K1440</f>
        <v>111</v>
      </c>
      <c r="M1440" s="15" t="str">
        <f aca="false">INDEX('Mapa RF'!$B$4:$F$8,6-I1440,J1440)</f>
        <v>Hibernando</v>
      </c>
    </row>
    <row r="1441" customFormat="false" ht="15" hidden="false" customHeight="false" outlineLevel="0" collapsed="false">
      <c r="A1441" s="10" t="s">
        <v>4124</v>
      </c>
      <c r="B1441" s="10" t="s">
        <v>8972</v>
      </c>
      <c r="C1441" s="11" t="n">
        <v>45915</v>
      </c>
      <c r="D1441" s="13" t="b">
        <f aca="false">TRUE()</f>
        <v>1</v>
      </c>
      <c r="E1441" s="14" t="n">
        <f aca="false">_xlfn.MAXIFS(Pedidos!$C$2:$C$7000,Pedidos!$B$2:$B$7000,A1441)</f>
        <v>45915</v>
      </c>
      <c r="F1441" s="15" t="n">
        <f aca="false">Parámetros!$B$4-E1441</f>
        <v>381</v>
      </c>
      <c r="G1441" s="7" t="n">
        <f aca="false">COUNTIF(Pedidos!$B$2:$B$7000,A1441)</f>
        <v>1</v>
      </c>
      <c r="H1441" s="16" t="n">
        <f aca="false">SUMIFS(Pedidos!$D$2:$D$7000,Pedidos!$B$2:$B$7000,A1441)</f>
        <v>19.85</v>
      </c>
      <c r="I1441" s="7" t="n">
        <f aca="false">5-MIN(4,INT(PERCENTRANK($F$2:$F$2401,F1441,6)*5))</f>
        <v>2</v>
      </c>
      <c r="J1441" s="15" t="n">
        <f aca="false">IF(G1441&gt;=Parámetros!$B$8,5,IF(G1441&gt;=Parámetros!$B$7,4,IF(G1441&gt;=Parámetros!$B$6,3,IF(G1441&gt;=Parámetros!$B$5,2,1))))</f>
        <v>1</v>
      </c>
      <c r="K1441" s="7" t="n">
        <f aca="false">1+MIN(4,INT(PERCENTRANK($H$2:$H$2401,H1441,6)*5))</f>
        <v>1</v>
      </c>
      <c r="L1441" s="7" t="str">
        <f aca="false">I1441&amp;J1441&amp;K1441</f>
        <v>211</v>
      </c>
      <c r="M1441" s="15" t="str">
        <f aca="false">INDEX('Mapa RF'!$B$4:$F$8,6-I1441,J1441)</f>
        <v>Hibernando</v>
      </c>
    </row>
    <row r="1442" customFormat="false" ht="15" hidden="false" customHeight="false" outlineLevel="0" collapsed="false">
      <c r="A1442" s="10" t="s">
        <v>35</v>
      </c>
      <c r="B1442" s="10" t="s">
        <v>8971</v>
      </c>
      <c r="C1442" s="11" t="n">
        <v>45567</v>
      </c>
      <c r="D1442" s="13" t="b">
        <f aca="false">TRUE()</f>
        <v>1</v>
      </c>
      <c r="E1442" s="14" t="n">
        <f aca="false">_xlfn.MAXIFS(Pedidos!$C$2:$C$7000,Pedidos!$B$2:$B$7000,A1442)</f>
        <v>45567</v>
      </c>
      <c r="F1442" s="15" t="n">
        <f aca="false">Parámetros!$B$4-E1442</f>
        <v>729</v>
      </c>
      <c r="G1442" s="7" t="n">
        <f aca="false">COUNTIF(Pedidos!$B$2:$B$7000,A1442)</f>
        <v>1</v>
      </c>
      <c r="H1442" s="16" t="n">
        <f aca="false">SUMIFS(Pedidos!$D$2:$D$7000,Pedidos!$B$2:$B$7000,A1442)</f>
        <v>28.5</v>
      </c>
      <c r="I1442" s="7" t="n">
        <f aca="false">5-MIN(4,INT(PERCENTRANK($F$2:$F$2401,F1442,6)*5))</f>
        <v>1</v>
      </c>
      <c r="J1442" s="15" t="n">
        <f aca="false">IF(G1442&gt;=Parámetros!$B$8,5,IF(G1442&gt;=Parámetros!$B$7,4,IF(G1442&gt;=Parámetros!$B$6,3,IF(G1442&gt;=Parámetros!$B$5,2,1))))</f>
        <v>1</v>
      </c>
      <c r="K1442" s="7" t="n">
        <f aca="false">1+MIN(4,INT(PERCENTRANK($H$2:$H$2401,H1442,6)*5))</f>
        <v>2</v>
      </c>
      <c r="L1442" s="7" t="str">
        <f aca="false">I1442&amp;J1442&amp;K1442</f>
        <v>112</v>
      </c>
      <c r="M1442" s="15" t="str">
        <f aca="false">INDEX('Mapa RF'!$B$4:$F$8,6-I1442,J1442)</f>
        <v>Hibernando</v>
      </c>
    </row>
    <row r="1443" customFormat="false" ht="15" hidden="false" customHeight="false" outlineLevel="0" collapsed="false">
      <c r="A1443" s="10" t="s">
        <v>6092</v>
      </c>
      <c r="B1443" s="10" t="s">
        <v>8980</v>
      </c>
      <c r="C1443" s="11" t="n">
        <v>46063</v>
      </c>
      <c r="D1443" s="13" t="b">
        <f aca="false">TRUE()</f>
        <v>1</v>
      </c>
      <c r="E1443" s="14" t="n">
        <f aca="false">_xlfn.MAXIFS(Pedidos!$C$2:$C$7000,Pedidos!$B$2:$B$7000,A1443)</f>
        <v>46063</v>
      </c>
      <c r="F1443" s="15" t="n">
        <f aca="false">Parámetros!$B$4-E1443</f>
        <v>233</v>
      </c>
      <c r="G1443" s="7" t="n">
        <f aca="false">COUNTIF(Pedidos!$B$2:$B$7000,A1443)</f>
        <v>1</v>
      </c>
      <c r="H1443" s="16" t="n">
        <f aca="false">SUMIFS(Pedidos!$D$2:$D$7000,Pedidos!$B$2:$B$7000,A1443)</f>
        <v>68.65</v>
      </c>
      <c r="I1443" s="7" t="n">
        <f aca="false">5-MIN(4,INT(PERCENTRANK($F$2:$F$2401,F1443,6)*5))</f>
        <v>3</v>
      </c>
      <c r="J1443" s="15" t="n">
        <f aca="false">IF(G1443&gt;=Parámetros!$B$8,5,IF(G1443&gt;=Parámetros!$B$7,4,IF(G1443&gt;=Parámetros!$B$6,3,IF(G1443&gt;=Parámetros!$B$5,2,1))))</f>
        <v>1</v>
      </c>
      <c r="K1443" s="7" t="n">
        <f aca="false">1+MIN(4,INT(PERCENTRANK($H$2:$H$2401,H1443,6)*5))</f>
        <v>4</v>
      </c>
      <c r="L1443" s="7" t="str">
        <f aca="false">I1443&amp;J1443&amp;K1443</f>
        <v>314</v>
      </c>
      <c r="M1443" s="15" t="str">
        <f aca="false">INDEX('Mapa RF'!$B$4:$F$8,6-I1443,J1443)</f>
        <v>A punto de dormirse</v>
      </c>
    </row>
    <row r="1444" customFormat="false" ht="15" hidden="false" customHeight="false" outlineLevel="0" collapsed="false">
      <c r="A1444" s="10" t="s">
        <v>5701</v>
      </c>
      <c r="B1444" s="10" t="s">
        <v>8970</v>
      </c>
      <c r="C1444" s="11" t="n">
        <v>46033</v>
      </c>
      <c r="D1444" s="13" t="b">
        <f aca="false">FALSE()</f>
        <v>0</v>
      </c>
      <c r="E1444" s="14" t="n">
        <f aca="false">_xlfn.MAXIFS(Pedidos!$C$2:$C$7000,Pedidos!$B$2:$B$7000,A1444)</f>
        <v>46033</v>
      </c>
      <c r="F1444" s="15" t="n">
        <f aca="false">Parámetros!$B$4-E1444</f>
        <v>263</v>
      </c>
      <c r="G1444" s="7" t="n">
        <f aca="false">COUNTIF(Pedidos!$B$2:$B$7000,A1444)</f>
        <v>1</v>
      </c>
      <c r="H1444" s="16" t="n">
        <f aca="false">SUMIFS(Pedidos!$D$2:$D$7000,Pedidos!$B$2:$B$7000,A1444)</f>
        <v>22.31</v>
      </c>
      <c r="I1444" s="7" t="n">
        <f aca="false">5-MIN(4,INT(PERCENTRANK($F$2:$F$2401,F1444,6)*5))</f>
        <v>3</v>
      </c>
      <c r="J1444" s="15" t="n">
        <f aca="false">IF(G1444&gt;=Parámetros!$B$8,5,IF(G1444&gt;=Parámetros!$B$7,4,IF(G1444&gt;=Parámetros!$B$6,3,IF(G1444&gt;=Parámetros!$B$5,2,1))))</f>
        <v>1</v>
      </c>
      <c r="K1444" s="7" t="n">
        <f aca="false">1+MIN(4,INT(PERCENTRANK($H$2:$H$2401,H1444,6)*5))</f>
        <v>1</v>
      </c>
      <c r="L1444" s="7" t="str">
        <f aca="false">I1444&amp;J1444&amp;K1444</f>
        <v>311</v>
      </c>
      <c r="M1444" s="15" t="str">
        <f aca="false">INDEX('Mapa RF'!$B$4:$F$8,6-I1444,J1444)</f>
        <v>A punto de dormirse</v>
      </c>
    </row>
    <row r="1445" customFormat="false" ht="15" hidden="false" customHeight="false" outlineLevel="0" collapsed="false">
      <c r="A1445" s="10" t="s">
        <v>1955</v>
      </c>
      <c r="B1445" s="10" t="s">
        <v>8978</v>
      </c>
      <c r="C1445" s="11" t="n">
        <v>45753</v>
      </c>
      <c r="D1445" s="13" t="b">
        <f aca="false">FALSE()</f>
        <v>0</v>
      </c>
      <c r="E1445" s="14" t="n">
        <f aca="false">_xlfn.MAXIFS(Pedidos!$C$2:$C$7000,Pedidos!$B$2:$B$7000,A1445)</f>
        <v>45941</v>
      </c>
      <c r="F1445" s="15" t="n">
        <f aca="false">Parámetros!$B$4-E1445</f>
        <v>355</v>
      </c>
      <c r="G1445" s="7" t="n">
        <f aca="false">COUNTIF(Pedidos!$B$2:$B$7000,A1445)</f>
        <v>4</v>
      </c>
      <c r="H1445" s="16" t="n">
        <f aca="false">SUMIFS(Pedidos!$D$2:$D$7000,Pedidos!$B$2:$B$7000,A1445)</f>
        <v>136.99</v>
      </c>
      <c r="I1445" s="7" t="n">
        <f aca="false">5-MIN(4,INT(PERCENTRANK($F$2:$F$2401,F1445,6)*5))</f>
        <v>3</v>
      </c>
      <c r="J1445" s="15" t="n">
        <f aca="false">IF(G1445&gt;=Parámetros!$B$8,5,IF(G1445&gt;=Parámetros!$B$7,4,IF(G1445&gt;=Parámetros!$B$6,3,IF(G1445&gt;=Parámetros!$B$5,2,1))))</f>
        <v>4</v>
      </c>
      <c r="K1445" s="7" t="n">
        <f aca="false">1+MIN(4,INT(PERCENTRANK($H$2:$H$2401,H1445,6)*5))</f>
        <v>4</v>
      </c>
      <c r="L1445" s="7" t="str">
        <f aca="false">I1445&amp;J1445&amp;K1445</f>
        <v>344</v>
      </c>
      <c r="M1445" s="15" t="str">
        <f aca="false">INDEX('Mapa RF'!$B$4:$F$8,6-I1445,J1445)</f>
        <v>Leales</v>
      </c>
    </row>
    <row r="1446" customFormat="false" ht="15" hidden="false" customHeight="false" outlineLevel="0" collapsed="false">
      <c r="A1446" s="10" t="s">
        <v>3555</v>
      </c>
      <c r="B1446" s="10" t="s">
        <v>8970</v>
      </c>
      <c r="C1446" s="11" t="n">
        <v>45871</v>
      </c>
      <c r="D1446" s="13" t="b">
        <f aca="false">TRUE()</f>
        <v>1</v>
      </c>
      <c r="E1446" s="14" t="n">
        <f aca="false">_xlfn.MAXIFS(Pedidos!$C$2:$C$7000,Pedidos!$B$2:$B$7000,A1446)</f>
        <v>46061</v>
      </c>
      <c r="F1446" s="15" t="n">
        <f aca="false">Parámetros!$B$4-E1446</f>
        <v>235</v>
      </c>
      <c r="G1446" s="7" t="n">
        <f aca="false">COUNTIF(Pedidos!$B$2:$B$7000,A1446)</f>
        <v>2</v>
      </c>
      <c r="H1446" s="16" t="n">
        <f aca="false">SUMIFS(Pedidos!$D$2:$D$7000,Pedidos!$B$2:$B$7000,A1446)</f>
        <v>118.36</v>
      </c>
      <c r="I1446" s="7" t="n">
        <f aca="false">5-MIN(4,INT(PERCENTRANK($F$2:$F$2401,F1446,6)*5))</f>
        <v>3</v>
      </c>
      <c r="J1446" s="15" t="n">
        <f aca="false">IF(G1446&gt;=Parámetros!$B$8,5,IF(G1446&gt;=Parámetros!$B$7,4,IF(G1446&gt;=Parámetros!$B$6,3,IF(G1446&gt;=Parámetros!$B$5,2,1))))</f>
        <v>2</v>
      </c>
      <c r="K1446" s="7" t="n">
        <f aca="false">1+MIN(4,INT(PERCENTRANK($H$2:$H$2401,H1446,6)*5))</f>
        <v>4</v>
      </c>
      <c r="L1446" s="7" t="str">
        <f aca="false">I1446&amp;J1446&amp;K1446</f>
        <v>324</v>
      </c>
      <c r="M1446" s="15" t="str">
        <f aca="false">INDEX('Mapa RF'!$B$4:$F$8,6-I1446,J1446)</f>
        <v>A punto de dormirse</v>
      </c>
    </row>
    <row r="1447" customFormat="false" ht="15" hidden="false" customHeight="false" outlineLevel="0" collapsed="false">
      <c r="A1447" s="10" t="s">
        <v>4305</v>
      </c>
      <c r="B1447" s="10" t="s">
        <v>8972</v>
      </c>
      <c r="C1447" s="11" t="n">
        <v>45929</v>
      </c>
      <c r="D1447" s="13" t="b">
        <f aca="false">TRUE()</f>
        <v>1</v>
      </c>
      <c r="E1447" s="14" t="n">
        <f aca="false">_xlfn.MAXIFS(Pedidos!$C$2:$C$7000,Pedidos!$B$2:$B$7000,A1447)</f>
        <v>46031</v>
      </c>
      <c r="F1447" s="15" t="n">
        <f aca="false">Parámetros!$B$4-E1447</f>
        <v>265</v>
      </c>
      <c r="G1447" s="7" t="n">
        <f aca="false">COUNTIF(Pedidos!$B$2:$B$7000,A1447)</f>
        <v>2</v>
      </c>
      <c r="H1447" s="16" t="n">
        <f aca="false">SUMIFS(Pedidos!$D$2:$D$7000,Pedidos!$B$2:$B$7000,A1447)</f>
        <v>76.42</v>
      </c>
      <c r="I1447" s="7" t="n">
        <f aca="false">5-MIN(4,INT(PERCENTRANK($F$2:$F$2401,F1447,6)*5))</f>
        <v>3</v>
      </c>
      <c r="J1447" s="15" t="n">
        <f aca="false">IF(G1447&gt;=Parámetros!$B$8,5,IF(G1447&gt;=Parámetros!$B$7,4,IF(G1447&gt;=Parámetros!$B$6,3,IF(G1447&gt;=Parámetros!$B$5,2,1))))</f>
        <v>2</v>
      </c>
      <c r="K1447" s="7" t="n">
        <f aca="false">1+MIN(4,INT(PERCENTRANK($H$2:$H$2401,H1447,6)*5))</f>
        <v>4</v>
      </c>
      <c r="L1447" s="7" t="str">
        <f aca="false">I1447&amp;J1447&amp;K1447</f>
        <v>324</v>
      </c>
      <c r="M1447" s="15" t="str">
        <f aca="false">INDEX('Mapa RF'!$B$4:$F$8,6-I1447,J1447)</f>
        <v>A punto de dormirse</v>
      </c>
    </row>
    <row r="1448" customFormat="false" ht="15" hidden="false" customHeight="false" outlineLevel="0" collapsed="false">
      <c r="A1448" s="10" t="s">
        <v>1924</v>
      </c>
      <c r="B1448" s="10" t="s">
        <v>8981</v>
      </c>
      <c r="C1448" s="11" t="n">
        <v>45750</v>
      </c>
      <c r="D1448" s="13" t="b">
        <f aca="false">TRUE()</f>
        <v>1</v>
      </c>
      <c r="E1448" s="14" t="n">
        <f aca="false">_xlfn.MAXIFS(Pedidos!$C$2:$C$7000,Pedidos!$B$2:$B$7000,A1448)</f>
        <v>45961</v>
      </c>
      <c r="F1448" s="15" t="n">
        <f aca="false">Parámetros!$B$4-E1448</f>
        <v>335</v>
      </c>
      <c r="G1448" s="7" t="n">
        <f aca="false">COUNTIF(Pedidos!$B$2:$B$7000,A1448)</f>
        <v>7</v>
      </c>
      <c r="H1448" s="16" t="n">
        <f aca="false">SUMIFS(Pedidos!$D$2:$D$7000,Pedidos!$B$2:$B$7000,A1448)</f>
        <v>312.71</v>
      </c>
      <c r="I1448" s="7" t="n">
        <f aca="false">5-MIN(4,INT(PERCENTRANK($F$2:$F$2401,F1448,6)*5))</f>
        <v>3</v>
      </c>
      <c r="J1448" s="15" t="n">
        <f aca="false">IF(G1448&gt;=Parámetros!$B$8,5,IF(G1448&gt;=Parámetros!$B$7,4,IF(G1448&gt;=Parámetros!$B$6,3,IF(G1448&gt;=Parámetros!$B$5,2,1))))</f>
        <v>5</v>
      </c>
      <c r="K1448" s="7" t="n">
        <f aca="false">1+MIN(4,INT(PERCENTRANK($H$2:$H$2401,H1448,6)*5))</f>
        <v>5</v>
      </c>
      <c r="L1448" s="7" t="str">
        <f aca="false">I1448&amp;J1448&amp;K1448</f>
        <v>355</v>
      </c>
      <c r="M1448" s="15" t="str">
        <f aca="false">INDEX('Mapa RF'!$B$4:$F$8,6-I1448,J1448)</f>
        <v>Leales</v>
      </c>
    </row>
    <row r="1449" customFormat="false" ht="15" hidden="false" customHeight="false" outlineLevel="0" collapsed="false">
      <c r="A1449" s="10" t="s">
        <v>2075</v>
      </c>
      <c r="B1449" s="10" t="s">
        <v>8973</v>
      </c>
      <c r="C1449" s="11" t="n">
        <v>45762</v>
      </c>
      <c r="D1449" s="13" t="b">
        <f aca="false">TRUE()</f>
        <v>1</v>
      </c>
      <c r="E1449" s="14" t="n">
        <f aca="false">_xlfn.MAXIFS(Pedidos!$C$2:$C$7000,Pedidos!$B$2:$B$7000,A1449)</f>
        <v>45762</v>
      </c>
      <c r="F1449" s="15" t="n">
        <f aca="false">Parámetros!$B$4-E1449</f>
        <v>534</v>
      </c>
      <c r="G1449" s="7" t="n">
        <f aca="false">COUNTIF(Pedidos!$B$2:$B$7000,A1449)</f>
        <v>1</v>
      </c>
      <c r="H1449" s="16" t="n">
        <f aca="false">SUMIFS(Pedidos!$D$2:$D$7000,Pedidos!$B$2:$B$7000,A1449)</f>
        <v>29.08</v>
      </c>
      <c r="I1449" s="7" t="n">
        <f aca="false">5-MIN(4,INT(PERCENTRANK($F$2:$F$2401,F1449,6)*5))</f>
        <v>1</v>
      </c>
      <c r="J1449" s="15" t="n">
        <f aca="false">IF(G1449&gt;=Parámetros!$B$8,5,IF(G1449&gt;=Parámetros!$B$7,4,IF(G1449&gt;=Parámetros!$B$6,3,IF(G1449&gt;=Parámetros!$B$5,2,1))))</f>
        <v>1</v>
      </c>
      <c r="K1449" s="7" t="n">
        <f aca="false">1+MIN(4,INT(PERCENTRANK($H$2:$H$2401,H1449,6)*5))</f>
        <v>2</v>
      </c>
      <c r="L1449" s="7" t="str">
        <f aca="false">I1449&amp;J1449&amp;K1449</f>
        <v>112</v>
      </c>
      <c r="M1449" s="15" t="str">
        <f aca="false">INDEX('Mapa RF'!$B$4:$F$8,6-I1449,J1449)</f>
        <v>Hibernando</v>
      </c>
    </row>
    <row r="1450" customFormat="false" ht="15" hidden="false" customHeight="false" outlineLevel="0" collapsed="false">
      <c r="A1450" s="10" t="s">
        <v>2126</v>
      </c>
      <c r="B1450" s="10" t="s">
        <v>8968</v>
      </c>
      <c r="C1450" s="11" t="n">
        <v>45765</v>
      </c>
      <c r="D1450" s="13" t="b">
        <f aca="false">TRUE()</f>
        <v>1</v>
      </c>
      <c r="E1450" s="14" t="n">
        <f aca="false">_xlfn.MAXIFS(Pedidos!$C$2:$C$7000,Pedidos!$B$2:$B$7000,A1450)</f>
        <v>46110</v>
      </c>
      <c r="F1450" s="15" t="n">
        <f aca="false">Parámetros!$B$4-E1450</f>
        <v>186</v>
      </c>
      <c r="G1450" s="7" t="n">
        <f aca="false">COUNTIF(Pedidos!$B$2:$B$7000,A1450)</f>
        <v>11</v>
      </c>
      <c r="H1450" s="16" t="n">
        <f aca="false">SUMIFS(Pedidos!$D$2:$D$7000,Pedidos!$B$2:$B$7000,A1450)</f>
        <v>589.99</v>
      </c>
      <c r="I1450" s="7" t="n">
        <f aca="false">5-MIN(4,INT(PERCENTRANK($F$2:$F$2401,F1450,6)*5))</f>
        <v>4</v>
      </c>
      <c r="J1450" s="15" t="n">
        <f aca="false">IF(G1450&gt;=Parámetros!$B$8,5,IF(G1450&gt;=Parámetros!$B$7,4,IF(G1450&gt;=Parámetros!$B$6,3,IF(G1450&gt;=Parámetros!$B$5,2,1))))</f>
        <v>5</v>
      </c>
      <c r="K1450" s="7" t="n">
        <f aca="false">1+MIN(4,INT(PERCENTRANK($H$2:$H$2401,H1450,6)*5))</f>
        <v>5</v>
      </c>
      <c r="L1450" s="7" t="str">
        <f aca="false">I1450&amp;J1450&amp;K1450</f>
        <v>455</v>
      </c>
      <c r="M1450" s="15" t="str">
        <f aca="false">INDEX('Mapa RF'!$B$4:$F$8,6-I1450,J1450)</f>
        <v>Leales</v>
      </c>
    </row>
    <row r="1451" customFormat="false" ht="15" hidden="false" customHeight="false" outlineLevel="0" collapsed="false">
      <c r="A1451" s="10" t="s">
        <v>7824</v>
      </c>
      <c r="B1451" s="10" t="s">
        <v>8974</v>
      </c>
      <c r="C1451" s="11" t="n">
        <v>46204</v>
      </c>
      <c r="D1451" s="13" t="b">
        <f aca="false">TRUE()</f>
        <v>1</v>
      </c>
      <c r="E1451" s="14" t="n">
        <f aca="false">_xlfn.MAXIFS(Pedidos!$C$2:$C$7000,Pedidos!$B$2:$B$7000,A1451)</f>
        <v>46204</v>
      </c>
      <c r="F1451" s="15" t="n">
        <f aca="false">Parámetros!$B$4-E1451</f>
        <v>92</v>
      </c>
      <c r="G1451" s="7" t="n">
        <f aca="false">COUNTIF(Pedidos!$B$2:$B$7000,A1451)</f>
        <v>1</v>
      </c>
      <c r="H1451" s="16" t="n">
        <f aca="false">SUMIFS(Pedidos!$D$2:$D$7000,Pedidos!$B$2:$B$7000,A1451)</f>
        <v>32.86</v>
      </c>
      <c r="I1451" s="7" t="n">
        <f aca="false">5-MIN(4,INT(PERCENTRANK($F$2:$F$2401,F1451,6)*5))</f>
        <v>4</v>
      </c>
      <c r="J1451" s="15" t="n">
        <f aca="false">IF(G1451&gt;=Parámetros!$B$8,5,IF(G1451&gt;=Parámetros!$B$7,4,IF(G1451&gt;=Parámetros!$B$6,3,IF(G1451&gt;=Parámetros!$B$5,2,1))))</f>
        <v>1</v>
      </c>
      <c r="K1451" s="7" t="n">
        <f aca="false">1+MIN(4,INT(PERCENTRANK($H$2:$H$2401,H1451,6)*5))</f>
        <v>2</v>
      </c>
      <c r="L1451" s="7" t="str">
        <f aca="false">I1451&amp;J1451&amp;K1451</f>
        <v>412</v>
      </c>
      <c r="M1451" s="15" t="str">
        <f aca="false">INDEX('Mapa RF'!$B$4:$F$8,6-I1451,J1451)</f>
        <v>Prometedores</v>
      </c>
    </row>
    <row r="1452" customFormat="false" ht="15" hidden="false" customHeight="false" outlineLevel="0" collapsed="false">
      <c r="A1452" s="10" t="s">
        <v>5386</v>
      </c>
      <c r="B1452" s="10" t="s">
        <v>8968</v>
      </c>
      <c r="C1452" s="11" t="n">
        <v>46008</v>
      </c>
      <c r="D1452" s="13" t="b">
        <f aca="false">TRUE()</f>
        <v>1</v>
      </c>
      <c r="E1452" s="14" t="n">
        <f aca="false">_xlfn.MAXIFS(Pedidos!$C$2:$C$7000,Pedidos!$B$2:$B$7000,A1452)</f>
        <v>46008</v>
      </c>
      <c r="F1452" s="15" t="n">
        <f aca="false">Parámetros!$B$4-E1452</f>
        <v>288</v>
      </c>
      <c r="G1452" s="7" t="n">
        <f aca="false">COUNTIF(Pedidos!$B$2:$B$7000,A1452)</f>
        <v>1</v>
      </c>
      <c r="H1452" s="16" t="n">
        <f aca="false">SUMIFS(Pedidos!$D$2:$D$7000,Pedidos!$B$2:$B$7000,A1452)</f>
        <v>24.35</v>
      </c>
      <c r="I1452" s="7" t="n">
        <f aca="false">5-MIN(4,INT(PERCENTRANK($F$2:$F$2401,F1452,6)*5))</f>
        <v>3</v>
      </c>
      <c r="J1452" s="15" t="n">
        <f aca="false">IF(G1452&gt;=Parámetros!$B$8,5,IF(G1452&gt;=Parámetros!$B$7,4,IF(G1452&gt;=Parámetros!$B$6,3,IF(G1452&gt;=Parámetros!$B$5,2,1))))</f>
        <v>1</v>
      </c>
      <c r="K1452" s="7" t="n">
        <f aca="false">1+MIN(4,INT(PERCENTRANK($H$2:$H$2401,H1452,6)*5))</f>
        <v>1</v>
      </c>
      <c r="L1452" s="7" t="str">
        <f aca="false">I1452&amp;J1452&amp;K1452</f>
        <v>311</v>
      </c>
      <c r="M1452" s="15" t="str">
        <f aca="false">INDEX('Mapa RF'!$B$4:$F$8,6-I1452,J1452)</f>
        <v>A punto de dormirse</v>
      </c>
    </row>
    <row r="1453" customFormat="false" ht="15" hidden="false" customHeight="false" outlineLevel="0" collapsed="false">
      <c r="A1453" s="10" t="s">
        <v>8158</v>
      </c>
      <c r="B1453" s="10" t="s">
        <v>8970</v>
      </c>
      <c r="C1453" s="11" t="n">
        <v>46230</v>
      </c>
      <c r="D1453" s="13" t="b">
        <f aca="false">TRUE()</f>
        <v>1</v>
      </c>
      <c r="E1453" s="14" t="n">
        <f aca="false">_xlfn.MAXIFS(Pedidos!$C$2:$C$7000,Pedidos!$B$2:$B$7000,A1453)</f>
        <v>46230</v>
      </c>
      <c r="F1453" s="15" t="n">
        <f aca="false">Parámetros!$B$4-E1453</f>
        <v>66</v>
      </c>
      <c r="G1453" s="7" t="n">
        <f aca="false">COUNTIF(Pedidos!$B$2:$B$7000,A1453)</f>
        <v>1</v>
      </c>
      <c r="H1453" s="16" t="n">
        <f aca="false">SUMIFS(Pedidos!$D$2:$D$7000,Pedidos!$B$2:$B$7000,A1453)</f>
        <v>35.7</v>
      </c>
      <c r="I1453" s="7" t="n">
        <f aca="false">5-MIN(4,INT(PERCENTRANK($F$2:$F$2401,F1453,6)*5))</f>
        <v>4</v>
      </c>
      <c r="J1453" s="15" t="n">
        <f aca="false">IF(G1453&gt;=Parámetros!$B$8,5,IF(G1453&gt;=Parámetros!$B$7,4,IF(G1453&gt;=Parámetros!$B$6,3,IF(G1453&gt;=Parámetros!$B$5,2,1))))</f>
        <v>1</v>
      </c>
      <c r="K1453" s="7" t="n">
        <f aca="false">1+MIN(4,INT(PERCENTRANK($H$2:$H$2401,H1453,6)*5))</f>
        <v>3</v>
      </c>
      <c r="L1453" s="7" t="str">
        <f aca="false">I1453&amp;J1453&amp;K1453</f>
        <v>413</v>
      </c>
      <c r="M1453" s="15" t="str">
        <f aca="false">INDEX('Mapa RF'!$B$4:$F$8,6-I1453,J1453)</f>
        <v>Prometedores</v>
      </c>
    </row>
    <row r="1454" customFormat="false" ht="15" hidden="false" customHeight="false" outlineLevel="0" collapsed="false">
      <c r="A1454" s="10" t="s">
        <v>3654</v>
      </c>
      <c r="B1454" s="10" t="s">
        <v>8980</v>
      </c>
      <c r="C1454" s="11" t="n">
        <v>45879</v>
      </c>
      <c r="D1454" s="13" t="b">
        <f aca="false">TRUE()</f>
        <v>1</v>
      </c>
      <c r="E1454" s="14" t="n">
        <f aca="false">_xlfn.MAXIFS(Pedidos!$C$2:$C$7000,Pedidos!$B$2:$B$7000,A1454)</f>
        <v>45879</v>
      </c>
      <c r="F1454" s="15" t="n">
        <f aca="false">Parámetros!$B$4-E1454</f>
        <v>417</v>
      </c>
      <c r="G1454" s="7" t="n">
        <f aca="false">COUNTIF(Pedidos!$B$2:$B$7000,A1454)</f>
        <v>1</v>
      </c>
      <c r="H1454" s="16" t="n">
        <f aca="false">SUMIFS(Pedidos!$D$2:$D$7000,Pedidos!$B$2:$B$7000,A1454)</f>
        <v>48.94</v>
      </c>
      <c r="I1454" s="7" t="n">
        <f aca="false">5-MIN(4,INT(PERCENTRANK($F$2:$F$2401,F1454,6)*5))</f>
        <v>2</v>
      </c>
      <c r="J1454" s="15" t="n">
        <f aca="false">IF(G1454&gt;=Parámetros!$B$8,5,IF(G1454&gt;=Parámetros!$B$7,4,IF(G1454&gt;=Parámetros!$B$6,3,IF(G1454&gt;=Parámetros!$B$5,2,1))))</f>
        <v>1</v>
      </c>
      <c r="K1454" s="7" t="n">
        <f aca="false">1+MIN(4,INT(PERCENTRANK($H$2:$H$2401,H1454,6)*5))</f>
        <v>3</v>
      </c>
      <c r="L1454" s="7" t="str">
        <f aca="false">I1454&amp;J1454&amp;K1454</f>
        <v>213</v>
      </c>
      <c r="M1454" s="15" t="str">
        <f aca="false">INDEX('Mapa RF'!$B$4:$F$8,6-I1454,J1454)</f>
        <v>Hibernando</v>
      </c>
    </row>
    <row r="1455" customFormat="false" ht="15" hidden="false" customHeight="false" outlineLevel="0" collapsed="false">
      <c r="A1455" s="10" t="s">
        <v>7889</v>
      </c>
      <c r="B1455" s="10" t="s">
        <v>8971</v>
      </c>
      <c r="C1455" s="11" t="n">
        <v>46209</v>
      </c>
      <c r="D1455" s="13" t="b">
        <f aca="false">TRUE()</f>
        <v>1</v>
      </c>
      <c r="E1455" s="14" t="n">
        <f aca="false">_xlfn.MAXIFS(Pedidos!$C$2:$C$7000,Pedidos!$B$2:$B$7000,A1455)</f>
        <v>46209</v>
      </c>
      <c r="F1455" s="15" t="n">
        <f aca="false">Parámetros!$B$4-E1455</f>
        <v>87</v>
      </c>
      <c r="G1455" s="7" t="n">
        <f aca="false">COUNTIF(Pedidos!$B$2:$B$7000,A1455)</f>
        <v>1</v>
      </c>
      <c r="H1455" s="16" t="n">
        <f aca="false">SUMIFS(Pedidos!$D$2:$D$7000,Pedidos!$B$2:$B$7000,A1455)</f>
        <v>24.93</v>
      </c>
      <c r="I1455" s="7" t="n">
        <f aca="false">5-MIN(4,INT(PERCENTRANK($F$2:$F$2401,F1455,6)*5))</f>
        <v>4</v>
      </c>
      <c r="J1455" s="15" t="n">
        <f aca="false">IF(G1455&gt;=Parámetros!$B$8,5,IF(G1455&gt;=Parámetros!$B$7,4,IF(G1455&gt;=Parámetros!$B$6,3,IF(G1455&gt;=Parámetros!$B$5,2,1))))</f>
        <v>1</v>
      </c>
      <c r="K1455" s="7" t="n">
        <f aca="false">1+MIN(4,INT(PERCENTRANK($H$2:$H$2401,H1455,6)*5))</f>
        <v>1</v>
      </c>
      <c r="L1455" s="7" t="str">
        <f aca="false">I1455&amp;J1455&amp;K1455</f>
        <v>411</v>
      </c>
      <c r="M1455" s="15" t="str">
        <f aca="false">INDEX('Mapa RF'!$B$4:$F$8,6-I1455,J1455)</f>
        <v>Prometedores</v>
      </c>
    </row>
    <row r="1456" customFormat="false" ht="15" hidden="false" customHeight="false" outlineLevel="0" collapsed="false">
      <c r="A1456" s="10" t="s">
        <v>6911</v>
      </c>
      <c r="B1456" s="10" t="s">
        <v>8972</v>
      </c>
      <c r="C1456" s="11" t="n">
        <v>46126</v>
      </c>
      <c r="D1456" s="13" t="b">
        <f aca="false">TRUE()</f>
        <v>1</v>
      </c>
      <c r="E1456" s="14" t="n">
        <f aca="false">_xlfn.MAXIFS(Pedidos!$C$2:$C$7000,Pedidos!$B$2:$B$7000,A1456)</f>
        <v>46126</v>
      </c>
      <c r="F1456" s="15" t="n">
        <f aca="false">Parámetros!$B$4-E1456</f>
        <v>170</v>
      </c>
      <c r="G1456" s="7" t="n">
        <f aca="false">COUNTIF(Pedidos!$B$2:$B$7000,A1456)</f>
        <v>1</v>
      </c>
      <c r="H1456" s="16" t="n">
        <f aca="false">SUMIFS(Pedidos!$D$2:$D$7000,Pedidos!$B$2:$B$7000,A1456)</f>
        <v>37.15</v>
      </c>
      <c r="I1456" s="7" t="n">
        <f aca="false">5-MIN(4,INT(PERCENTRANK($F$2:$F$2401,F1456,6)*5))</f>
        <v>4</v>
      </c>
      <c r="J1456" s="15" t="n">
        <f aca="false">IF(G1456&gt;=Parámetros!$B$8,5,IF(G1456&gt;=Parámetros!$B$7,4,IF(G1456&gt;=Parámetros!$B$6,3,IF(G1456&gt;=Parámetros!$B$5,2,1))))</f>
        <v>1</v>
      </c>
      <c r="K1456" s="7" t="n">
        <f aca="false">1+MIN(4,INT(PERCENTRANK($H$2:$H$2401,H1456,6)*5))</f>
        <v>3</v>
      </c>
      <c r="L1456" s="7" t="str">
        <f aca="false">I1456&amp;J1456&amp;K1456</f>
        <v>413</v>
      </c>
      <c r="M1456" s="15" t="str">
        <f aca="false">INDEX('Mapa RF'!$B$4:$F$8,6-I1456,J1456)</f>
        <v>Prometedores</v>
      </c>
    </row>
    <row r="1457" customFormat="false" ht="15" hidden="false" customHeight="false" outlineLevel="0" collapsed="false">
      <c r="A1457" s="10" t="s">
        <v>1018</v>
      </c>
      <c r="B1457" s="10" t="s">
        <v>8971</v>
      </c>
      <c r="C1457" s="11" t="n">
        <v>45677</v>
      </c>
      <c r="D1457" s="13" t="b">
        <f aca="false">TRUE()</f>
        <v>1</v>
      </c>
      <c r="E1457" s="14" t="n">
        <f aca="false">_xlfn.MAXIFS(Pedidos!$C$2:$C$7000,Pedidos!$B$2:$B$7000,A1457)</f>
        <v>46255</v>
      </c>
      <c r="F1457" s="15" t="n">
        <f aca="false">Parámetros!$B$4-E1457</f>
        <v>41</v>
      </c>
      <c r="G1457" s="7" t="n">
        <f aca="false">COUNTIF(Pedidos!$B$2:$B$7000,A1457)</f>
        <v>8</v>
      </c>
      <c r="H1457" s="16" t="n">
        <f aca="false">SUMIFS(Pedidos!$D$2:$D$7000,Pedidos!$B$2:$B$7000,A1457)</f>
        <v>345.83</v>
      </c>
      <c r="I1457" s="7" t="n">
        <f aca="false">5-MIN(4,INT(PERCENTRANK($F$2:$F$2401,F1457,6)*5))</f>
        <v>5</v>
      </c>
      <c r="J1457" s="15" t="n">
        <f aca="false">IF(G1457&gt;=Parámetros!$B$8,5,IF(G1457&gt;=Parámetros!$B$7,4,IF(G1457&gt;=Parámetros!$B$6,3,IF(G1457&gt;=Parámetros!$B$5,2,1))))</f>
        <v>5</v>
      </c>
      <c r="K1457" s="7" t="n">
        <f aca="false">1+MIN(4,INT(PERCENTRANK($H$2:$H$2401,H1457,6)*5))</f>
        <v>5</v>
      </c>
      <c r="L1457" s="7" t="str">
        <f aca="false">I1457&amp;J1457&amp;K1457</f>
        <v>555</v>
      </c>
      <c r="M1457" s="15" t="str">
        <f aca="false">INDEX('Mapa RF'!$B$4:$F$8,6-I1457,J1457)</f>
        <v>Campeones</v>
      </c>
    </row>
    <row r="1458" customFormat="false" ht="15" hidden="false" customHeight="false" outlineLevel="0" collapsed="false">
      <c r="A1458" s="10" t="s">
        <v>2234</v>
      </c>
      <c r="B1458" s="10" t="s">
        <v>8972</v>
      </c>
      <c r="C1458" s="11" t="n">
        <v>45773</v>
      </c>
      <c r="D1458" s="13" t="b">
        <f aca="false">TRUE()</f>
        <v>1</v>
      </c>
      <c r="E1458" s="14" t="n">
        <f aca="false">_xlfn.MAXIFS(Pedidos!$C$2:$C$7000,Pedidos!$B$2:$B$7000,A1458)</f>
        <v>45773</v>
      </c>
      <c r="F1458" s="15" t="n">
        <f aca="false">Parámetros!$B$4-E1458</f>
        <v>523</v>
      </c>
      <c r="G1458" s="7" t="n">
        <f aca="false">COUNTIF(Pedidos!$B$2:$B$7000,A1458)</f>
        <v>1</v>
      </c>
      <c r="H1458" s="16" t="n">
        <f aca="false">SUMIFS(Pedidos!$D$2:$D$7000,Pedidos!$B$2:$B$7000,A1458)</f>
        <v>36.74</v>
      </c>
      <c r="I1458" s="7" t="n">
        <f aca="false">5-MIN(4,INT(PERCENTRANK($F$2:$F$2401,F1458,6)*5))</f>
        <v>1</v>
      </c>
      <c r="J1458" s="15" t="n">
        <f aca="false">IF(G1458&gt;=Parámetros!$B$8,5,IF(G1458&gt;=Parámetros!$B$7,4,IF(G1458&gt;=Parámetros!$B$6,3,IF(G1458&gt;=Parámetros!$B$5,2,1))))</f>
        <v>1</v>
      </c>
      <c r="K1458" s="7" t="n">
        <f aca="false">1+MIN(4,INT(PERCENTRANK($H$2:$H$2401,H1458,6)*5))</f>
        <v>3</v>
      </c>
      <c r="L1458" s="7" t="str">
        <f aca="false">I1458&amp;J1458&amp;K1458</f>
        <v>113</v>
      </c>
      <c r="M1458" s="15" t="str">
        <f aca="false">INDEX('Mapa RF'!$B$4:$F$8,6-I1458,J1458)</f>
        <v>Hibernando</v>
      </c>
    </row>
    <row r="1459" customFormat="false" ht="15" hidden="false" customHeight="false" outlineLevel="0" collapsed="false">
      <c r="A1459" s="10" t="s">
        <v>3893</v>
      </c>
      <c r="B1459" s="10" t="s">
        <v>8982</v>
      </c>
      <c r="C1459" s="11" t="n">
        <v>45897</v>
      </c>
      <c r="D1459" s="13" t="b">
        <f aca="false">TRUE()</f>
        <v>1</v>
      </c>
      <c r="E1459" s="14" t="n">
        <f aca="false">_xlfn.MAXIFS(Pedidos!$C$2:$C$7000,Pedidos!$B$2:$B$7000,A1459)</f>
        <v>46292</v>
      </c>
      <c r="F1459" s="15" t="n">
        <f aca="false">Parámetros!$B$4-E1459</f>
        <v>4</v>
      </c>
      <c r="G1459" s="7" t="n">
        <f aca="false">COUNTIF(Pedidos!$B$2:$B$7000,A1459)</f>
        <v>9</v>
      </c>
      <c r="H1459" s="16" t="n">
        <f aca="false">SUMIFS(Pedidos!$D$2:$D$7000,Pedidos!$B$2:$B$7000,A1459)</f>
        <v>397.06</v>
      </c>
      <c r="I1459" s="7" t="n">
        <f aca="false">5-MIN(4,INT(PERCENTRANK($F$2:$F$2401,F1459,6)*5))</f>
        <v>5</v>
      </c>
      <c r="J1459" s="15" t="n">
        <f aca="false">IF(G1459&gt;=Parámetros!$B$8,5,IF(G1459&gt;=Parámetros!$B$7,4,IF(G1459&gt;=Parámetros!$B$6,3,IF(G1459&gt;=Parámetros!$B$5,2,1))))</f>
        <v>5</v>
      </c>
      <c r="K1459" s="7" t="n">
        <f aca="false">1+MIN(4,INT(PERCENTRANK($H$2:$H$2401,H1459,6)*5))</f>
        <v>5</v>
      </c>
      <c r="L1459" s="7" t="str">
        <f aca="false">I1459&amp;J1459&amp;K1459</f>
        <v>555</v>
      </c>
      <c r="M1459" s="15" t="str">
        <f aca="false">INDEX('Mapa RF'!$B$4:$F$8,6-I1459,J1459)</f>
        <v>Campeones</v>
      </c>
    </row>
    <row r="1460" customFormat="false" ht="15" hidden="false" customHeight="false" outlineLevel="0" collapsed="false">
      <c r="A1460" s="10" t="s">
        <v>1333</v>
      </c>
      <c r="B1460" s="10" t="s">
        <v>8972</v>
      </c>
      <c r="C1460" s="11" t="n">
        <v>45704</v>
      </c>
      <c r="D1460" s="13" t="b">
        <f aca="false">FALSE()</f>
        <v>0</v>
      </c>
      <c r="E1460" s="14" t="n">
        <f aca="false">_xlfn.MAXIFS(Pedidos!$C$2:$C$7000,Pedidos!$B$2:$B$7000,A1460)</f>
        <v>45704</v>
      </c>
      <c r="F1460" s="15" t="n">
        <f aca="false">Parámetros!$B$4-E1460</f>
        <v>592</v>
      </c>
      <c r="G1460" s="7" t="n">
        <f aca="false">COUNTIF(Pedidos!$B$2:$B$7000,A1460)</f>
        <v>1</v>
      </c>
      <c r="H1460" s="16" t="n">
        <f aca="false">SUMIFS(Pedidos!$D$2:$D$7000,Pedidos!$B$2:$B$7000,A1460)</f>
        <v>37.11</v>
      </c>
      <c r="I1460" s="7" t="n">
        <f aca="false">5-MIN(4,INT(PERCENTRANK($F$2:$F$2401,F1460,6)*5))</f>
        <v>1</v>
      </c>
      <c r="J1460" s="15" t="n">
        <f aca="false">IF(G1460&gt;=Parámetros!$B$8,5,IF(G1460&gt;=Parámetros!$B$7,4,IF(G1460&gt;=Parámetros!$B$6,3,IF(G1460&gt;=Parámetros!$B$5,2,1))))</f>
        <v>1</v>
      </c>
      <c r="K1460" s="7" t="n">
        <f aca="false">1+MIN(4,INT(PERCENTRANK($H$2:$H$2401,H1460,6)*5))</f>
        <v>3</v>
      </c>
      <c r="L1460" s="7" t="str">
        <f aca="false">I1460&amp;J1460&amp;K1460</f>
        <v>113</v>
      </c>
      <c r="M1460" s="15" t="str">
        <f aca="false">INDEX('Mapa RF'!$B$4:$F$8,6-I1460,J1460)</f>
        <v>Hibernando</v>
      </c>
    </row>
    <row r="1461" customFormat="false" ht="15" hidden="false" customHeight="false" outlineLevel="0" collapsed="false">
      <c r="A1461" s="10" t="s">
        <v>8537</v>
      </c>
      <c r="B1461" s="10" t="s">
        <v>8968</v>
      </c>
      <c r="C1461" s="11" t="n">
        <v>46261</v>
      </c>
      <c r="D1461" s="13" t="b">
        <f aca="false">TRUE()</f>
        <v>1</v>
      </c>
      <c r="E1461" s="14" t="n">
        <f aca="false">_xlfn.MAXIFS(Pedidos!$C$2:$C$7000,Pedidos!$B$2:$B$7000,A1461)</f>
        <v>46261</v>
      </c>
      <c r="F1461" s="15" t="n">
        <f aca="false">Parámetros!$B$4-E1461</f>
        <v>35</v>
      </c>
      <c r="G1461" s="7" t="n">
        <f aca="false">COUNTIF(Pedidos!$B$2:$B$7000,A1461)</f>
        <v>1</v>
      </c>
      <c r="H1461" s="16" t="n">
        <f aca="false">SUMIFS(Pedidos!$D$2:$D$7000,Pedidos!$B$2:$B$7000,A1461)</f>
        <v>27.17</v>
      </c>
      <c r="I1461" s="7" t="n">
        <f aca="false">5-MIN(4,INT(PERCENTRANK($F$2:$F$2401,F1461,6)*5))</f>
        <v>5</v>
      </c>
      <c r="J1461" s="15" t="n">
        <f aca="false">IF(G1461&gt;=Parámetros!$B$8,5,IF(G1461&gt;=Parámetros!$B$7,4,IF(G1461&gt;=Parámetros!$B$6,3,IF(G1461&gt;=Parámetros!$B$5,2,1))))</f>
        <v>1</v>
      </c>
      <c r="K1461" s="7" t="n">
        <f aca="false">1+MIN(4,INT(PERCENTRANK($H$2:$H$2401,H1461,6)*5))</f>
        <v>2</v>
      </c>
      <c r="L1461" s="7" t="str">
        <f aca="false">I1461&amp;J1461&amp;K1461</f>
        <v>512</v>
      </c>
      <c r="M1461" s="15" t="str">
        <f aca="false">INDEX('Mapa RF'!$B$4:$F$8,6-I1461,J1461)</f>
        <v>Nuevos</v>
      </c>
    </row>
    <row r="1462" customFormat="false" ht="15" hidden="false" customHeight="false" outlineLevel="0" collapsed="false">
      <c r="A1462" s="10" t="s">
        <v>2894</v>
      </c>
      <c r="B1462" s="10" t="s">
        <v>8970</v>
      </c>
      <c r="C1462" s="11" t="n">
        <v>45823</v>
      </c>
      <c r="D1462" s="13" t="b">
        <f aca="false">TRUE()</f>
        <v>1</v>
      </c>
      <c r="E1462" s="14" t="n">
        <f aca="false">_xlfn.MAXIFS(Pedidos!$C$2:$C$7000,Pedidos!$B$2:$B$7000,A1462)</f>
        <v>45823</v>
      </c>
      <c r="F1462" s="15" t="n">
        <f aca="false">Parámetros!$B$4-E1462</f>
        <v>473</v>
      </c>
      <c r="G1462" s="7" t="n">
        <f aca="false">COUNTIF(Pedidos!$B$2:$B$7000,A1462)</f>
        <v>1</v>
      </c>
      <c r="H1462" s="16" t="n">
        <f aca="false">SUMIFS(Pedidos!$D$2:$D$7000,Pedidos!$B$2:$B$7000,A1462)</f>
        <v>22.32</v>
      </c>
      <c r="I1462" s="7" t="n">
        <f aca="false">5-MIN(4,INT(PERCENTRANK($F$2:$F$2401,F1462,6)*5))</f>
        <v>2</v>
      </c>
      <c r="J1462" s="15" t="n">
        <f aca="false">IF(G1462&gt;=Parámetros!$B$8,5,IF(G1462&gt;=Parámetros!$B$7,4,IF(G1462&gt;=Parámetros!$B$6,3,IF(G1462&gt;=Parámetros!$B$5,2,1))))</f>
        <v>1</v>
      </c>
      <c r="K1462" s="7" t="n">
        <f aca="false">1+MIN(4,INT(PERCENTRANK($H$2:$H$2401,H1462,6)*5))</f>
        <v>1</v>
      </c>
      <c r="L1462" s="7" t="str">
        <f aca="false">I1462&amp;J1462&amp;K1462</f>
        <v>211</v>
      </c>
      <c r="M1462" s="15" t="str">
        <f aca="false">INDEX('Mapa RF'!$B$4:$F$8,6-I1462,J1462)</f>
        <v>Hibernando</v>
      </c>
    </row>
    <row r="1463" customFormat="false" ht="15" hidden="false" customHeight="false" outlineLevel="0" collapsed="false">
      <c r="A1463" s="10" t="s">
        <v>4967</v>
      </c>
      <c r="B1463" s="10" t="s">
        <v>8972</v>
      </c>
      <c r="C1463" s="11" t="n">
        <v>45977</v>
      </c>
      <c r="D1463" s="13" t="b">
        <f aca="false">TRUE()</f>
        <v>1</v>
      </c>
      <c r="E1463" s="14" t="n">
        <f aca="false">_xlfn.MAXIFS(Pedidos!$C$2:$C$7000,Pedidos!$B$2:$B$7000,A1463)</f>
        <v>45977</v>
      </c>
      <c r="F1463" s="15" t="n">
        <f aca="false">Parámetros!$B$4-E1463</f>
        <v>319</v>
      </c>
      <c r="G1463" s="7" t="n">
        <f aca="false">COUNTIF(Pedidos!$B$2:$B$7000,A1463)</f>
        <v>1</v>
      </c>
      <c r="H1463" s="16" t="n">
        <f aca="false">SUMIFS(Pedidos!$D$2:$D$7000,Pedidos!$B$2:$B$7000,A1463)</f>
        <v>37.96</v>
      </c>
      <c r="I1463" s="7" t="n">
        <f aca="false">5-MIN(4,INT(PERCENTRANK($F$2:$F$2401,F1463,6)*5))</f>
        <v>3</v>
      </c>
      <c r="J1463" s="15" t="n">
        <f aca="false">IF(G1463&gt;=Parámetros!$B$8,5,IF(G1463&gt;=Parámetros!$B$7,4,IF(G1463&gt;=Parámetros!$B$6,3,IF(G1463&gt;=Parámetros!$B$5,2,1))))</f>
        <v>1</v>
      </c>
      <c r="K1463" s="7" t="n">
        <f aca="false">1+MIN(4,INT(PERCENTRANK($H$2:$H$2401,H1463,6)*5))</f>
        <v>3</v>
      </c>
      <c r="L1463" s="7" t="str">
        <f aca="false">I1463&amp;J1463&amp;K1463</f>
        <v>313</v>
      </c>
      <c r="M1463" s="15" t="str">
        <f aca="false">INDEX('Mapa RF'!$B$4:$F$8,6-I1463,J1463)</f>
        <v>A punto de dormirse</v>
      </c>
    </row>
    <row r="1464" customFormat="false" ht="15" hidden="false" customHeight="false" outlineLevel="0" collapsed="false">
      <c r="A1464" s="10" t="s">
        <v>677</v>
      </c>
      <c r="B1464" s="10" t="s">
        <v>8979</v>
      </c>
      <c r="C1464" s="11" t="n">
        <v>45644</v>
      </c>
      <c r="D1464" s="13" t="b">
        <f aca="false">TRUE()</f>
        <v>1</v>
      </c>
      <c r="E1464" s="14" t="n">
        <f aca="false">_xlfn.MAXIFS(Pedidos!$C$2:$C$7000,Pedidos!$B$2:$B$7000,A1464)</f>
        <v>45829</v>
      </c>
      <c r="F1464" s="15" t="n">
        <f aca="false">Parámetros!$B$4-E1464</f>
        <v>467</v>
      </c>
      <c r="G1464" s="7" t="n">
        <f aca="false">COUNTIF(Pedidos!$B$2:$B$7000,A1464)</f>
        <v>2</v>
      </c>
      <c r="H1464" s="16" t="n">
        <f aca="false">SUMIFS(Pedidos!$D$2:$D$7000,Pedidos!$B$2:$B$7000,A1464)</f>
        <v>66.93</v>
      </c>
      <c r="I1464" s="7" t="n">
        <f aca="false">5-MIN(4,INT(PERCENTRANK($F$2:$F$2401,F1464,6)*5))</f>
        <v>2</v>
      </c>
      <c r="J1464" s="15" t="n">
        <f aca="false">IF(G1464&gt;=Parámetros!$B$8,5,IF(G1464&gt;=Parámetros!$B$7,4,IF(G1464&gt;=Parámetros!$B$6,3,IF(G1464&gt;=Parámetros!$B$5,2,1))))</f>
        <v>2</v>
      </c>
      <c r="K1464" s="7" t="n">
        <f aca="false">1+MIN(4,INT(PERCENTRANK($H$2:$H$2401,H1464,6)*5))</f>
        <v>4</v>
      </c>
      <c r="L1464" s="7" t="str">
        <f aca="false">I1464&amp;J1464&amp;K1464</f>
        <v>224</v>
      </c>
      <c r="M1464" s="15" t="str">
        <f aca="false">INDEX('Mapa RF'!$B$4:$F$8,6-I1464,J1464)</f>
        <v>Hibernando</v>
      </c>
    </row>
    <row r="1465" customFormat="false" ht="15" hidden="false" customHeight="false" outlineLevel="0" collapsed="false">
      <c r="A1465" s="10" t="s">
        <v>8580</v>
      </c>
      <c r="B1465" s="10" t="s">
        <v>8971</v>
      </c>
      <c r="C1465" s="11" t="n">
        <v>46265</v>
      </c>
      <c r="D1465" s="13" t="b">
        <f aca="false">TRUE()</f>
        <v>1</v>
      </c>
      <c r="E1465" s="14" t="n">
        <f aca="false">_xlfn.MAXIFS(Pedidos!$C$2:$C$7000,Pedidos!$B$2:$B$7000,A1465)</f>
        <v>46265</v>
      </c>
      <c r="F1465" s="15" t="n">
        <f aca="false">Parámetros!$B$4-E1465</f>
        <v>31</v>
      </c>
      <c r="G1465" s="7" t="n">
        <f aca="false">COUNTIF(Pedidos!$B$2:$B$7000,A1465)</f>
        <v>1</v>
      </c>
      <c r="H1465" s="16" t="n">
        <f aca="false">SUMIFS(Pedidos!$D$2:$D$7000,Pedidos!$B$2:$B$7000,A1465)</f>
        <v>31.75</v>
      </c>
      <c r="I1465" s="7" t="n">
        <f aca="false">5-MIN(4,INT(PERCENTRANK($F$2:$F$2401,F1465,6)*5))</f>
        <v>5</v>
      </c>
      <c r="J1465" s="15" t="n">
        <f aca="false">IF(G1465&gt;=Parámetros!$B$8,5,IF(G1465&gt;=Parámetros!$B$7,4,IF(G1465&gt;=Parámetros!$B$6,3,IF(G1465&gt;=Parámetros!$B$5,2,1))))</f>
        <v>1</v>
      </c>
      <c r="K1465" s="7" t="n">
        <f aca="false">1+MIN(4,INT(PERCENTRANK($H$2:$H$2401,H1465,6)*5))</f>
        <v>2</v>
      </c>
      <c r="L1465" s="7" t="str">
        <f aca="false">I1465&amp;J1465&amp;K1465</f>
        <v>512</v>
      </c>
      <c r="M1465" s="15" t="str">
        <f aca="false">INDEX('Mapa RF'!$B$4:$F$8,6-I1465,J1465)</f>
        <v>Nuevos</v>
      </c>
    </row>
    <row r="1466" customFormat="false" ht="15" hidden="false" customHeight="false" outlineLevel="0" collapsed="false">
      <c r="A1466" s="10" t="s">
        <v>6940</v>
      </c>
      <c r="B1466" s="10" t="s">
        <v>8968</v>
      </c>
      <c r="C1466" s="11" t="n">
        <v>46129</v>
      </c>
      <c r="D1466" s="13" t="b">
        <f aca="false">FALSE()</f>
        <v>0</v>
      </c>
      <c r="E1466" s="14" t="n">
        <f aca="false">_xlfn.MAXIFS(Pedidos!$C$2:$C$7000,Pedidos!$B$2:$B$7000,A1466)</f>
        <v>46270</v>
      </c>
      <c r="F1466" s="15" t="n">
        <f aca="false">Parámetros!$B$4-E1466</f>
        <v>26</v>
      </c>
      <c r="G1466" s="7" t="n">
        <f aca="false">COUNTIF(Pedidos!$B$2:$B$7000,A1466)</f>
        <v>2</v>
      </c>
      <c r="H1466" s="16" t="n">
        <f aca="false">SUMIFS(Pedidos!$D$2:$D$7000,Pedidos!$B$2:$B$7000,A1466)</f>
        <v>69.74</v>
      </c>
      <c r="I1466" s="7" t="n">
        <f aca="false">5-MIN(4,INT(PERCENTRANK($F$2:$F$2401,F1466,6)*5))</f>
        <v>5</v>
      </c>
      <c r="J1466" s="15" t="n">
        <f aca="false">IF(G1466&gt;=Parámetros!$B$8,5,IF(G1466&gt;=Parámetros!$B$7,4,IF(G1466&gt;=Parámetros!$B$6,3,IF(G1466&gt;=Parámetros!$B$5,2,1))))</f>
        <v>2</v>
      </c>
      <c r="K1466" s="7" t="n">
        <f aca="false">1+MIN(4,INT(PERCENTRANK($H$2:$H$2401,H1466,6)*5))</f>
        <v>4</v>
      </c>
      <c r="L1466" s="7" t="str">
        <f aca="false">I1466&amp;J1466&amp;K1466</f>
        <v>524</v>
      </c>
      <c r="M1466" s="15" t="str">
        <f aca="false">INDEX('Mapa RF'!$B$4:$F$8,6-I1466,J1466)</f>
        <v>Potencialmente leales</v>
      </c>
    </row>
    <row r="1467" customFormat="false" ht="15" hidden="false" customHeight="false" outlineLevel="0" collapsed="false">
      <c r="A1467" s="10" t="s">
        <v>2325</v>
      </c>
      <c r="B1467" s="10" t="s">
        <v>8973</v>
      </c>
      <c r="C1467" s="11" t="n">
        <v>45780</v>
      </c>
      <c r="D1467" s="13" t="b">
        <f aca="false">TRUE()</f>
        <v>1</v>
      </c>
      <c r="E1467" s="14" t="n">
        <f aca="false">_xlfn.MAXIFS(Pedidos!$C$2:$C$7000,Pedidos!$B$2:$B$7000,A1467)</f>
        <v>45780</v>
      </c>
      <c r="F1467" s="15" t="n">
        <f aca="false">Parámetros!$B$4-E1467</f>
        <v>516</v>
      </c>
      <c r="G1467" s="7" t="n">
        <f aca="false">COUNTIF(Pedidos!$B$2:$B$7000,A1467)</f>
        <v>1</v>
      </c>
      <c r="H1467" s="16" t="n">
        <f aca="false">SUMIFS(Pedidos!$D$2:$D$7000,Pedidos!$B$2:$B$7000,A1467)</f>
        <v>25.23</v>
      </c>
      <c r="I1467" s="7" t="n">
        <f aca="false">5-MIN(4,INT(PERCENTRANK($F$2:$F$2401,F1467,6)*5))</f>
        <v>1</v>
      </c>
      <c r="J1467" s="15" t="n">
        <f aca="false">IF(G1467&gt;=Parámetros!$B$8,5,IF(G1467&gt;=Parámetros!$B$7,4,IF(G1467&gt;=Parámetros!$B$6,3,IF(G1467&gt;=Parámetros!$B$5,2,1))))</f>
        <v>1</v>
      </c>
      <c r="K1467" s="7" t="n">
        <f aca="false">1+MIN(4,INT(PERCENTRANK($H$2:$H$2401,H1467,6)*5))</f>
        <v>1</v>
      </c>
      <c r="L1467" s="7" t="str">
        <f aca="false">I1467&amp;J1467&amp;K1467</f>
        <v>111</v>
      </c>
      <c r="M1467" s="15" t="str">
        <f aca="false">INDEX('Mapa RF'!$B$4:$F$8,6-I1467,J1467)</f>
        <v>Hibernando</v>
      </c>
    </row>
    <row r="1468" customFormat="false" ht="15" hidden="false" customHeight="false" outlineLevel="0" collapsed="false">
      <c r="A1468" s="10" t="s">
        <v>8211</v>
      </c>
      <c r="B1468" s="10" t="s">
        <v>8978</v>
      </c>
      <c r="C1468" s="11" t="n">
        <v>46234</v>
      </c>
      <c r="D1468" s="13" t="b">
        <f aca="false">FALSE()</f>
        <v>0</v>
      </c>
      <c r="E1468" s="14" t="n">
        <f aca="false">_xlfn.MAXIFS(Pedidos!$C$2:$C$7000,Pedidos!$B$2:$B$7000,A1468)</f>
        <v>46234</v>
      </c>
      <c r="F1468" s="15" t="n">
        <f aca="false">Parámetros!$B$4-E1468</f>
        <v>62</v>
      </c>
      <c r="G1468" s="7" t="n">
        <f aca="false">COUNTIF(Pedidos!$B$2:$B$7000,A1468)</f>
        <v>1</v>
      </c>
      <c r="H1468" s="16" t="n">
        <f aca="false">SUMIFS(Pedidos!$D$2:$D$7000,Pedidos!$B$2:$B$7000,A1468)</f>
        <v>34.38</v>
      </c>
      <c r="I1468" s="7" t="n">
        <f aca="false">5-MIN(4,INT(PERCENTRANK($F$2:$F$2401,F1468,6)*5))</f>
        <v>5</v>
      </c>
      <c r="J1468" s="15" t="n">
        <f aca="false">IF(G1468&gt;=Parámetros!$B$8,5,IF(G1468&gt;=Parámetros!$B$7,4,IF(G1468&gt;=Parámetros!$B$6,3,IF(G1468&gt;=Parámetros!$B$5,2,1))))</f>
        <v>1</v>
      </c>
      <c r="K1468" s="7" t="n">
        <f aca="false">1+MIN(4,INT(PERCENTRANK($H$2:$H$2401,H1468,6)*5))</f>
        <v>2</v>
      </c>
      <c r="L1468" s="7" t="str">
        <f aca="false">I1468&amp;J1468&amp;K1468</f>
        <v>512</v>
      </c>
      <c r="M1468" s="15" t="str">
        <f aca="false">INDEX('Mapa RF'!$B$4:$F$8,6-I1468,J1468)</f>
        <v>Nuevos</v>
      </c>
    </row>
    <row r="1469" customFormat="false" ht="15" hidden="false" customHeight="false" outlineLevel="0" collapsed="false">
      <c r="A1469" s="10" t="s">
        <v>1307</v>
      </c>
      <c r="B1469" s="10" t="s">
        <v>8972</v>
      </c>
      <c r="C1469" s="11" t="n">
        <v>45702</v>
      </c>
      <c r="D1469" s="13" t="b">
        <f aca="false">TRUE()</f>
        <v>1</v>
      </c>
      <c r="E1469" s="14" t="n">
        <f aca="false">_xlfn.MAXIFS(Pedidos!$C$2:$C$7000,Pedidos!$B$2:$B$7000,A1469)</f>
        <v>45702</v>
      </c>
      <c r="F1469" s="15" t="n">
        <f aca="false">Parámetros!$B$4-E1469</f>
        <v>594</v>
      </c>
      <c r="G1469" s="7" t="n">
        <f aca="false">COUNTIF(Pedidos!$B$2:$B$7000,A1469)</f>
        <v>1</v>
      </c>
      <c r="H1469" s="16" t="n">
        <f aca="false">SUMIFS(Pedidos!$D$2:$D$7000,Pedidos!$B$2:$B$7000,A1469)</f>
        <v>29.91</v>
      </c>
      <c r="I1469" s="7" t="n">
        <f aca="false">5-MIN(4,INT(PERCENTRANK($F$2:$F$2401,F1469,6)*5))</f>
        <v>1</v>
      </c>
      <c r="J1469" s="15" t="n">
        <f aca="false">IF(G1469&gt;=Parámetros!$B$8,5,IF(G1469&gt;=Parámetros!$B$7,4,IF(G1469&gt;=Parámetros!$B$6,3,IF(G1469&gt;=Parámetros!$B$5,2,1))))</f>
        <v>1</v>
      </c>
      <c r="K1469" s="7" t="n">
        <f aca="false">1+MIN(4,INT(PERCENTRANK($H$2:$H$2401,H1469,6)*5))</f>
        <v>2</v>
      </c>
      <c r="L1469" s="7" t="str">
        <f aca="false">I1469&amp;J1469&amp;K1469</f>
        <v>112</v>
      </c>
      <c r="M1469" s="15" t="str">
        <f aca="false">INDEX('Mapa RF'!$B$4:$F$8,6-I1469,J1469)</f>
        <v>Hibernando</v>
      </c>
    </row>
    <row r="1470" customFormat="false" ht="15" hidden="false" customHeight="false" outlineLevel="0" collapsed="false">
      <c r="A1470" s="10" t="s">
        <v>6629</v>
      </c>
      <c r="B1470" s="10" t="s">
        <v>8972</v>
      </c>
      <c r="C1470" s="11" t="n">
        <v>46104</v>
      </c>
      <c r="D1470" s="13" t="b">
        <f aca="false">TRUE()</f>
        <v>1</v>
      </c>
      <c r="E1470" s="14" t="n">
        <f aca="false">_xlfn.MAXIFS(Pedidos!$C$2:$C$7000,Pedidos!$B$2:$B$7000,A1470)</f>
        <v>46286</v>
      </c>
      <c r="F1470" s="15" t="n">
        <f aca="false">Parámetros!$B$4-E1470</f>
        <v>10</v>
      </c>
      <c r="G1470" s="7" t="n">
        <f aca="false">COUNTIF(Pedidos!$B$2:$B$7000,A1470)</f>
        <v>7</v>
      </c>
      <c r="H1470" s="16" t="n">
        <f aca="false">SUMIFS(Pedidos!$D$2:$D$7000,Pedidos!$B$2:$B$7000,A1470)</f>
        <v>318.05</v>
      </c>
      <c r="I1470" s="7" t="n">
        <f aca="false">5-MIN(4,INT(PERCENTRANK($F$2:$F$2401,F1470,6)*5))</f>
        <v>5</v>
      </c>
      <c r="J1470" s="15" t="n">
        <f aca="false">IF(G1470&gt;=Parámetros!$B$8,5,IF(G1470&gt;=Parámetros!$B$7,4,IF(G1470&gt;=Parámetros!$B$6,3,IF(G1470&gt;=Parámetros!$B$5,2,1))))</f>
        <v>5</v>
      </c>
      <c r="K1470" s="7" t="n">
        <f aca="false">1+MIN(4,INT(PERCENTRANK($H$2:$H$2401,H1470,6)*5))</f>
        <v>5</v>
      </c>
      <c r="L1470" s="7" t="str">
        <f aca="false">I1470&amp;J1470&amp;K1470</f>
        <v>555</v>
      </c>
      <c r="M1470" s="15" t="str">
        <f aca="false">INDEX('Mapa RF'!$B$4:$F$8,6-I1470,J1470)</f>
        <v>Campeones</v>
      </c>
    </row>
    <row r="1471" customFormat="false" ht="15" hidden="false" customHeight="false" outlineLevel="0" collapsed="false">
      <c r="A1471" s="10" t="s">
        <v>7351</v>
      </c>
      <c r="B1471" s="10" t="s">
        <v>8968</v>
      </c>
      <c r="C1471" s="11" t="n">
        <v>46164</v>
      </c>
      <c r="D1471" s="13" t="b">
        <f aca="false">FALSE()</f>
        <v>0</v>
      </c>
      <c r="E1471" s="14" t="n">
        <f aca="false">_xlfn.MAXIFS(Pedidos!$C$2:$C$7000,Pedidos!$B$2:$B$7000,A1471)</f>
        <v>46164</v>
      </c>
      <c r="F1471" s="15" t="n">
        <f aca="false">Parámetros!$B$4-E1471</f>
        <v>132</v>
      </c>
      <c r="G1471" s="7" t="n">
        <f aca="false">COUNTIF(Pedidos!$B$2:$B$7000,A1471)</f>
        <v>1</v>
      </c>
      <c r="H1471" s="16" t="n">
        <f aca="false">SUMIFS(Pedidos!$D$2:$D$7000,Pedidos!$B$2:$B$7000,A1471)</f>
        <v>25.72</v>
      </c>
      <c r="I1471" s="7" t="n">
        <f aca="false">5-MIN(4,INT(PERCENTRANK($F$2:$F$2401,F1471,6)*5))</f>
        <v>4</v>
      </c>
      <c r="J1471" s="15" t="n">
        <f aca="false">IF(G1471&gt;=Parámetros!$B$8,5,IF(G1471&gt;=Parámetros!$B$7,4,IF(G1471&gt;=Parámetros!$B$6,3,IF(G1471&gt;=Parámetros!$B$5,2,1))))</f>
        <v>1</v>
      </c>
      <c r="K1471" s="7" t="n">
        <f aca="false">1+MIN(4,INT(PERCENTRANK($H$2:$H$2401,H1471,6)*5))</f>
        <v>1</v>
      </c>
      <c r="L1471" s="7" t="str">
        <f aca="false">I1471&amp;J1471&amp;K1471</f>
        <v>411</v>
      </c>
      <c r="M1471" s="15" t="str">
        <f aca="false">INDEX('Mapa RF'!$B$4:$F$8,6-I1471,J1471)</f>
        <v>Prometedores</v>
      </c>
    </row>
    <row r="1472" customFormat="false" ht="15" hidden="false" customHeight="false" outlineLevel="0" collapsed="false">
      <c r="A1472" s="10" t="s">
        <v>1252</v>
      </c>
      <c r="B1472" s="10" t="s">
        <v>8978</v>
      </c>
      <c r="C1472" s="11" t="n">
        <v>45698</v>
      </c>
      <c r="D1472" s="13" t="b">
        <f aca="false">TRUE()</f>
        <v>1</v>
      </c>
      <c r="E1472" s="14" t="n">
        <f aca="false">_xlfn.MAXIFS(Pedidos!$C$2:$C$7000,Pedidos!$B$2:$B$7000,A1472)</f>
        <v>45803</v>
      </c>
      <c r="F1472" s="15" t="n">
        <f aca="false">Parámetros!$B$4-E1472</f>
        <v>493</v>
      </c>
      <c r="G1472" s="7" t="n">
        <f aca="false">COUNTIF(Pedidos!$B$2:$B$7000,A1472)</f>
        <v>2</v>
      </c>
      <c r="H1472" s="16" t="n">
        <f aca="false">SUMIFS(Pedidos!$D$2:$D$7000,Pedidos!$B$2:$B$7000,A1472)</f>
        <v>78.58</v>
      </c>
      <c r="I1472" s="7" t="n">
        <f aca="false">5-MIN(4,INT(PERCENTRANK($F$2:$F$2401,F1472,6)*5))</f>
        <v>2</v>
      </c>
      <c r="J1472" s="15" t="n">
        <f aca="false">IF(G1472&gt;=Parámetros!$B$8,5,IF(G1472&gt;=Parámetros!$B$7,4,IF(G1472&gt;=Parámetros!$B$6,3,IF(G1472&gt;=Parámetros!$B$5,2,1))))</f>
        <v>2</v>
      </c>
      <c r="K1472" s="7" t="n">
        <f aca="false">1+MIN(4,INT(PERCENTRANK($H$2:$H$2401,H1472,6)*5))</f>
        <v>4</v>
      </c>
      <c r="L1472" s="7" t="str">
        <f aca="false">I1472&amp;J1472&amp;K1472</f>
        <v>224</v>
      </c>
      <c r="M1472" s="15" t="str">
        <f aca="false">INDEX('Mapa RF'!$B$4:$F$8,6-I1472,J1472)</f>
        <v>Hibernando</v>
      </c>
    </row>
    <row r="1473" customFormat="false" ht="15" hidden="false" customHeight="false" outlineLevel="0" collapsed="false">
      <c r="A1473" s="10" t="s">
        <v>8582</v>
      </c>
      <c r="B1473" s="10" t="s">
        <v>8968</v>
      </c>
      <c r="C1473" s="11" t="n">
        <v>46265</v>
      </c>
      <c r="D1473" s="13" t="b">
        <f aca="false">TRUE()</f>
        <v>1</v>
      </c>
      <c r="E1473" s="14" t="n">
        <f aca="false">_xlfn.MAXIFS(Pedidos!$C$2:$C$7000,Pedidos!$B$2:$B$7000,A1473)</f>
        <v>46265</v>
      </c>
      <c r="F1473" s="15" t="n">
        <f aca="false">Parámetros!$B$4-E1473</f>
        <v>31</v>
      </c>
      <c r="G1473" s="7" t="n">
        <f aca="false">COUNTIF(Pedidos!$B$2:$B$7000,A1473)</f>
        <v>1</v>
      </c>
      <c r="H1473" s="16" t="n">
        <f aca="false">SUMIFS(Pedidos!$D$2:$D$7000,Pedidos!$B$2:$B$7000,A1473)</f>
        <v>27.44</v>
      </c>
      <c r="I1473" s="7" t="n">
        <f aca="false">5-MIN(4,INT(PERCENTRANK($F$2:$F$2401,F1473,6)*5))</f>
        <v>5</v>
      </c>
      <c r="J1473" s="15" t="n">
        <f aca="false">IF(G1473&gt;=Parámetros!$B$8,5,IF(G1473&gt;=Parámetros!$B$7,4,IF(G1473&gt;=Parámetros!$B$6,3,IF(G1473&gt;=Parámetros!$B$5,2,1))))</f>
        <v>1</v>
      </c>
      <c r="K1473" s="7" t="n">
        <f aca="false">1+MIN(4,INT(PERCENTRANK($H$2:$H$2401,H1473,6)*5))</f>
        <v>2</v>
      </c>
      <c r="L1473" s="7" t="str">
        <f aca="false">I1473&amp;J1473&amp;K1473</f>
        <v>512</v>
      </c>
      <c r="M1473" s="15" t="str">
        <f aca="false">INDEX('Mapa RF'!$B$4:$F$8,6-I1473,J1473)</f>
        <v>Nuevos</v>
      </c>
    </row>
    <row r="1474" customFormat="false" ht="15" hidden="false" customHeight="false" outlineLevel="0" collapsed="false">
      <c r="A1474" s="10" t="s">
        <v>8334</v>
      </c>
      <c r="B1474" s="10" t="s">
        <v>8973</v>
      </c>
      <c r="C1474" s="11" t="n">
        <v>46244</v>
      </c>
      <c r="D1474" s="13" t="b">
        <f aca="false">TRUE()</f>
        <v>1</v>
      </c>
      <c r="E1474" s="14" t="n">
        <f aca="false">_xlfn.MAXIFS(Pedidos!$C$2:$C$7000,Pedidos!$B$2:$B$7000,A1474)</f>
        <v>46244</v>
      </c>
      <c r="F1474" s="15" t="n">
        <f aca="false">Parámetros!$B$4-E1474</f>
        <v>52</v>
      </c>
      <c r="G1474" s="7" t="n">
        <f aca="false">COUNTIF(Pedidos!$B$2:$B$7000,A1474)</f>
        <v>1</v>
      </c>
      <c r="H1474" s="16" t="n">
        <f aca="false">SUMIFS(Pedidos!$D$2:$D$7000,Pedidos!$B$2:$B$7000,A1474)</f>
        <v>18.41</v>
      </c>
      <c r="I1474" s="7" t="n">
        <f aca="false">5-MIN(4,INT(PERCENTRANK($F$2:$F$2401,F1474,6)*5))</f>
        <v>5</v>
      </c>
      <c r="J1474" s="15" t="n">
        <f aca="false">IF(G1474&gt;=Parámetros!$B$8,5,IF(G1474&gt;=Parámetros!$B$7,4,IF(G1474&gt;=Parámetros!$B$6,3,IF(G1474&gt;=Parámetros!$B$5,2,1))))</f>
        <v>1</v>
      </c>
      <c r="K1474" s="7" t="n">
        <f aca="false">1+MIN(4,INT(PERCENTRANK($H$2:$H$2401,H1474,6)*5))</f>
        <v>1</v>
      </c>
      <c r="L1474" s="7" t="str">
        <f aca="false">I1474&amp;J1474&amp;K1474</f>
        <v>511</v>
      </c>
      <c r="M1474" s="15" t="str">
        <f aca="false">INDEX('Mapa RF'!$B$4:$F$8,6-I1474,J1474)</f>
        <v>Nuevos</v>
      </c>
    </row>
    <row r="1475" customFormat="false" ht="15" hidden="false" customHeight="false" outlineLevel="0" collapsed="false">
      <c r="A1475" s="10" t="s">
        <v>3274</v>
      </c>
      <c r="B1475" s="10" t="s">
        <v>8977</v>
      </c>
      <c r="C1475" s="11" t="n">
        <v>45852</v>
      </c>
      <c r="D1475" s="13" t="b">
        <f aca="false">TRUE()</f>
        <v>1</v>
      </c>
      <c r="E1475" s="14" t="n">
        <f aca="false">_xlfn.MAXIFS(Pedidos!$C$2:$C$7000,Pedidos!$B$2:$B$7000,A1475)</f>
        <v>45852</v>
      </c>
      <c r="F1475" s="15" t="n">
        <f aca="false">Parámetros!$B$4-E1475</f>
        <v>444</v>
      </c>
      <c r="G1475" s="7" t="n">
        <f aca="false">COUNTIF(Pedidos!$B$2:$B$7000,A1475)</f>
        <v>1</v>
      </c>
      <c r="H1475" s="16" t="n">
        <f aca="false">SUMIFS(Pedidos!$D$2:$D$7000,Pedidos!$B$2:$B$7000,A1475)</f>
        <v>27.49</v>
      </c>
      <c r="I1475" s="7" t="n">
        <f aca="false">5-MIN(4,INT(PERCENTRANK($F$2:$F$2401,F1475,6)*5))</f>
        <v>2</v>
      </c>
      <c r="J1475" s="15" t="n">
        <f aca="false">IF(G1475&gt;=Parámetros!$B$8,5,IF(G1475&gt;=Parámetros!$B$7,4,IF(G1475&gt;=Parámetros!$B$6,3,IF(G1475&gt;=Parámetros!$B$5,2,1))))</f>
        <v>1</v>
      </c>
      <c r="K1475" s="7" t="n">
        <f aca="false">1+MIN(4,INT(PERCENTRANK($H$2:$H$2401,H1475,6)*5))</f>
        <v>2</v>
      </c>
      <c r="L1475" s="7" t="str">
        <f aca="false">I1475&amp;J1475&amp;K1475</f>
        <v>212</v>
      </c>
      <c r="M1475" s="15" t="str">
        <f aca="false">INDEX('Mapa RF'!$B$4:$F$8,6-I1475,J1475)</f>
        <v>Hibernando</v>
      </c>
    </row>
    <row r="1476" customFormat="false" ht="15" hidden="false" customHeight="false" outlineLevel="0" collapsed="false">
      <c r="A1476" s="10" t="s">
        <v>8076</v>
      </c>
      <c r="B1476" s="10" t="s">
        <v>8973</v>
      </c>
      <c r="C1476" s="11" t="n">
        <v>46223</v>
      </c>
      <c r="D1476" s="13" t="b">
        <f aca="false">TRUE()</f>
        <v>1</v>
      </c>
      <c r="E1476" s="14" t="n">
        <f aca="false">_xlfn.MAXIFS(Pedidos!$C$2:$C$7000,Pedidos!$B$2:$B$7000,A1476)</f>
        <v>46223</v>
      </c>
      <c r="F1476" s="15" t="n">
        <f aca="false">Parámetros!$B$4-E1476</f>
        <v>73</v>
      </c>
      <c r="G1476" s="7" t="n">
        <f aca="false">COUNTIF(Pedidos!$B$2:$B$7000,A1476)</f>
        <v>1</v>
      </c>
      <c r="H1476" s="16" t="n">
        <f aca="false">SUMIFS(Pedidos!$D$2:$D$7000,Pedidos!$B$2:$B$7000,A1476)</f>
        <v>49.7</v>
      </c>
      <c r="I1476" s="7" t="n">
        <f aca="false">5-MIN(4,INT(PERCENTRANK($F$2:$F$2401,F1476,6)*5))</f>
        <v>4</v>
      </c>
      <c r="J1476" s="15" t="n">
        <f aca="false">IF(G1476&gt;=Parámetros!$B$8,5,IF(G1476&gt;=Parámetros!$B$7,4,IF(G1476&gt;=Parámetros!$B$6,3,IF(G1476&gt;=Parámetros!$B$5,2,1))))</f>
        <v>1</v>
      </c>
      <c r="K1476" s="7" t="n">
        <f aca="false">1+MIN(4,INT(PERCENTRANK($H$2:$H$2401,H1476,6)*5))</f>
        <v>3</v>
      </c>
      <c r="L1476" s="7" t="str">
        <f aca="false">I1476&amp;J1476&amp;K1476</f>
        <v>413</v>
      </c>
      <c r="M1476" s="15" t="str">
        <f aca="false">INDEX('Mapa RF'!$B$4:$F$8,6-I1476,J1476)</f>
        <v>Prometedores</v>
      </c>
    </row>
    <row r="1477" customFormat="false" ht="15" hidden="false" customHeight="false" outlineLevel="0" collapsed="false">
      <c r="A1477" s="10" t="s">
        <v>3425</v>
      </c>
      <c r="B1477" s="10" t="s">
        <v>8978</v>
      </c>
      <c r="C1477" s="11" t="n">
        <v>45864</v>
      </c>
      <c r="D1477" s="13" t="b">
        <f aca="false">TRUE()</f>
        <v>1</v>
      </c>
      <c r="E1477" s="14" t="n">
        <f aca="false">_xlfn.MAXIFS(Pedidos!$C$2:$C$7000,Pedidos!$B$2:$B$7000,A1477)</f>
        <v>45864</v>
      </c>
      <c r="F1477" s="15" t="n">
        <f aca="false">Parámetros!$B$4-E1477</f>
        <v>432</v>
      </c>
      <c r="G1477" s="7" t="n">
        <f aca="false">COUNTIF(Pedidos!$B$2:$B$7000,A1477)</f>
        <v>1</v>
      </c>
      <c r="H1477" s="16" t="n">
        <f aca="false">SUMIFS(Pedidos!$D$2:$D$7000,Pedidos!$B$2:$B$7000,A1477)</f>
        <v>22.01</v>
      </c>
      <c r="I1477" s="7" t="n">
        <f aca="false">5-MIN(4,INT(PERCENTRANK($F$2:$F$2401,F1477,6)*5))</f>
        <v>2</v>
      </c>
      <c r="J1477" s="15" t="n">
        <f aca="false">IF(G1477&gt;=Parámetros!$B$8,5,IF(G1477&gt;=Parámetros!$B$7,4,IF(G1477&gt;=Parámetros!$B$6,3,IF(G1477&gt;=Parámetros!$B$5,2,1))))</f>
        <v>1</v>
      </c>
      <c r="K1477" s="7" t="n">
        <f aca="false">1+MIN(4,INT(PERCENTRANK($H$2:$H$2401,H1477,6)*5))</f>
        <v>1</v>
      </c>
      <c r="L1477" s="7" t="str">
        <f aca="false">I1477&amp;J1477&amp;K1477</f>
        <v>211</v>
      </c>
      <c r="M1477" s="15" t="str">
        <f aca="false">INDEX('Mapa RF'!$B$4:$F$8,6-I1477,J1477)</f>
        <v>Hibernando</v>
      </c>
    </row>
    <row r="1478" customFormat="false" ht="15" hidden="false" customHeight="false" outlineLevel="0" collapsed="false">
      <c r="A1478" s="10" t="s">
        <v>1847</v>
      </c>
      <c r="B1478" s="10" t="s">
        <v>8975</v>
      </c>
      <c r="C1478" s="11" t="n">
        <v>45744</v>
      </c>
      <c r="D1478" s="13" t="b">
        <f aca="false">TRUE()</f>
        <v>1</v>
      </c>
      <c r="E1478" s="14" t="n">
        <f aca="false">_xlfn.MAXIFS(Pedidos!$C$2:$C$7000,Pedidos!$B$2:$B$7000,A1478)</f>
        <v>45976</v>
      </c>
      <c r="F1478" s="15" t="n">
        <f aca="false">Parámetros!$B$4-E1478</f>
        <v>320</v>
      </c>
      <c r="G1478" s="7" t="n">
        <f aca="false">COUNTIF(Pedidos!$B$2:$B$7000,A1478)</f>
        <v>7</v>
      </c>
      <c r="H1478" s="16" t="n">
        <f aca="false">SUMIFS(Pedidos!$D$2:$D$7000,Pedidos!$B$2:$B$7000,A1478)</f>
        <v>340.02</v>
      </c>
      <c r="I1478" s="7" t="n">
        <f aca="false">5-MIN(4,INT(PERCENTRANK($F$2:$F$2401,F1478,6)*5))</f>
        <v>3</v>
      </c>
      <c r="J1478" s="15" t="n">
        <f aca="false">IF(G1478&gt;=Parámetros!$B$8,5,IF(G1478&gt;=Parámetros!$B$7,4,IF(G1478&gt;=Parámetros!$B$6,3,IF(G1478&gt;=Parámetros!$B$5,2,1))))</f>
        <v>5</v>
      </c>
      <c r="K1478" s="7" t="n">
        <f aca="false">1+MIN(4,INT(PERCENTRANK($H$2:$H$2401,H1478,6)*5))</f>
        <v>5</v>
      </c>
      <c r="L1478" s="7" t="str">
        <f aca="false">I1478&amp;J1478&amp;K1478</f>
        <v>355</v>
      </c>
      <c r="M1478" s="15" t="str">
        <f aca="false">INDEX('Mapa RF'!$B$4:$F$8,6-I1478,J1478)</f>
        <v>Leales</v>
      </c>
    </row>
    <row r="1479" customFormat="false" ht="15" hidden="false" customHeight="false" outlineLevel="0" collapsed="false">
      <c r="A1479" s="10" t="s">
        <v>3363</v>
      </c>
      <c r="B1479" s="10" t="s">
        <v>8969</v>
      </c>
      <c r="C1479" s="11" t="n">
        <v>45859</v>
      </c>
      <c r="D1479" s="13" t="b">
        <f aca="false">TRUE()</f>
        <v>1</v>
      </c>
      <c r="E1479" s="14" t="n">
        <f aca="false">_xlfn.MAXIFS(Pedidos!$C$2:$C$7000,Pedidos!$B$2:$B$7000,A1479)</f>
        <v>46271</v>
      </c>
      <c r="F1479" s="15" t="n">
        <f aca="false">Parámetros!$B$4-E1479</f>
        <v>25</v>
      </c>
      <c r="G1479" s="7" t="n">
        <f aca="false">COUNTIF(Pedidos!$B$2:$B$7000,A1479)</f>
        <v>11</v>
      </c>
      <c r="H1479" s="16" t="n">
        <f aca="false">SUMIFS(Pedidos!$D$2:$D$7000,Pedidos!$B$2:$B$7000,A1479)</f>
        <v>427.47</v>
      </c>
      <c r="I1479" s="7" t="n">
        <f aca="false">5-MIN(4,INT(PERCENTRANK($F$2:$F$2401,F1479,6)*5))</f>
        <v>5</v>
      </c>
      <c r="J1479" s="15" t="n">
        <f aca="false">IF(G1479&gt;=Parámetros!$B$8,5,IF(G1479&gt;=Parámetros!$B$7,4,IF(G1479&gt;=Parámetros!$B$6,3,IF(G1479&gt;=Parámetros!$B$5,2,1))))</f>
        <v>5</v>
      </c>
      <c r="K1479" s="7" t="n">
        <f aca="false">1+MIN(4,INT(PERCENTRANK($H$2:$H$2401,H1479,6)*5))</f>
        <v>5</v>
      </c>
      <c r="L1479" s="7" t="str">
        <f aca="false">I1479&amp;J1479&amp;K1479</f>
        <v>555</v>
      </c>
      <c r="M1479" s="15" t="str">
        <f aca="false">INDEX('Mapa RF'!$B$4:$F$8,6-I1479,J1479)</f>
        <v>Campeones</v>
      </c>
    </row>
    <row r="1480" customFormat="false" ht="15" hidden="false" customHeight="false" outlineLevel="0" collapsed="false">
      <c r="A1480" s="10" t="s">
        <v>1145</v>
      </c>
      <c r="B1480" s="10" t="s">
        <v>8968</v>
      </c>
      <c r="C1480" s="11" t="n">
        <v>45689</v>
      </c>
      <c r="D1480" s="13" t="b">
        <f aca="false">TRUE()</f>
        <v>1</v>
      </c>
      <c r="E1480" s="14" t="n">
        <f aca="false">_xlfn.MAXIFS(Pedidos!$C$2:$C$7000,Pedidos!$B$2:$B$7000,A1480)</f>
        <v>46193</v>
      </c>
      <c r="F1480" s="15" t="n">
        <f aca="false">Parámetros!$B$4-E1480</f>
        <v>103</v>
      </c>
      <c r="G1480" s="7" t="n">
        <f aca="false">COUNTIF(Pedidos!$B$2:$B$7000,A1480)</f>
        <v>8</v>
      </c>
      <c r="H1480" s="16" t="n">
        <f aca="false">SUMIFS(Pedidos!$D$2:$D$7000,Pedidos!$B$2:$B$7000,A1480)</f>
        <v>374.94</v>
      </c>
      <c r="I1480" s="7" t="n">
        <f aca="false">5-MIN(4,INT(PERCENTRANK($F$2:$F$2401,F1480,6)*5))</f>
        <v>4</v>
      </c>
      <c r="J1480" s="15" t="n">
        <f aca="false">IF(G1480&gt;=Parámetros!$B$8,5,IF(G1480&gt;=Parámetros!$B$7,4,IF(G1480&gt;=Parámetros!$B$6,3,IF(G1480&gt;=Parámetros!$B$5,2,1))))</f>
        <v>5</v>
      </c>
      <c r="K1480" s="7" t="n">
        <f aca="false">1+MIN(4,INT(PERCENTRANK($H$2:$H$2401,H1480,6)*5))</f>
        <v>5</v>
      </c>
      <c r="L1480" s="7" t="str">
        <f aca="false">I1480&amp;J1480&amp;K1480</f>
        <v>455</v>
      </c>
      <c r="M1480" s="15" t="str">
        <f aca="false">INDEX('Mapa RF'!$B$4:$F$8,6-I1480,J1480)</f>
        <v>Leales</v>
      </c>
    </row>
    <row r="1481" customFormat="false" ht="15" hidden="false" customHeight="false" outlineLevel="0" collapsed="false">
      <c r="A1481" s="10" t="s">
        <v>1086</v>
      </c>
      <c r="B1481" s="10" t="s">
        <v>8971</v>
      </c>
      <c r="C1481" s="11" t="n">
        <v>45683</v>
      </c>
      <c r="D1481" s="13" t="b">
        <f aca="false">TRUE()</f>
        <v>1</v>
      </c>
      <c r="E1481" s="14" t="n">
        <f aca="false">_xlfn.MAXIFS(Pedidos!$C$2:$C$7000,Pedidos!$B$2:$B$7000,A1481)</f>
        <v>45683</v>
      </c>
      <c r="F1481" s="15" t="n">
        <f aca="false">Parámetros!$B$4-E1481</f>
        <v>613</v>
      </c>
      <c r="G1481" s="7" t="n">
        <f aca="false">COUNTIF(Pedidos!$B$2:$B$7000,A1481)</f>
        <v>1</v>
      </c>
      <c r="H1481" s="16" t="n">
        <f aca="false">SUMIFS(Pedidos!$D$2:$D$7000,Pedidos!$B$2:$B$7000,A1481)</f>
        <v>27.02</v>
      </c>
      <c r="I1481" s="7" t="n">
        <f aca="false">5-MIN(4,INT(PERCENTRANK($F$2:$F$2401,F1481,6)*5))</f>
        <v>1</v>
      </c>
      <c r="J1481" s="15" t="n">
        <f aca="false">IF(G1481&gt;=Parámetros!$B$8,5,IF(G1481&gt;=Parámetros!$B$7,4,IF(G1481&gt;=Parámetros!$B$6,3,IF(G1481&gt;=Parámetros!$B$5,2,1))))</f>
        <v>1</v>
      </c>
      <c r="K1481" s="7" t="n">
        <f aca="false">1+MIN(4,INT(PERCENTRANK($H$2:$H$2401,H1481,6)*5))</f>
        <v>2</v>
      </c>
      <c r="L1481" s="7" t="str">
        <f aca="false">I1481&amp;J1481&amp;K1481</f>
        <v>112</v>
      </c>
      <c r="M1481" s="15" t="str">
        <f aca="false">INDEX('Mapa RF'!$B$4:$F$8,6-I1481,J1481)</f>
        <v>Hibernando</v>
      </c>
    </row>
    <row r="1482" customFormat="false" ht="15" hidden="false" customHeight="false" outlineLevel="0" collapsed="false">
      <c r="A1482" s="10" t="s">
        <v>8567</v>
      </c>
      <c r="B1482" s="10" t="s">
        <v>8970</v>
      </c>
      <c r="C1482" s="11" t="n">
        <v>46264</v>
      </c>
      <c r="D1482" s="13" t="b">
        <f aca="false">TRUE()</f>
        <v>1</v>
      </c>
      <c r="E1482" s="14" t="n">
        <f aca="false">_xlfn.MAXIFS(Pedidos!$C$2:$C$7000,Pedidos!$B$2:$B$7000,A1482)</f>
        <v>46264</v>
      </c>
      <c r="F1482" s="15" t="n">
        <f aca="false">Parámetros!$B$4-E1482</f>
        <v>32</v>
      </c>
      <c r="G1482" s="7" t="n">
        <f aca="false">COUNTIF(Pedidos!$B$2:$B$7000,A1482)</f>
        <v>1</v>
      </c>
      <c r="H1482" s="16" t="n">
        <f aca="false">SUMIFS(Pedidos!$D$2:$D$7000,Pedidos!$B$2:$B$7000,A1482)</f>
        <v>30.08</v>
      </c>
      <c r="I1482" s="7" t="n">
        <f aca="false">5-MIN(4,INT(PERCENTRANK($F$2:$F$2401,F1482,6)*5))</f>
        <v>5</v>
      </c>
      <c r="J1482" s="15" t="n">
        <f aca="false">IF(G1482&gt;=Parámetros!$B$8,5,IF(G1482&gt;=Parámetros!$B$7,4,IF(G1482&gt;=Parámetros!$B$6,3,IF(G1482&gt;=Parámetros!$B$5,2,1))))</f>
        <v>1</v>
      </c>
      <c r="K1482" s="7" t="n">
        <f aca="false">1+MIN(4,INT(PERCENTRANK($H$2:$H$2401,H1482,6)*5))</f>
        <v>2</v>
      </c>
      <c r="L1482" s="7" t="str">
        <f aca="false">I1482&amp;J1482&amp;K1482</f>
        <v>512</v>
      </c>
      <c r="M1482" s="15" t="str">
        <f aca="false">INDEX('Mapa RF'!$B$4:$F$8,6-I1482,J1482)</f>
        <v>Nuevos</v>
      </c>
    </row>
    <row r="1483" customFormat="false" ht="15" hidden="false" customHeight="false" outlineLevel="0" collapsed="false">
      <c r="A1483" s="10" t="s">
        <v>3126</v>
      </c>
      <c r="B1483" s="10" t="s">
        <v>8976</v>
      </c>
      <c r="C1483" s="11" t="n">
        <v>45841</v>
      </c>
      <c r="D1483" s="13" t="b">
        <f aca="false">TRUE()</f>
        <v>1</v>
      </c>
      <c r="E1483" s="14" t="n">
        <f aca="false">_xlfn.MAXIFS(Pedidos!$C$2:$C$7000,Pedidos!$B$2:$B$7000,A1483)</f>
        <v>45841</v>
      </c>
      <c r="F1483" s="15" t="n">
        <f aca="false">Parámetros!$B$4-E1483</f>
        <v>455</v>
      </c>
      <c r="G1483" s="7" t="n">
        <f aca="false">COUNTIF(Pedidos!$B$2:$B$7000,A1483)</f>
        <v>1</v>
      </c>
      <c r="H1483" s="16" t="n">
        <f aca="false">SUMIFS(Pedidos!$D$2:$D$7000,Pedidos!$B$2:$B$7000,A1483)</f>
        <v>24.59</v>
      </c>
      <c r="I1483" s="7" t="n">
        <f aca="false">5-MIN(4,INT(PERCENTRANK($F$2:$F$2401,F1483,6)*5))</f>
        <v>2</v>
      </c>
      <c r="J1483" s="15" t="n">
        <f aca="false">IF(G1483&gt;=Parámetros!$B$8,5,IF(G1483&gt;=Parámetros!$B$7,4,IF(G1483&gt;=Parámetros!$B$6,3,IF(G1483&gt;=Parámetros!$B$5,2,1))))</f>
        <v>1</v>
      </c>
      <c r="K1483" s="7" t="n">
        <f aca="false">1+MIN(4,INT(PERCENTRANK($H$2:$H$2401,H1483,6)*5))</f>
        <v>1</v>
      </c>
      <c r="L1483" s="7" t="str">
        <f aca="false">I1483&amp;J1483&amp;K1483</f>
        <v>211</v>
      </c>
      <c r="M1483" s="15" t="str">
        <f aca="false">INDEX('Mapa RF'!$B$4:$F$8,6-I1483,J1483)</f>
        <v>Hibernando</v>
      </c>
    </row>
    <row r="1484" customFormat="false" ht="15" hidden="false" customHeight="false" outlineLevel="0" collapsed="false">
      <c r="A1484" s="10" t="s">
        <v>3939</v>
      </c>
      <c r="B1484" s="10" t="s">
        <v>8976</v>
      </c>
      <c r="C1484" s="11" t="n">
        <v>45900</v>
      </c>
      <c r="D1484" s="13" t="b">
        <f aca="false">TRUE()</f>
        <v>1</v>
      </c>
      <c r="E1484" s="14" t="n">
        <f aca="false">_xlfn.MAXIFS(Pedidos!$C$2:$C$7000,Pedidos!$B$2:$B$7000,A1484)</f>
        <v>46087</v>
      </c>
      <c r="F1484" s="15" t="n">
        <f aca="false">Parámetros!$B$4-E1484</f>
        <v>209</v>
      </c>
      <c r="G1484" s="7" t="n">
        <f aca="false">COUNTIF(Pedidos!$B$2:$B$7000,A1484)</f>
        <v>5</v>
      </c>
      <c r="H1484" s="16" t="n">
        <f aca="false">SUMIFS(Pedidos!$D$2:$D$7000,Pedidos!$B$2:$B$7000,A1484)</f>
        <v>193.49</v>
      </c>
      <c r="I1484" s="7" t="n">
        <f aca="false">5-MIN(4,INT(PERCENTRANK($F$2:$F$2401,F1484,6)*5))</f>
        <v>3</v>
      </c>
      <c r="J1484" s="15" t="n">
        <f aca="false">IF(G1484&gt;=Parámetros!$B$8,5,IF(G1484&gt;=Parámetros!$B$7,4,IF(G1484&gt;=Parámetros!$B$6,3,IF(G1484&gt;=Parámetros!$B$5,2,1))))</f>
        <v>4</v>
      </c>
      <c r="K1484" s="7" t="n">
        <f aca="false">1+MIN(4,INT(PERCENTRANK($H$2:$H$2401,H1484,6)*5))</f>
        <v>5</v>
      </c>
      <c r="L1484" s="7" t="str">
        <f aca="false">I1484&amp;J1484&amp;K1484</f>
        <v>345</v>
      </c>
      <c r="M1484" s="15" t="str">
        <f aca="false">INDEX('Mapa RF'!$B$4:$F$8,6-I1484,J1484)</f>
        <v>Leales</v>
      </c>
    </row>
    <row r="1485" customFormat="false" ht="15" hidden="false" customHeight="false" outlineLevel="0" collapsed="false">
      <c r="A1485" s="10" t="s">
        <v>5820</v>
      </c>
      <c r="B1485" s="10" t="s">
        <v>8972</v>
      </c>
      <c r="C1485" s="11" t="n">
        <v>46042</v>
      </c>
      <c r="D1485" s="13" t="b">
        <f aca="false">FALSE()</f>
        <v>0</v>
      </c>
      <c r="E1485" s="14" t="n">
        <f aca="false">_xlfn.MAXIFS(Pedidos!$C$2:$C$7000,Pedidos!$B$2:$B$7000,A1485)</f>
        <v>46042</v>
      </c>
      <c r="F1485" s="15" t="n">
        <f aca="false">Parámetros!$B$4-E1485</f>
        <v>254</v>
      </c>
      <c r="G1485" s="7" t="n">
        <f aca="false">COUNTIF(Pedidos!$B$2:$B$7000,A1485)</f>
        <v>1</v>
      </c>
      <c r="H1485" s="16" t="n">
        <f aca="false">SUMIFS(Pedidos!$D$2:$D$7000,Pedidos!$B$2:$B$7000,A1485)</f>
        <v>25.17</v>
      </c>
      <c r="I1485" s="7" t="n">
        <f aca="false">5-MIN(4,INT(PERCENTRANK($F$2:$F$2401,F1485,6)*5))</f>
        <v>3</v>
      </c>
      <c r="J1485" s="15" t="n">
        <f aca="false">IF(G1485&gt;=Parámetros!$B$8,5,IF(G1485&gt;=Parámetros!$B$7,4,IF(G1485&gt;=Parámetros!$B$6,3,IF(G1485&gt;=Parámetros!$B$5,2,1))))</f>
        <v>1</v>
      </c>
      <c r="K1485" s="7" t="n">
        <f aca="false">1+MIN(4,INT(PERCENTRANK($H$2:$H$2401,H1485,6)*5))</f>
        <v>1</v>
      </c>
      <c r="L1485" s="7" t="str">
        <f aca="false">I1485&amp;J1485&amp;K1485</f>
        <v>311</v>
      </c>
      <c r="M1485" s="15" t="str">
        <f aca="false">INDEX('Mapa RF'!$B$4:$F$8,6-I1485,J1485)</f>
        <v>A punto de dormirse</v>
      </c>
    </row>
    <row r="1486" customFormat="false" ht="15" hidden="false" customHeight="false" outlineLevel="0" collapsed="false">
      <c r="A1486" s="10" t="s">
        <v>8433</v>
      </c>
      <c r="B1486" s="10" t="s">
        <v>8979</v>
      </c>
      <c r="C1486" s="11" t="n">
        <v>46250</v>
      </c>
      <c r="D1486" s="13" t="b">
        <f aca="false">TRUE()</f>
        <v>1</v>
      </c>
      <c r="E1486" s="14" t="n">
        <f aca="false">_xlfn.MAXIFS(Pedidos!$C$2:$C$7000,Pedidos!$B$2:$B$7000,A1486)</f>
        <v>46250</v>
      </c>
      <c r="F1486" s="15" t="n">
        <f aca="false">Parámetros!$B$4-E1486</f>
        <v>46</v>
      </c>
      <c r="G1486" s="7" t="n">
        <f aca="false">COUNTIF(Pedidos!$B$2:$B$7000,A1486)</f>
        <v>1</v>
      </c>
      <c r="H1486" s="16" t="n">
        <f aca="false">SUMIFS(Pedidos!$D$2:$D$7000,Pedidos!$B$2:$B$7000,A1486)</f>
        <v>51.72</v>
      </c>
      <c r="I1486" s="7" t="n">
        <f aca="false">5-MIN(4,INT(PERCENTRANK($F$2:$F$2401,F1486,6)*5))</f>
        <v>5</v>
      </c>
      <c r="J1486" s="15" t="n">
        <f aca="false">IF(G1486&gt;=Parámetros!$B$8,5,IF(G1486&gt;=Parámetros!$B$7,4,IF(G1486&gt;=Parámetros!$B$6,3,IF(G1486&gt;=Parámetros!$B$5,2,1))))</f>
        <v>1</v>
      </c>
      <c r="K1486" s="7" t="n">
        <f aca="false">1+MIN(4,INT(PERCENTRANK($H$2:$H$2401,H1486,6)*5))</f>
        <v>3</v>
      </c>
      <c r="L1486" s="7" t="str">
        <f aca="false">I1486&amp;J1486&amp;K1486</f>
        <v>513</v>
      </c>
      <c r="M1486" s="15" t="str">
        <f aca="false">INDEX('Mapa RF'!$B$4:$F$8,6-I1486,J1486)</f>
        <v>Nuevos</v>
      </c>
    </row>
    <row r="1487" customFormat="false" ht="15" hidden="false" customHeight="false" outlineLevel="0" collapsed="false">
      <c r="A1487" s="10" t="s">
        <v>4285</v>
      </c>
      <c r="B1487" s="10" t="s">
        <v>8973</v>
      </c>
      <c r="C1487" s="11" t="n">
        <v>45927</v>
      </c>
      <c r="D1487" s="13" t="b">
        <f aca="false">TRUE()</f>
        <v>1</v>
      </c>
      <c r="E1487" s="14" t="n">
        <f aca="false">_xlfn.MAXIFS(Pedidos!$C$2:$C$7000,Pedidos!$B$2:$B$7000,A1487)</f>
        <v>45927</v>
      </c>
      <c r="F1487" s="15" t="n">
        <f aca="false">Parámetros!$B$4-E1487</f>
        <v>369</v>
      </c>
      <c r="G1487" s="7" t="n">
        <f aca="false">COUNTIF(Pedidos!$B$2:$B$7000,A1487)</f>
        <v>1</v>
      </c>
      <c r="H1487" s="16" t="n">
        <f aca="false">SUMIFS(Pedidos!$D$2:$D$7000,Pedidos!$B$2:$B$7000,A1487)</f>
        <v>25.94</v>
      </c>
      <c r="I1487" s="7" t="n">
        <f aca="false">5-MIN(4,INT(PERCENTRANK($F$2:$F$2401,F1487,6)*5))</f>
        <v>2</v>
      </c>
      <c r="J1487" s="15" t="n">
        <f aca="false">IF(G1487&gt;=Parámetros!$B$8,5,IF(G1487&gt;=Parámetros!$B$7,4,IF(G1487&gt;=Parámetros!$B$6,3,IF(G1487&gt;=Parámetros!$B$5,2,1))))</f>
        <v>1</v>
      </c>
      <c r="K1487" s="7" t="n">
        <f aca="false">1+MIN(4,INT(PERCENTRANK($H$2:$H$2401,H1487,6)*5))</f>
        <v>2</v>
      </c>
      <c r="L1487" s="7" t="str">
        <f aca="false">I1487&amp;J1487&amp;K1487</f>
        <v>212</v>
      </c>
      <c r="M1487" s="15" t="str">
        <f aca="false">INDEX('Mapa RF'!$B$4:$F$8,6-I1487,J1487)</f>
        <v>Hibernando</v>
      </c>
    </row>
    <row r="1488" customFormat="false" ht="15" hidden="false" customHeight="false" outlineLevel="0" collapsed="false">
      <c r="A1488" s="10" t="s">
        <v>6252</v>
      </c>
      <c r="B1488" s="10" t="s">
        <v>8972</v>
      </c>
      <c r="C1488" s="11" t="n">
        <v>46076</v>
      </c>
      <c r="D1488" s="13" t="b">
        <f aca="false">TRUE()</f>
        <v>1</v>
      </c>
      <c r="E1488" s="14" t="n">
        <f aca="false">_xlfn.MAXIFS(Pedidos!$C$2:$C$7000,Pedidos!$B$2:$B$7000,A1488)</f>
        <v>46076</v>
      </c>
      <c r="F1488" s="15" t="n">
        <f aca="false">Parámetros!$B$4-E1488</f>
        <v>220</v>
      </c>
      <c r="G1488" s="7" t="n">
        <f aca="false">COUNTIF(Pedidos!$B$2:$B$7000,A1488)</f>
        <v>1</v>
      </c>
      <c r="H1488" s="16" t="n">
        <f aca="false">SUMIFS(Pedidos!$D$2:$D$7000,Pedidos!$B$2:$B$7000,A1488)</f>
        <v>23.61</v>
      </c>
      <c r="I1488" s="7" t="n">
        <f aca="false">5-MIN(4,INT(PERCENTRANK($F$2:$F$2401,F1488,6)*5))</f>
        <v>3</v>
      </c>
      <c r="J1488" s="15" t="n">
        <f aca="false">IF(G1488&gt;=Parámetros!$B$8,5,IF(G1488&gt;=Parámetros!$B$7,4,IF(G1488&gt;=Parámetros!$B$6,3,IF(G1488&gt;=Parámetros!$B$5,2,1))))</f>
        <v>1</v>
      </c>
      <c r="K1488" s="7" t="n">
        <f aca="false">1+MIN(4,INT(PERCENTRANK($H$2:$H$2401,H1488,6)*5))</f>
        <v>1</v>
      </c>
      <c r="L1488" s="7" t="str">
        <f aca="false">I1488&amp;J1488&amp;K1488</f>
        <v>311</v>
      </c>
      <c r="M1488" s="15" t="str">
        <f aca="false">INDEX('Mapa RF'!$B$4:$F$8,6-I1488,J1488)</f>
        <v>A punto de dormirse</v>
      </c>
    </row>
    <row r="1489" customFormat="false" ht="15" hidden="false" customHeight="false" outlineLevel="0" collapsed="false">
      <c r="A1489" s="10" t="s">
        <v>4362</v>
      </c>
      <c r="B1489" s="10" t="s">
        <v>8980</v>
      </c>
      <c r="C1489" s="11" t="n">
        <v>45933</v>
      </c>
      <c r="D1489" s="13" t="b">
        <f aca="false">TRUE()</f>
        <v>1</v>
      </c>
      <c r="E1489" s="14" t="n">
        <f aca="false">_xlfn.MAXIFS(Pedidos!$C$2:$C$7000,Pedidos!$B$2:$B$7000,A1489)</f>
        <v>46202</v>
      </c>
      <c r="F1489" s="15" t="n">
        <f aca="false">Parámetros!$B$4-E1489</f>
        <v>94</v>
      </c>
      <c r="G1489" s="7" t="n">
        <f aca="false">COUNTIF(Pedidos!$B$2:$B$7000,A1489)</f>
        <v>9</v>
      </c>
      <c r="H1489" s="16" t="n">
        <f aca="false">SUMIFS(Pedidos!$D$2:$D$7000,Pedidos!$B$2:$B$7000,A1489)</f>
        <v>425.65</v>
      </c>
      <c r="I1489" s="7" t="n">
        <f aca="false">5-MIN(4,INT(PERCENTRANK($F$2:$F$2401,F1489,6)*5))</f>
        <v>4</v>
      </c>
      <c r="J1489" s="15" t="n">
        <f aca="false">IF(G1489&gt;=Parámetros!$B$8,5,IF(G1489&gt;=Parámetros!$B$7,4,IF(G1489&gt;=Parámetros!$B$6,3,IF(G1489&gt;=Parámetros!$B$5,2,1))))</f>
        <v>5</v>
      </c>
      <c r="K1489" s="7" t="n">
        <f aca="false">1+MIN(4,INT(PERCENTRANK($H$2:$H$2401,H1489,6)*5))</f>
        <v>5</v>
      </c>
      <c r="L1489" s="7" t="str">
        <f aca="false">I1489&amp;J1489&amp;K1489</f>
        <v>455</v>
      </c>
      <c r="M1489" s="15" t="str">
        <f aca="false">INDEX('Mapa RF'!$B$4:$F$8,6-I1489,J1489)</f>
        <v>Leales</v>
      </c>
    </row>
    <row r="1490" customFormat="false" ht="15" hidden="false" customHeight="false" outlineLevel="0" collapsed="false">
      <c r="A1490" s="10" t="s">
        <v>8704</v>
      </c>
      <c r="B1490" s="10" t="s">
        <v>8968</v>
      </c>
      <c r="C1490" s="11" t="n">
        <v>46274</v>
      </c>
      <c r="D1490" s="13" t="b">
        <f aca="false">TRUE()</f>
        <v>1</v>
      </c>
      <c r="E1490" s="14" t="n">
        <f aca="false">_xlfn.MAXIFS(Pedidos!$C$2:$C$7000,Pedidos!$B$2:$B$7000,A1490)</f>
        <v>46274</v>
      </c>
      <c r="F1490" s="15" t="n">
        <f aca="false">Parámetros!$B$4-E1490</f>
        <v>22</v>
      </c>
      <c r="G1490" s="7" t="n">
        <f aca="false">COUNTIF(Pedidos!$B$2:$B$7000,A1490)</f>
        <v>1</v>
      </c>
      <c r="H1490" s="16" t="n">
        <f aca="false">SUMIFS(Pedidos!$D$2:$D$7000,Pedidos!$B$2:$B$7000,A1490)</f>
        <v>18.88</v>
      </c>
      <c r="I1490" s="7" t="n">
        <f aca="false">5-MIN(4,INT(PERCENTRANK($F$2:$F$2401,F1490,6)*5))</f>
        <v>5</v>
      </c>
      <c r="J1490" s="15" t="n">
        <f aca="false">IF(G1490&gt;=Parámetros!$B$8,5,IF(G1490&gt;=Parámetros!$B$7,4,IF(G1490&gt;=Parámetros!$B$6,3,IF(G1490&gt;=Parámetros!$B$5,2,1))))</f>
        <v>1</v>
      </c>
      <c r="K1490" s="7" t="n">
        <f aca="false">1+MIN(4,INT(PERCENTRANK($H$2:$H$2401,H1490,6)*5))</f>
        <v>1</v>
      </c>
      <c r="L1490" s="7" t="str">
        <f aca="false">I1490&amp;J1490&amp;K1490</f>
        <v>511</v>
      </c>
      <c r="M1490" s="15" t="str">
        <f aca="false">INDEX('Mapa RF'!$B$4:$F$8,6-I1490,J1490)</f>
        <v>Nuevos</v>
      </c>
    </row>
    <row r="1491" customFormat="false" ht="15" hidden="false" customHeight="false" outlineLevel="0" collapsed="false">
      <c r="A1491" s="10" t="s">
        <v>7972</v>
      </c>
      <c r="B1491" s="10" t="s">
        <v>8968</v>
      </c>
      <c r="C1491" s="11" t="n">
        <v>46215</v>
      </c>
      <c r="D1491" s="13" t="b">
        <f aca="false">TRUE()</f>
        <v>1</v>
      </c>
      <c r="E1491" s="14" t="n">
        <f aca="false">_xlfn.MAXIFS(Pedidos!$C$2:$C$7000,Pedidos!$B$2:$B$7000,A1491)</f>
        <v>46215</v>
      </c>
      <c r="F1491" s="15" t="n">
        <f aca="false">Parámetros!$B$4-E1491</f>
        <v>81</v>
      </c>
      <c r="G1491" s="7" t="n">
        <f aca="false">COUNTIF(Pedidos!$B$2:$B$7000,A1491)</f>
        <v>1</v>
      </c>
      <c r="H1491" s="16" t="n">
        <f aca="false">SUMIFS(Pedidos!$D$2:$D$7000,Pedidos!$B$2:$B$7000,A1491)</f>
        <v>20.15</v>
      </c>
      <c r="I1491" s="7" t="n">
        <f aca="false">5-MIN(4,INT(PERCENTRANK($F$2:$F$2401,F1491,6)*5))</f>
        <v>4</v>
      </c>
      <c r="J1491" s="15" t="n">
        <f aca="false">IF(G1491&gt;=Parámetros!$B$8,5,IF(G1491&gt;=Parámetros!$B$7,4,IF(G1491&gt;=Parámetros!$B$6,3,IF(G1491&gt;=Parámetros!$B$5,2,1))))</f>
        <v>1</v>
      </c>
      <c r="K1491" s="7" t="n">
        <f aca="false">1+MIN(4,INT(PERCENTRANK($H$2:$H$2401,H1491,6)*5))</f>
        <v>1</v>
      </c>
      <c r="L1491" s="7" t="str">
        <f aca="false">I1491&amp;J1491&amp;K1491</f>
        <v>411</v>
      </c>
      <c r="M1491" s="15" t="str">
        <f aca="false">INDEX('Mapa RF'!$B$4:$F$8,6-I1491,J1491)</f>
        <v>Prometedores</v>
      </c>
    </row>
    <row r="1492" customFormat="false" ht="15" hidden="false" customHeight="false" outlineLevel="0" collapsed="false">
      <c r="A1492" s="10" t="s">
        <v>2807</v>
      </c>
      <c r="B1492" s="10" t="s">
        <v>8971</v>
      </c>
      <c r="C1492" s="11" t="n">
        <v>45817</v>
      </c>
      <c r="D1492" s="13" t="b">
        <f aca="false">TRUE()</f>
        <v>1</v>
      </c>
      <c r="E1492" s="14" t="n">
        <f aca="false">_xlfn.MAXIFS(Pedidos!$C$2:$C$7000,Pedidos!$B$2:$B$7000,A1492)</f>
        <v>46224</v>
      </c>
      <c r="F1492" s="15" t="n">
        <f aca="false">Parámetros!$B$4-E1492</f>
        <v>72</v>
      </c>
      <c r="G1492" s="7" t="n">
        <f aca="false">COUNTIF(Pedidos!$B$2:$B$7000,A1492)</f>
        <v>3</v>
      </c>
      <c r="H1492" s="16" t="n">
        <f aca="false">SUMIFS(Pedidos!$D$2:$D$7000,Pedidos!$B$2:$B$7000,A1492)</f>
        <v>103.24</v>
      </c>
      <c r="I1492" s="7" t="n">
        <f aca="false">5-MIN(4,INT(PERCENTRANK($F$2:$F$2401,F1492,6)*5))</f>
        <v>4</v>
      </c>
      <c r="J1492" s="15" t="n">
        <f aca="false">IF(G1492&gt;=Parámetros!$B$8,5,IF(G1492&gt;=Parámetros!$B$7,4,IF(G1492&gt;=Parámetros!$B$6,3,IF(G1492&gt;=Parámetros!$B$5,2,1))))</f>
        <v>3</v>
      </c>
      <c r="K1492" s="7" t="n">
        <f aca="false">1+MIN(4,INT(PERCENTRANK($H$2:$H$2401,H1492,6)*5))</f>
        <v>4</v>
      </c>
      <c r="L1492" s="7" t="str">
        <f aca="false">I1492&amp;J1492&amp;K1492</f>
        <v>434</v>
      </c>
      <c r="M1492" s="15" t="str">
        <f aca="false">INDEX('Mapa RF'!$B$4:$F$8,6-I1492,J1492)</f>
        <v>Potencialmente leales</v>
      </c>
    </row>
    <row r="1493" customFormat="false" ht="15" hidden="false" customHeight="false" outlineLevel="0" collapsed="false">
      <c r="A1493" s="10" t="s">
        <v>5121</v>
      </c>
      <c r="B1493" s="10" t="s">
        <v>8968</v>
      </c>
      <c r="C1493" s="11" t="n">
        <v>45988</v>
      </c>
      <c r="D1493" s="13" t="b">
        <f aca="false">TRUE()</f>
        <v>1</v>
      </c>
      <c r="E1493" s="14" t="n">
        <f aca="false">_xlfn.MAXIFS(Pedidos!$C$2:$C$7000,Pedidos!$B$2:$B$7000,A1493)</f>
        <v>45988</v>
      </c>
      <c r="F1493" s="15" t="n">
        <f aca="false">Parámetros!$B$4-E1493</f>
        <v>308</v>
      </c>
      <c r="G1493" s="7" t="n">
        <f aca="false">COUNTIF(Pedidos!$B$2:$B$7000,A1493)</f>
        <v>1</v>
      </c>
      <c r="H1493" s="16" t="n">
        <f aca="false">SUMIFS(Pedidos!$D$2:$D$7000,Pedidos!$B$2:$B$7000,A1493)</f>
        <v>28.2</v>
      </c>
      <c r="I1493" s="7" t="n">
        <f aca="false">5-MIN(4,INT(PERCENTRANK($F$2:$F$2401,F1493,6)*5))</f>
        <v>3</v>
      </c>
      <c r="J1493" s="15" t="n">
        <f aca="false">IF(G1493&gt;=Parámetros!$B$8,5,IF(G1493&gt;=Parámetros!$B$7,4,IF(G1493&gt;=Parámetros!$B$6,3,IF(G1493&gt;=Parámetros!$B$5,2,1))))</f>
        <v>1</v>
      </c>
      <c r="K1493" s="7" t="n">
        <f aca="false">1+MIN(4,INT(PERCENTRANK($H$2:$H$2401,H1493,6)*5))</f>
        <v>2</v>
      </c>
      <c r="L1493" s="7" t="str">
        <f aca="false">I1493&amp;J1493&amp;K1493</f>
        <v>312</v>
      </c>
      <c r="M1493" s="15" t="str">
        <f aca="false">INDEX('Mapa RF'!$B$4:$F$8,6-I1493,J1493)</f>
        <v>A punto de dormirse</v>
      </c>
    </row>
    <row r="1494" customFormat="false" ht="15" hidden="false" customHeight="false" outlineLevel="0" collapsed="false">
      <c r="A1494" s="10" t="s">
        <v>4135</v>
      </c>
      <c r="B1494" s="10" t="s">
        <v>8975</v>
      </c>
      <c r="C1494" s="11" t="n">
        <v>45916</v>
      </c>
      <c r="D1494" s="13" t="b">
        <f aca="false">TRUE()</f>
        <v>1</v>
      </c>
      <c r="E1494" s="14" t="n">
        <f aca="false">_xlfn.MAXIFS(Pedidos!$C$2:$C$7000,Pedidos!$B$2:$B$7000,A1494)</f>
        <v>46245</v>
      </c>
      <c r="F1494" s="15" t="n">
        <f aca="false">Parámetros!$B$4-E1494</f>
        <v>51</v>
      </c>
      <c r="G1494" s="7" t="n">
        <f aca="false">COUNTIF(Pedidos!$B$2:$B$7000,A1494)</f>
        <v>7</v>
      </c>
      <c r="H1494" s="16" t="n">
        <f aca="false">SUMIFS(Pedidos!$D$2:$D$7000,Pedidos!$B$2:$B$7000,A1494)</f>
        <v>353.14</v>
      </c>
      <c r="I1494" s="7" t="n">
        <f aca="false">5-MIN(4,INT(PERCENTRANK($F$2:$F$2401,F1494,6)*5))</f>
        <v>5</v>
      </c>
      <c r="J1494" s="15" t="n">
        <f aca="false">IF(G1494&gt;=Parámetros!$B$8,5,IF(G1494&gt;=Parámetros!$B$7,4,IF(G1494&gt;=Parámetros!$B$6,3,IF(G1494&gt;=Parámetros!$B$5,2,1))))</f>
        <v>5</v>
      </c>
      <c r="K1494" s="7" t="n">
        <f aca="false">1+MIN(4,INT(PERCENTRANK($H$2:$H$2401,H1494,6)*5))</f>
        <v>5</v>
      </c>
      <c r="L1494" s="7" t="str">
        <f aca="false">I1494&amp;J1494&amp;K1494</f>
        <v>555</v>
      </c>
      <c r="M1494" s="15" t="str">
        <f aca="false">INDEX('Mapa RF'!$B$4:$F$8,6-I1494,J1494)</f>
        <v>Campeones</v>
      </c>
    </row>
    <row r="1495" customFormat="false" ht="15" hidden="false" customHeight="false" outlineLevel="0" collapsed="false">
      <c r="A1495" s="10" t="s">
        <v>205</v>
      </c>
      <c r="B1495" s="10" t="s">
        <v>8981</v>
      </c>
      <c r="C1495" s="11" t="n">
        <v>45588</v>
      </c>
      <c r="D1495" s="13" t="b">
        <f aca="false">TRUE()</f>
        <v>1</v>
      </c>
      <c r="E1495" s="14" t="n">
        <f aca="false">_xlfn.MAXIFS(Pedidos!$C$2:$C$7000,Pedidos!$B$2:$B$7000,A1495)</f>
        <v>45819</v>
      </c>
      <c r="F1495" s="15" t="n">
        <f aca="false">Parámetros!$B$4-E1495</f>
        <v>477</v>
      </c>
      <c r="G1495" s="7" t="n">
        <f aca="false">COUNTIF(Pedidos!$B$2:$B$7000,A1495)</f>
        <v>5</v>
      </c>
      <c r="H1495" s="16" t="n">
        <f aca="false">SUMIFS(Pedidos!$D$2:$D$7000,Pedidos!$B$2:$B$7000,A1495)</f>
        <v>176.05</v>
      </c>
      <c r="I1495" s="7" t="n">
        <f aca="false">5-MIN(4,INT(PERCENTRANK($F$2:$F$2401,F1495,6)*5))</f>
        <v>2</v>
      </c>
      <c r="J1495" s="15" t="n">
        <f aca="false">IF(G1495&gt;=Parámetros!$B$8,5,IF(G1495&gt;=Parámetros!$B$7,4,IF(G1495&gt;=Parámetros!$B$6,3,IF(G1495&gt;=Parámetros!$B$5,2,1))))</f>
        <v>4</v>
      </c>
      <c r="K1495" s="7" t="n">
        <f aca="false">1+MIN(4,INT(PERCENTRANK($H$2:$H$2401,H1495,6)*5))</f>
        <v>5</v>
      </c>
      <c r="L1495" s="7" t="str">
        <f aca="false">I1495&amp;J1495&amp;K1495</f>
        <v>245</v>
      </c>
      <c r="M1495" s="15" t="str">
        <f aca="false">INDEX('Mapa RF'!$B$4:$F$8,6-I1495,J1495)</f>
        <v>En riesgo</v>
      </c>
    </row>
    <row r="1496" customFormat="false" ht="15" hidden="false" customHeight="false" outlineLevel="0" collapsed="false">
      <c r="A1496" s="10" t="s">
        <v>6406</v>
      </c>
      <c r="B1496" s="10" t="s">
        <v>8968</v>
      </c>
      <c r="C1496" s="11" t="n">
        <v>46086</v>
      </c>
      <c r="D1496" s="13" t="b">
        <f aca="false">FALSE()</f>
        <v>0</v>
      </c>
      <c r="E1496" s="14" t="n">
        <f aca="false">_xlfn.MAXIFS(Pedidos!$C$2:$C$7000,Pedidos!$B$2:$B$7000,A1496)</f>
        <v>46086</v>
      </c>
      <c r="F1496" s="15" t="n">
        <f aca="false">Parámetros!$B$4-E1496</f>
        <v>210</v>
      </c>
      <c r="G1496" s="7" t="n">
        <f aca="false">COUNTIF(Pedidos!$B$2:$B$7000,A1496)</f>
        <v>1</v>
      </c>
      <c r="H1496" s="16" t="n">
        <f aca="false">SUMIFS(Pedidos!$D$2:$D$7000,Pedidos!$B$2:$B$7000,A1496)</f>
        <v>20.69</v>
      </c>
      <c r="I1496" s="7" t="n">
        <f aca="false">5-MIN(4,INT(PERCENTRANK($F$2:$F$2401,F1496,6)*5))</f>
        <v>3</v>
      </c>
      <c r="J1496" s="15" t="n">
        <f aca="false">IF(G1496&gt;=Parámetros!$B$8,5,IF(G1496&gt;=Parámetros!$B$7,4,IF(G1496&gt;=Parámetros!$B$6,3,IF(G1496&gt;=Parámetros!$B$5,2,1))))</f>
        <v>1</v>
      </c>
      <c r="K1496" s="7" t="n">
        <f aca="false">1+MIN(4,INT(PERCENTRANK($H$2:$H$2401,H1496,6)*5))</f>
        <v>1</v>
      </c>
      <c r="L1496" s="7" t="str">
        <f aca="false">I1496&amp;J1496&amp;K1496</f>
        <v>311</v>
      </c>
      <c r="M1496" s="15" t="str">
        <f aca="false">INDEX('Mapa RF'!$B$4:$F$8,6-I1496,J1496)</f>
        <v>A punto de dormirse</v>
      </c>
    </row>
    <row r="1497" customFormat="false" ht="15" hidden="false" customHeight="false" outlineLevel="0" collapsed="false">
      <c r="A1497" s="10" t="s">
        <v>7633</v>
      </c>
      <c r="B1497" s="10" t="s">
        <v>8981</v>
      </c>
      <c r="C1497" s="11" t="n">
        <v>46189</v>
      </c>
      <c r="D1497" s="13" t="b">
        <f aca="false">TRUE()</f>
        <v>1</v>
      </c>
      <c r="E1497" s="14" t="n">
        <f aca="false">_xlfn.MAXIFS(Pedidos!$C$2:$C$7000,Pedidos!$B$2:$B$7000,A1497)</f>
        <v>46189</v>
      </c>
      <c r="F1497" s="15" t="n">
        <f aca="false">Parámetros!$B$4-E1497</f>
        <v>107</v>
      </c>
      <c r="G1497" s="7" t="n">
        <f aca="false">COUNTIF(Pedidos!$B$2:$B$7000,A1497)</f>
        <v>1</v>
      </c>
      <c r="H1497" s="16" t="n">
        <f aca="false">SUMIFS(Pedidos!$D$2:$D$7000,Pedidos!$B$2:$B$7000,A1497)</f>
        <v>22.14</v>
      </c>
      <c r="I1497" s="7" t="n">
        <f aca="false">5-MIN(4,INT(PERCENTRANK($F$2:$F$2401,F1497,6)*5))</f>
        <v>4</v>
      </c>
      <c r="J1497" s="15" t="n">
        <f aca="false">IF(G1497&gt;=Parámetros!$B$8,5,IF(G1497&gt;=Parámetros!$B$7,4,IF(G1497&gt;=Parámetros!$B$6,3,IF(G1497&gt;=Parámetros!$B$5,2,1))))</f>
        <v>1</v>
      </c>
      <c r="K1497" s="7" t="n">
        <f aca="false">1+MIN(4,INT(PERCENTRANK($H$2:$H$2401,H1497,6)*5))</f>
        <v>1</v>
      </c>
      <c r="L1497" s="7" t="str">
        <f aca="false">I1497&amp;J1497&amp;K1497</f>
        <v>411</v>
      </c>
      <c r="M1497" s="15" t="str">
        <f aca="false">INDEX('Mapa RF'!$B$4:$F$8,6-I1497,J1497)</f>
        <v>Prometedores</v>
      </c>
    </row>
    <row r="1498" customFormat="false" ht="15" hidden="false" customHeight="false" outlineLevel="0" collapsed="false">
      <c r="A1498" s="10" t="s">
        <v>4477</v>
      </c>
      <c r="B1498" s="10" t="s">
        <v>8975</v>
      </c>
      <c r="C1498" s="11" t="n">
        <v>45940</v>
      </c>
      <c r="D1498" s="13" t="b">
        <f aca="false">TRUE()</f>
        <v>1</v>
      </c>
      <c r="E1498" s="14" t="n">
        <f aca="false">_xlfn.MAXIFS(Pedidos!$C$2:$C$7000,Pedidos!$B$2:$B$7000,A1498)</f>
        <v>45940</v>
      </c>
      <c r="F1498" s="15" t="n">
        <f aca="false">Parámetros!$B$4-E1498</f>
        <v>356</v>
      </c>
      <c r="G1498" s="7" t="n">
        <f aca="false">COUNTIF(Pedidos!$B$2:$B$7000,A1498)</f>
        <v>1</v>
      </c>
      <c r="H1498" s="16" t="n">
        <f aca="false">SUMIFS(Pedidos!$D$2:$D$7000,Pedidos!$B$2:$B$7000,A1498)</f>
        <v>27.96</v>
      </c>
      <c r="I1498" s="7" t="n">
        <f aca="false">5-MIN(4,INT(PERCENTRANK($F$2:$F$2401,F1498,6)*5))</f>
        <v>3</v>
      </c>
      <c r="J1498" s="15" t="n">
        <f aca="false">IF(G1498&gt;=Parámetros!$B$8,5,IF(G1498&gt;=Parámetros!$B$7,4,IF(G1498&gt;=Parámetros!$B$6,3,IF(G1498&gt;=Parámetros!$B$5,2,1))))</f>
        <v>1</v>
      </c>
      <c r="K1498" s="7" t="n">
        <f aca="false">1+MIN(4,INT(PERCENTRANK($H$2:$H$2401,H1498,6)*5))</f>
        <v>2</v>
      </c>
      <c r="L1498" s="7" t="str">
        <f aca="false">I1498&amp;J1498&amp;K1498</f>
        <v>312</v>
      </c>
      <c r="M1498" s="15" t="str">
        <f aca="false">INDEX('Mapa RF'!$B$4:$F$8,6-I1498,J1498)</f>
        <v>A punto de dormirse</v>
      </c>
    </row>
    <row r="1499" customFormat="false" ht="15" hidden="false" customHeight="false" outlineLevel="0" collapsed="false">
      <c r="A1499" s="10" t="s">
        <v>1309</v>
      </c>
      <c r="B1499" s="10" t="s">
        <v>8976</v>
      </c>
      <c r="C1499" s="11" t="n">
        <v>45702</v>
      </c>
      <c r="D1499" s="13" t="b">
        <f aca="false">TRUE()</f>
        <v>1</v>
      </c>
      <c r="E1499" s="14" t="n">
        <f aca="false">_xlfn.MAXIFS(Pedidos!$C$2:$C$7000,Pedidos!$B$2:$B$7000,A1499)</f>
        <v>45702</v>
      </c>
      <c r="F1499" s="15" t="n">
        <f aca="false">Parámetros!$B$4-E1499</f>
        <v>594</v>
      </c>
      <c r="G1499" s="7" t="n">
        <f aca="false">COUNTIF(Pedidos!$B$2:$B$7000,A1499)</f>
        <v>1</v>
      </c>
      <c r="H1499" s="16" t="n">
        <f aca="false">SUMIFS(Pedidos!$D$2:$D$7000,Pedidos!$B$2:$B$7000,A1499)</f>
        <v>19.16</v>
      </c>
      <c r="I1499" s="7" t="n">
        <f aca="false">5-MIN(4,INT(PERCENTRANK($F$2:$F$2401,F1499,6)*5))</f>
        <v>1</v>
      </c>
      <c r="J1499" s="15" t="n">
        <f aca="false">IF(G1499&gt;=Parámetros!$B$8,5,IF(G1499&gt;=Parámetros!$B$7,4,IF(G1499&gt;=Parámetros!$B$6,3,IF(G1499&gt;=Parámetros!$B$5,2,1))))</f>
        <v>1</v>
      </c>
      <c r="K1499" s="7" t="n">
        <f aca="false">1+MIN(4,INT(PERCENTRANK($H$2:$H$2401,H1499,6)*5))</f>
        <v>1</v>
      </c>
      <c r="L1499" s="7" t="str">
        <f aca="false">I1499&amp;J1499&amp;K1499</f>
        <v>111</v>
      </c>
      <c r="M1499" s="15" t="str">
        <f aca="false">INDEX('Mapa RF'!$B$4:$F$8,6-I1499,J1499)</f>
        <v>Hibernando</v>
      </c>
    </row>
    <row r="1500" customFormat="false" ht="15" hidden="false" customHeight="false" outlineLevel="0" collapsed="false">
      <c r="A1500" s="10" t="s">
        <v>5572</v>
      </c>
      <c r="B1500" s="10" t="s">
        <v>8981</v>
      </c>
      <c r="C1500" s="11" t="n">
        <v>46023</v>
      </c>
      <c r="D1500" s="13" t="b">
        <f aca="false">FALSE()</f>
        <v>0</v>
      </c>
      <c r="E1500" s="14" t="n">
        <f aca="false">_xlfn.MAXIFS(Pedidos!$C$2:$C$7000,Pedidos!$B$2:$B$7000,A1500)</f>
        <v>46023</v>
      </c>
      <c r="F1500" s="15" t="n">
        <f aca="false">Parámetros!$B$4-E1500</f>
        <v>273</v>
      </c>
      <c r="G1500" s="7" t="n">
        <f aca="false">COUNTIF(Pedidos!$B$2:$B$7000,A1500)</f>
        <v>1</v>
      </c>
      <c r="H1500" s="16" t="n">
        <f aca="false">SUMIFS(Pedidos!$D$2:$D$7000,Pedidos!$B$2:$B$7000,A1500)</f>
        <v>24.17</v>
      </c>
      <c r="I1500" s="7" t="n">
        <f aca="false">5-MIN(4,INT(PERCENTRANK($F$2:$F$2401,F1500,6)*5))</f>
        <v>3</v>
      </c>
      <c r="J1500" s="15" t="n">
        <f aca="false">IF(G1500&gt;=Parámetros!$B$8,5,IF(G1500&gt;=Parámetros!$B$7,4,IF(G1500&gt;=Parámetros!$B$6,3,IF(G1500&gt;=Parámetros!$B$5,2,1))))</f>
        <v>1</v>
      </c>
      <c r="K1500" s="7" t="n">
        <f aca="false">1+MIN(4,INT(PERCENTRANK($H$2:$H$2401,H1500,6)*5))</f>
        <v>1</v>
      </c>
      <c r="L1500" s="7" t="str">
        <f aca="false">I1500&amp;J1500&amp;K1500</f>
        <v>311</v>
      </c>
      <c r="M1500" s="15" t="str">
        <f aca="false">INDEX('Mapa RF'!$B$4:$F$8,6-I1500,J1500)</f>
        <v>A punto de dormirse</v>
      </c>
    </row>
    <row r="1501" customFormat="false" ht="15" hidden="false" customHeight="false" outlineLevel="0" collapsed="false">
      <c r="A1501" s="10" t="s">
        <v>5720</v>
      </c>
      <c r="B1501" s="10" t="s">
        <v>8974</v>
      </c>
      <c r="C1501" s="11" t="n">
        <v>46034</v>
      </c>
      <c r="D1501" s="13" t="b">
        <f aca="false">FALSE()</f>
        <v>0</v>
      </c>
      <c r="E1501" s="14" t="n">
        <f aca="false">_xlfn.MAXIFS(Pedidos!$C$2:$C$7000,Pedidos!$B$2:$B$7000,A1501)</f>
        <v>46190</v>
      </c>
      <c r="F1501" s="15" t="n">
        <f aca="false">Parámetros!$B$4-E1501</f>
        <v>106</v>
      </c>
      <c r="G1501" s="7" t="n">
        <f aca="false">COUNTIF(Pedidos!$B$2:$B$7000,A1501)</f>
        <v>2</v>
      </c>
      <c r="H1501" s="16" t="n">
        <f aca="false">SUMIFS(Pedidos!$D$2:$D$7000,Pedidos!$B$2:$B$7000,A1501)</f>
        <v>93.15</v>
      </c>
      <c r="I1501" s="7" t="n">
        <f aca="false">5-MIN(4,INT(PERCENTRANK($F$2:$F$2401,F1501,6)*5))</f>
        <v>4</v>
      </c>
      <c r="J1501" s="15" t="n">
        <f aca="false">IF(G1501&gt;=Parámetros!$B$8,5,IF(G1501&gt;=Parámetros!$B$7,4,IF(G1501&gt;=Parámetros!$B$6,3,IF(G1501&gt;=Parámetros!$B$5,2,1))))</f>
        <v>2</v>
      </c>
      <c r="K1501" s="7" t="n">
        <f aca="false">1+MIN(4,INT(PERCENTRANK($H$2:$H$2401,H1501,6)*5))</f>
        <v>4</v>
      </c>
      <c r="L1501" s="7" t="str">
        <f aca="false">I1501&amp;J1501&amp;K1501</f>
        <v>424</v>
      </c>
      <c r="M1501" s="15" t="str">
        <f aca="false">INDEX('Mapa RF'!$B$4:$F$8,6-I1501,J1501)</f>
        <v>Potencialmente leales</v>
      </c>
    </row>
    <row r="1502" customFormat="false" ht="15" hidden="false" customHeight="false" outlineLevel="0" collapsed="false">
      <c r="A1502" s="10" t="s">
        <v>7029</v>
      </c>
      <c r="B1502" s="10" t="s">
        <v>8971</v>
      </c>
      <c r="C1502" s="11" t="n">
        <v>46137</v>
      </c>
      <c r="D1502" s="13" t="b">
        <f aca="false">TRUE()</f>
        <v>1</v>
      </c>
      <c r="E1502" s="14" t="n">
        <f aca="false">_xlfn.MAXIFS(Pedidos!$C$2:$C$7000,Pedidos!$B$2:$B$7000,A1502)</f>
        <v>46137</v>
      </c>
      <c r="F1502" s="15" t="n">
        <f aca="false">Parámetros!$B$4-E1502</f>
        <v>159</v>
      </c>
      <c r="G1502" s="7" t="n">
        <f aca="false">COUNTIF(Pedidos!$B$2:$B$7000,A1502)</f>
        <v>1</v>
      </c>
      <c r="H1502" s="16" t="n">
        <f aca="false">SUMIFS(Pedidos!$D$2:$D$7000,Pedidos!$B$2:$B$7000,A1502)</f>
        <v>27.32</v>
      </c>
      <c r="I1502" s="7" t="n">
        <f aca="false">5-MIN(4,INT(PERCENTRANK($F$2:$F$2401,F1502,6)*5))</f>
        <v>4</v>
      </c>
      <c r="J1502" s="15" t="n">
        <f aca="false">IF(G1502&gt;=Parámetros!$B$8,5,IF(G1502&gt;=Parámetros!$B$7,4,IF(G1502&gt;=Parámetros!$B$6,3,IF(G1502&gt;=Parámetros!$B$5,2,1))))</f>
        <v>1</v>
      </c>
      <c r="K1502" s="7" t="n">
        <f aca="false">1+MIN(4,INT(PERCENTRANK($H$2:$H$2401,H1502,6)*5))</f>
        <v>2</v>
      </c>
      <c r="L1502" s="7" t="str">
        <f aca="false">I1502&amp;J1502&amp;K1502</f>
        <v>412</v>
      </c>
      <c r="M1502" s="15" t="str">
        <f aca="false">INDEX('Mapa RF'!$B$4:$F$8,6-I1502,J1502)</f>
        <v>Prometedores</v>
      </c>
    </row>
    <row r="1503" customFormat="false" ht="15" hidden="false" customHeight="false" outlineLevel="0" collapsed="false">
      <c r="A1503" s="10" t="s">
        <v>7744</v>
      </c>
      <c r="B1503" s="10" t="s">
        <v>8968</v>
      </c>
      <c r="C1503" s="11" t="n">
        <v>46198</v>
      </c>
      <c r="D1503" s="13" t="b">
        <f aca="false">TRUE()</f>
        <v>1</v>
      </c>
      <c r="E1503" s="14" t="n">
        <f aca="false">_xlfn.MAXIFS(Pedidos!$C$2:$C$7000,Pedidos!$B$2:$B$7000,A1503)</f>
        <v>46198</v>
      </c>
      <c r="F1503" s="15" t="n">
        <f aca="false">Parámetros!$B$4-E1503</f>
        <v>98</v>
      </c>
      <c r="G1503" s="7" t="n">
        <f aca="false">COUNTIF(Pedidos!$B$2:$B$7000,A1503)</f>
        <v>1</v>
      </c>
      <c r="H1503" s="16" t="n">
        <f aca="false">SUMIFS(Pedidos!$D$2:$D$7000,Pedidos!$B$2:$B$7000,A1503)</f>
        <v>45.55</v>
      </c>
      <c r="I1503" s="7" t="n">
        <f aca="false">5-MIN(4,INT(PERCENTRANK($F$2:$F$2401,F1503,6)*5))</f>
        <v>4</v>
      </c>
      <c r="J1503" s="15" t="n">
        <f aca="false">IF(G1503&gt;=Parámetros!$B$8,5,IF(G1503&gt;=Parámetros!$B$7,4,IF(G1503&gt;=Parámetros!$B$6,3,IF(G1503&gt;=Parámetros!$B$5,2,1))))</f>
        <v>1</v>
      </c>
      <c r="K1503" s="7" t="n">
        <f aca="false">1+MIN(4,INT(PERCENTRANK($H$2:$H$2401,H1503,6)*5))</f>
        <v>3</v>
      </c>
      <c r="L1503" s="7" t="str">
        <f aca="false">I1503&amp;J1503&amp;K1503</f>
        <v>413</v>
      </c>
      <c r="M1503" s="15" t="str">
        <f aca="false">INDEX('Mapa RF'!$B$4:$F$8,6-I1503,J1503)</f>
        <v>Prometedores</v>
      </c>
    </row>
    <row r="1504" customFormat="false" ht="15" hidden="false" customHeight="false" outlineLevel="0" collapsed="false">
      <c r="A1504" s="10" t="s">
        <v>5033</v>
      </c>
      <c r="B1504" s="10" t="s">
        <v>8982</v>
      </c>
      <c r="C1504" s="11" t="n">
        <v>45983</v>
      </c>
      <c r="D1504" s="13" t="b">
        <f aca="false">TRUE()</f>
        <v>1</v>
      </c>
      <c r="E1504" s="14" t="n">
        <f aca="false">_xlfn.MAXIFS(Pedidos!$C$2:$C$7000,Pedidos!$B$2:$B$7000,A1504)</f>
        <v>45983</v>
      </c>
      <c r="F1504" s="15" t="n">
        <f aca="false">Parámetros!$B$4-E1504</f>
        <v>313</v>
      </c>
      <c r="G1504" s="7" t="n">
        <f aca="false">COUNTIF(Pedidos!$B$2:$B$7000,A1504)</f>
        <v>1</v>
      </c>
      <c r="H1504" s="16" t="n">
        <f aca="false">SUMIFS(Pedidos!$D$2:$D$7000,Pedidos!$B$2:$B$7000,A1504)</f>
        <v>23.7</v>
      </c>
      <c r="I1504" s="7" t="n">
        <f aca="false">5-MIN(4,INT(PERCENTRANK($F$2:$F$2401,F1504,6)*5))</f>
        <v>3</v>
      </c>
      <c r="J1504" s="15" t="n">
        <f aca="false">IF(G1504&gt;=Parámetros!$B$8,5,IF(G1504&gt;=Parámetros!$B$7,4,IF(G1504&gt;=Parámetros!$B$6,3,IF(G1504&gt;=Parámetros!$B$5,2,1))))</f>
        <v>1</v>
      </c>
      <c r="K1504" s="7" t="n">
        <f aca="false">1+MIN(4,INT(PERCENTRANK($H$2:$H$2401,H1504,6)*5))</f>
        <v>1</v>
      </c>
      <c r="L1504" s="7" t="str">
        <f aca="false">I1504&amp;J1504&amp;K1504</f>
        <v>311</v>
      </c>
      <c r="M1504" s="15" t="str">
        <f aca="false">INDEX('Mapa RF'!$B$4:$F$8,6-I1504,J1504)</f>
        <v>A punto de dormirse</v>
      </c>
    </row>
    <row r="1505" customFormat="false" ht="15" hidden="false" customHeight="false" outlineLevel="0" collapsed="false">
      <c r="A1505" s="10" t="s">
        <v>419</v>
      </c>
      <c r="B1505" s="10" t="s">
        <v>8973</v>
      </c>
      <c r="C1505" s="11" t="n">
        <v>45616</v>
      </c>
      <c r="D1505" s="13" t="b">
        <f aca="false">TRUE()</f>
        <v>1</v>
      </c>
      <c r="E1505" s="14" t="n">
        <f aca="false">_xlfn.MAXIFS(Pedidos!$C$2:$C$7000,Pedidos!$B$2:$B$7000,A1505)</f>
        <v>46284</v>
      </c>
      <c r="F1505" s="15" t="n">
        <f aca="false">Parámetros!$B$4-E1505</f>
        <v>12</v>
      </c>
      <c r="G1505" s="7" t="n">
        <f aca="false">COUNTIF(Pedidos!$B$2:$B$7000,A1505)</f>
        <v>11</v>
      </c>
      <c r="H1505" s="16" t="n">
        <f aca="false">SUMIFS(Pedidos!$D$2:$D$7000,Pedidos!$B$2:$B$7000,A1505)</f>
        <v>536.09</v>
      </c>
      <c r="I1505" s="7" t="n">
        <f aca="false">5-MIN(4,INT(PERCENTRANK($F$2:$F$2401,F1505,6)*5))</f>
        <v>5</v>
      </c>
      <c r="J1505" s="15" t="n">
        <f aca="false">IF(G1505&gt;=Parámetros!$B$8,5,IF(G1505&gt;=Parámetros!$B$7,4,IF(G1505&gt;=Parámetros!$B$6,3,IF(G1505&gt;=Parámetros!$B$5,2,1))))</f>
        <v>5</v>
      </c>
      <c r="K1505" s="7" t="n">
        <f aca="false">1+MIN(4,INT(PERCENTRANK($H$2:$H$2401,H1505,6)*5))</f>
        <v>5</v>
      </c>
      <c r="L1505" s="7" t="str">
        <f aca="false">I1505&amp;J1505&amp;K1505</f>
        <v>555</v>
      </c>
      <c r="M1505" s="15" t="str">
        <f aca="false">INDEX('Mapa RF'!$B$4:$F$8,6-I1505,J1505)</f>
        <v>Campeones</v>
      </c>
    </row>
    <row r="1506" customFormat="false" ht="15" hidden="false" customHeight="false" outlineLevel="0" collapsed="false">
      <c r="A1506" s="10" t="s">
        <v>469</v>
      </c>
      <c r="B1506" s="10" t="s">
        <v>8971</v>
      </c>
      <c r="C1506" s="11" t="n">
        <v>45622</v>
      </c>
      <c r="D1506" s="13" t="b">
        <f aca="false">TRUE()</f>
        <v>1</v>
      </c>
      <c r="E1506" s="14" t="n">
        <f aca="false">_xlfn.MAXIFS(Pedidos!$C$2:$C$7000,Pedidos!$B$2:$B$7000,A1506)</f>
        <v>45810</v>
      </c>
      <c r="F1506" s="15" t="n">
        <f aca="false">Parámetros!$B$4-E1506</f>
        <v>486</v>
      </c>
      <c r="G1506" s="7" t="n">
        <f aca="false">COUNTIF(Pedidos!$B$2:$B$7000,A1506)</f>
        <v>4</v>
      </c>
      <c r="H1506" s="16" t="n">
        <f aca="false">SUMIFS(Pedidos!$D$2:$D$7000,Pedidos!$B$2:$B$7000,A1506)</f>
        <v>154.4</v>
      </c>
      <c r="I1506" s="7" t="n">
        <f aca="false">5-MIN(4,INT(PERCENTRANK($F$2:$F$2401,F1506,6)*5))</f>
        <v>2</v>
      </c>
      <c r="J1506" s="15" t="n">
        <f aca="false">IF(G1506&gt;=Parámetros!$B$8,5,IF(G1506&gt;=Parámetros!$B$7,4,IF(G1506&gt;=Parámetros!$B$6,3,IF(G1506&gt;=Parámetros!$B$5,2,1))))</f>
        <v>4</v>
      </c>
      <c r="K1506" s="7" t="n">
        <f aca="false">1+MIN(4,INT(PERCENTRANK($H$2:$H$2401,H1506,6)*5))</f>
        <v>5</v>
      </c>
      <c r="L1506" s="7" t="str">
        <f aca="false">I1506&amp;J1506&amp;K1506</f>
        <v>245</v>
      </c>
      <c r="M1506" s="15" t="str">
        <f aca="false">INDEX('Mapa RF'!$B$4:$F$8,6-I1506,J1506)</f>
        <v>En riesgo</v>
      </c>
    </row>
    <row r="1507" customFormat="false" ht="15" hidden="false" customHeight="false" outlineLevel="0" collapsed="false">
      <c r="A1507" s="10" t="s">
        <v>3177</v>
      </c>
      <c r="B1507" s="10" t="s">
        <v>8971</v>
      </c>
      <c r="C1507" s="11" t="n">
        <v>45844</v>
      </c>
      <c r="D1507" s="13" t="b">
        <f aca="false">TRUE()</f>
        <v>1</v>
      </c>
      <c r="E1507" s="14" t="n">
        <f aca="false">_xlfn.MAXIFS(Pedidos!$C$2:$C$7000,Pedidos!$B$2:$B$7000,A1507)</f>
        <v>45844</v>
      </c>
      <c r="F1507" s="15" t="n">
        <f aca="false">Parámetros!$B$4-E1507</f>
        <v>452</v>
      </c>
      <c r="G1507" s="7" t="n">
        <f aca="false">COUNTIF(Pedidos!$B$2:$B$7000,A1507)</f>
        <v>1</v>
      </c>
      <c r="H1507" s="16" t="n">
        <f aca="false">SUMIFS(Pedidos!$D$2:$D$7000,Pedidos!$B$2:$B$7000,A1507)</f>
        <v>17.81</v>
      </c>
      <c r="I1507" s="7" t="n">
        <f aca="false">5-MIN(4,INT(PERCENTRANK($F$2:$F$2401,F1507,6)*5))</f>
        <v>2</v>
      </c>
      <c r="J1507" s="15" t="n">
        <f aca="false">IF(G1507&gt;=Parámetros!$B$8,5,IF(G1507&gt;=Parámetros!$B$7,4,IF(G1507&gt;=Parámetros!$B$6,3,IF(G1507&gt;=Parámetros!$B$5,2,1))))</f>
        <v>1</v>
      </c>
      <c r="K1507" s="7" t="n">
        <f aca="false">1+MIN(4,INT(PERCENTRANK($H$2:$H$2401,H1507,6)*5))</f>
        <v>1</v>
      </c>
      <c r="L1507" s="7" t="str">
        <f aca="false">I1507&amp;J1507&amp;K1507</f>
        <v>211</v>
      </c>
      <c r="M1507" s="15" t="str">
        <f aca="false">INDEX('Mapa RF'!$B$4:$F$8,6-I1507,J1507)</f>
        <v>Hibernando</v>
      </c>
    </row>
    <row r="1508" customFormat="false" ht="15" hidden="false" customHeight="false" outlineLevel="0" collapsed="false">
      <c r="A1508" s="10" t="s">
        <v>1210</v>
      </c>
      <c r="B1508" s="10" t="s">
        <v>8980</v>
      </c>
      <c r="C1508" s="11" t="n">
        <v>45694</v>
      </c>
      <c r="D1508" s="13" t="b">
        <f aca="false">TRUE()</f>
        <v>1</v>
      </c>
      <c r="E1508" s="14" t="n">
        <f aca="false">_xlfn.MAXIFS(Pedidos!$C$2:$C$7000,Pedidos!$B$2:$B$7000,A1508)</f>
        <v>45798</v>
      </c>
      <c r="F1508" s="15" t="n">
        <f aca="false">Parámetros!$B$4-E1508</f>
        <v>498</v>
      </c>
      <c r="G1508" s="7" t="n">
        <f aca="false">COUNTIF(Pedidos!$B$2:$B$7000,A1508)</f>
        <v>2</v>
      </c>
      <c r="H1508" s="16" t="n">
        <f aca="false">SUMIFS(Pedidos!$D$2:$D$7000,Pedidos!$B$2:$B$7000,A1508)</f>
        <v>41.35</v>
      </c>
      <c r="I1508" s="7" t="n">
        <f aca="false">5-MIN(4,INT(PERCENTRANK($F$2:$F$2401,F1508,6)*5))</f>
        <v>2</v>
      </c>
      <c r="J1508" s="15" t="n">
        <f aca="false">IF(G1508&gt;=Parámetros!$B$8,5,IF(G1508&gt;=Parámetros!$B$7,4,IF(G1508&gt;=Parámetros!$B$6,3,IF(G1508&gt;=Parámetros!$B$5,2,1))))</f>
        <v>2</v>
      </c>
      <c r="K1508" s="7" t="n">
        <f aca="false">1+MIN(4,INT(PERCENTRANK($H$2:$H$2401,H1508,6)*5))</f>
        <v>3</v>
      </c>
      <c r="L1508" s="7" t="str">
        <f aca="false">I1508&amp;J1508&amp;K1508</f>
        <v>223</v>
      </c>
      <c r="M1508" s="15" t="str">
        <f aca="false">INDEX('Mapa RF'!$B$4:$F$8,6-I1508,J1508)</f>
        <v>Hibernando</v>
      </c>
    </row>
    <row r="1509" customFormat="false" ht="15" hidden="false" customHeight="false" outlineLevel="0" collapsed="false">
      <c r="A1509" s="10" t="s">
        <v>2436</v>
      </c>
      <c r="B1509" s="10" t="s">
        <v>8968</v>
      </c>
      <c r="C1509" s="11" t="n">
        <v>45788</v>
      </c>
      <c r="D1509" s="13" t="b">
        <f aca="false">TRUE()</f>
        <v>1</v>
      </c>
      <c r="E1509" s="14" t="n">
        <f aca="false">_xlfn.MAXIFS(Pedidos!$C$2:$C$7000,Pedidos!$B$2:$B$7000,A1509)</f>
        <v>45788</v>
      </c>
      <c r="F1509" s="15" t="n">
        <f aca="false">Parámetros!$B$4-E1509</f>
        <v>508</v>
      </c>
      <c r="G1509" s="7" t="n">
        <f aca="false">COUNTIF(Pedidos!$B$2:$B$7000,A1509)</f>
        <v>1</v>
      </c>
      <c r="H1509" s="16" t="n">
        <f aca="false">SUMIFS(Pedidos!$D$2:$D$7000,Pedidos!$B$2:$B$7000,A1509)</f>
        <v>44.87</v>
      </c>
      <c r="I1509" s="7" t="n">
        <f aca="false">5-MIN(4,INT(PERCENTRANK($F$2:$F$2401,F1509,6)*5))</f>
        <v>2</v>
      </c>
      <c r="J1509" s="15" t="n">
        <f aca="false">IF(G1509&gt;=Parámetros!$B$8,5,IF(G1509&gt;=Parámetros!$B$7,4,IF(G1509&gt;=Parámetros!$B$6,3,IF(G1509&gt;=Parámetros!$B$5,2,1))))</f>
        <v>1</v>
      </c>
      <c r="K1509" s="7" t="n">
        <f aca="false">1+MIN(4,INT(PERCENTRANK($H$2:$H$2401,H1509,6)*5))</f>
        <v>3</v>
      </c>
      <c r="L1509" s="7" t="str">
        <f aca="false">I1509&amp;J1509&amp;K1509</f>
        <v>213</v>
      </c>
      <c r="M1509" s="15" t="str">
        <f aca="false">INDEX('Mapa RF'!$B$4:$F$8,6-I1509,J1509)</f>
        <v>Hibernando</v>
      </c>
    </row>
    <row r="1510" customFormat="false" ht="15" hidden="false" customHeight="false" outlineLevel="0" collapsed="false">
      <c r="A1510" s="10" t="s">
        <v>938</v>
      </c>
      <c r="B1510" s="10" t="s">
        <v>8972</v>
      </c>
      <c r="C1510" s="11" t="n">
        <v>45669</v>
      </c>
      <c r="D1510" s="13" t="b">
        <f aca="false">TRUE()</f>
        <v>1</v>
      </c>
      <c r="E1510" s="14" t="n">
        <f aca="false">_xlfn.MAXIFS(Pedidos!$C$2:$C$7000,Pedidos!$B$2:$B$7000,A1510)</f>
        <v>45747</v>
      </c>
      <c r="F1510" s="15" t="n">
        <f aca="false">Parámetros!$B$4-E1510</f>
        <v>549</v>
      </c>
      <c r="G1510" s="7" t="n">
        <f aca="false">COUNTIF(Pedidos!$B$2:$B$7000,A1510)</f>
        <v>2</v>
      </c>
      <c r="H1510" s="16" t="n">
        <f aca="false">SUMIFS(Pedidos!$D$2:$D$7000,Pedidos!$B$2:$B$7000,A1510)</f>
        <v>59.3</v>
      </c>
      <c r="I1510" s="7" t="n">
        <f aca="false">5-MIN(4,INT(PERCENTRANK($F$2:$F$2401,F1510,6)*5))</f>
        <v>1</v>
      </c>
      <c r="J1510" s="15" t="n">
        <f aca="false">IF(G1510&gt;=Parámetros!$B$8,5,IF(G1510&gt;=Parámetros!$B$7,4,IF(G1510&gt;=Parámetros!$B$6,3,IF(G1510&gt;=Parámetros!$B$5,2,1))))</f>
        <v>2</v>
      </c>
      <c r="K1510" s="7" t="n">
        <f aca="false">1+MIN(4,INT(PERCENTRANK($H$2:$H$2401,H1510,6)*5))</f>
        <v>4</v>
      </c>
      <c r="L1510" s="7" t="str">
        <f aca="false">I1510&amp;J1510&amp;K1510</f>
        <v>124</v>
      </c>
      <c r="M1510" s="15" t="str">
        <f aca="false">INDEX('Mapa RF'!$B$4:$F$8,6-I1510,J1510)</f>
        <v>Hibernando</v>
      </c>
    </row>
    <row r="1511" customFormat="false" ht="15" hidden="false" customHeight="false" outlineLevel="0" collapsed="false">
      <c r="A1511" s="10" t="s">
        <v>7387</v>
      </c>
      <c r="B1511" s="10" t="s">
        <v>8981</v>
      </c>
      <c r="C1511" s="11" t="n">
        <v>46168</v>
      </c>
      <c r="D1511" s="13" t="b">
        <f aca="false">TRUE()</f>
        <v>1</v>
      </c>
      <c r="E1511" s="14" t="n">
        <f aca="false">_xlfn.MAXIFS(Pedidos!$C$2:$C$7000,Pedidos!$B$2:$B$7000,A1511)</f>
        <v>46168</v>
      </c>
      <c r="F1511" s="15" t="n">
        <f aca="false">Parámetros!$B$4-E1511</f>
        <v>128</v>
      </c>
      <c r="G1511" s="7" t="n">
        <f aca="false">COUNTIF(Pedidos!$B$2:$B$7000,A1511)</f>
        <v>1</v>
      </c>
      <c r="H1511" s="16" t="n">
        <f aca="false">SUMIFS(Pedidos!$D$2:$D$7000,Pedidos!$B$2:$B$7000,A1511)</f>
        <v>47.03</v>
      </c>
      <c r="I1511" s="7" t="n">
        <f aca="false">5-MIN(4,INT(PERCENTRANK($F$2:$F$2401,F1511,6)*5))</f>
        <v>4</v>
      </c>
      <c r="J1511" s="15" t="n">
        <f aca="false">IF(G1511&gt;=Parámetros!$B$8,5,IF(G1511&gt;=Parámetros!$B$7,4,IF(G1511&gt;=Parámetros!$B$6,3,IF(G1511&gt;=Parámetros!$B$5,2,1))))</f>
        <v>1</v>
      </c>
      <c r="K1511" s="7" t="n">
        <f aca="false">1+MIN(4,INT(PERCENTRANK($H$2:$H$2401,H1511,6)*5))</f>
        <v>3</v>
      </c>
      <c r="L1511" s="7" t="str">
        <f aca="false">I1511&amp;J1511&amp;K1511</f>
        <v>413</v>
      </c>
      <c r="M1511" s="15" t="str">
        <f aca="false">INDEX('Mapa RF'!$B$4:$F$8,6-I1511,J1511)</f>
        <v>Prometedores</v>
      </c>
    </row>
    <row r="1512" customFormat="false" ht="15" hidden="false" customHeight="false" outlineLevel="0" collapsed="false">
      <c r="A1512" s="10" t="s">
        <v>8474</v>
      </c>
      <c r="B1512" s="10" t="s">
        <v>8970</v>
      </c>
      <c r="C1512" s="11" t="n">
        <v>46254</v>
      </c>
      <c r="D1512" s="13" t="b">
        <f aca="false">FALSE()</f>
        <v>0</v>
      </c>
      <c r="E1512" s="14" t="n">
        <f aca="false">_xlfn.MAXIFS(Pedidos!$C$2:$C$7000,Pedidos!$B$2:$B$7000,A1512)</f>
        <v>46254</v>
      </c>
      <c r="F1512" s="15" t="n">
        <f aca="false">Parámetros!$B$4-E1512</f>
        <v>42</v>
      </c>
      <c r="G1512" s="7" t="n">
        <f aca="false">COUNTIF(Pedidos!$B$2:$B$7000,A1512)</f>
        <v>1</v>
      </c>
      <c r="H1512" s="16" t="n">
        <f aca="false">SUMIFS(Pedidos!$D$2:$D$7000,Pedidos!$B$2:$B$7000,A1512)</f>
        <v>29.43</v>
      </c>
      <c r="I1512" s="7" t="n">
        <f aca="false">5-MIN(4,INT(PERCENTRANK($F$2:$F$2401,F1512,6)*5))</f>
        <v>5</v>
      </c>
      <c r="J1512" s="15" t="n">
        <f aca="false">IF(G1512&gt;=Parámetros!$B$8,5,IF(G1512&gt;=Parámetros!$B$7,4,IF(G1512&gt;=Parámetros!$B$6,3,IF(G1512&gt;=Parámetros!$B$5,2,1))))</f>
        <v>1</v>
      </c>
      <c r="K1512" s="7" t="n">
        <f aca="false">1+MIN(4,INT(PERCENTRANK($H$2:$H$2401,H1512,6)*5))</f>
        <v>2</v>
      </c>
      <c r="L1512" s="7" t="str">
        <f aca="false">I1512&amp;J1512&amp;K1512</f>
        <v>512</v>
      </c>
      <c r="M1512" s="15" t="str">
        <f aca="false">INDEX('Mapa RF'!$B$4:$F$8,6-I1512,J1512)</f>
        <v>Nuevos</v>
      </c>
    </row>
    <row r="1513" customFormat="false" ht="15" hidden="false" customHeight="false" outlineLevel="0" collapsed="false">
      <c r="A1513" s="10" t="s">
        <v>179</v>
      </c>
      <c r="B1513" s="10" t="s">
        <v>8973</v>
      </c>
      <c r="C1513" s="11" t="n">
        <v>45585</v>
      </c>
      <c r="D1513" s="13" t="b">
        <f aca="false">TRUE()</f>
        <v>1</v>
      </c>
      <c r="E1513" s="14" t="n">
        <f aca="false">_xlfn.MAXIFS(Pedidos!$C$2:$C$7000,Pedidos!$B$2:$B$7000,A1513)</f>
        <v>46290</v>
      </c>
      <c r="F1513" s="15" t="n">
        <f aca="false">Parámetros!$B$4-E1513</f>
        <v>6</v>
      </c>
      <c r="G1513" s="7" t="n">
        <f aca="false">COUNTIF(Pedidos!$B$2:$B$7000,A1513)</f>
        <v>34</v>
      </c>
      <c r="H1513" s="16" t="n">
        <f aca="false">SUMIFS(Pedidos!$D$2:$D$7000,Pedidos!$B$2:$B$7000,A1513)</f>
        <v>1494.42</v>
      </c>
      <c r="I1513" s="7" t="n">
        <f aca="false">5-MIN(4,INT(PERCENTRANK($F$2:$F$2401,F1513,6)*5))</f>
        <v>5</v>
      </c>
      <c r="J1513" s="15" t="n">
        <f aca="false">IF(G1513&gt;=Parámetros!$B$8,5,IF(G1513&gt;=Parámetros!$B$7,4,IF(G1513&gt;=Parámetros!$B$6,3,IF(G1513&gt;=Parámetros!$B$5,2,1))))</f>
        <v>5</v>
      </c>
      <c r="K1513" s="7" t="n">
        <f aca="false">1+MIN(4,INT(PERCENTRANK($H$2:$H$2401,H1513,6)*5))</f>
        <v>5</v>
      </c>
      <c r="L1513" s="7" t="str">
        <f aca="false">I1513&amp;J1513&amp;K1513</f>
        <v>555</v>
      </c>
      <c r="M1513" s="15" t="str">
        <f aca="false">INDEX('Mapa RF'!$B$4:$F$8,6-I1513,J1513)</f>
        <v>Campeones</v>
      </c>
    </row>
    <row r="1514" customFormat="false" ht="15" hidden="false" customHeight="false" outlineLevel="0" collapsed="false">
      <c r="A1514" s="10" t="s">
        <v>300</v>
      </c>
      <c r="B1514" s="10" t="s">
        <v>8981</v>
      </c>
      <c r="C1514" s="11" t="n">
        <v>45601</v>
      </c>
      <c r="D1514" s="13" t="b">
        <f aca="false">TRUE()</f>
        <v>1</v>
      </c>
      <c r="E1514" s="14" t="n">
        <f aca="false">_xlfn.MAXIFS(Pedidos!$C$2:$C$7000,Pedidos!$B$2:$B$7000,A1514)</f>
        <v>45791</v>
      </c>
      <c r="F1514" s="15" t="n">
        <f aca="false">Parámetros!$B$4-E1514</f>
        <v>505</v>
      </c>
      <c r="G1514" s="7" t="n">
        <f aca="false">COUNTIF(Pedidos!$B$2:$B$7000,A1514)</f>
        <v>5</v>
      </c>
      <c r="H1514" s="16" t="n">
        <f aca="false">SUMIFS(Pedidos!$D$2:$D$7000,Pedidos!$B$2:$B$7000,A1514)</f>
        <v>245.55</v>
      </c>
      <c r="I1514" s="7" t="n">
        <f aca="false">5-MIN(4,INT(PERCENTRANK($F$2:$F$2401,F1514,6)*5))</f>
        <v>2</v>
      </c>
      <c r="J1514" s="15" t="n">
        <f aca="false">IF(G1514&gt;=Parámetros!$B$8,5,IF(G1514&gt;=Parámetros!$B$7,4,IF(G1514&gt;=Parámetros!$B$6,3,IF(G1514&gt;=Parámetros!$B$5,2,1))))</f>
        <v>4</v>
      </c>
      <c r="K1514" s="7" t="n">
        <f aca="false">1+MIN(4,INT(PERCENTRANK($H$2:$H$2401,H1514,6)*5))</f>
        <v>5</v>
      </c>
      <c r="L1514" s="7" t="str">
        <f aca="false">I1514&amp;J1514&amp;K1514</f>
        <v>245</v>
      </c>
      <c r="M1514" s="15" t="str">
        <f aca="false">INDEX('Mapa RF'!$B$4:$F$8,6-I1514,J1514)</f>
        <v>En riesgo</v>
      </c>
    </row>
    <row r="1515" customFormat="false" ht="15" hidden="false" customHeight="false" outlineLevel="0" collapsed="false">
      <c r="A1515" s="10" t="s">
        <v>7826</v>
      </c>
      <c r="B1515" s="10" t="s">
        <v>8968</v>
      </c>
      <c r="C1515" s="11" t="n">
        <v>46204</v>
      </c>
      <c r="D1515" s="13" t="b">
        <f aca="false">TRUE()</f>
        <v>1</v>
      </c>
      <c r="E1515" s="14" t="n">
        <f aca="false">_xlfn.MAXIFS(Pedidos!$C$2:$C$7000,Pedidos!$B$2:$B$7000,A1515)</f>
        <v>46204</v>
      </c>
      <c r="F1515" s="15" t="n">
        <f aca="false">Parámetros!$B$4-E1515</f>
        <v>92</v>
      </c>
      <c r="G1515" s="7" t="n">
        <f aca="false">COUNTIF(Pedidos!$B$2:$B$7000,A1515)</f>
        <v>1</v>
      </c>
      <c r="H1515" s="16" t="n">
        <f aca="false">SUMIFS(Pedidos!$D$2:$D$7000,Pedidos!$B$2:$B$7000,A1515)</f>
        <v>56.09</v>
      </c>
      <c r="I1515" s="7" t="n">
        <f aca="false">5-MIN(4,INT(PERCENTRANK($F$2:$F$2401,F1515,6)*5))</f>
        <v>4</v>
      </c>
      <c r="J1515" s="15" t="n">
        <f aca="false">IF(G1515&gt;=Parámetros!$B$8,5,IF(G1515&gt;=Parámetros!$B$7,4,IF(G1515&gt;=Parámetros!$B$6,3,IF(G1515&gt;=Parámetros!$B$5,2,1))))</f>
        <v>1</v>
      </c>
      <c r="K1515" s="7" t="n">
        <f aca="false">1+MIN(4,INT(PERCENTRANK($H$2:$H$2401,H1515,6)*5))</f>
        <v>3</v>
      </c>
      <c r="L1515" s="7" t="str">
        <f aca="false">I1515&amp;J1515&amp;K1515</f>
        <v>413</v>
      </c>
      <c r="M1515" s="15" t="str">
        <f aca="false">INDEX('Mapa RF'!$B$4:$F$8,6-I1515,J1515)</f>
        <v>Prometedores</v>
      </c>
    </row>
    <row r="1516" customFormat="false" ht="15" hidden="false" customHeight="false" outlineLevel="0" collapsed="false">
      <c r="A1516" s="10" t="s">
        <v>8747</v>
      </c>
      <c r="B1516" s="10" t="s">
        <v>8973</v>
      </c>
      <c r="C1516" s="11" t="n">
        <v>46278</v>
      </c>
      <c r="D1516" s="13" t="b">
        <f aca="false">FALSE()</f>
        <v>0</v>
      </c>
      <c r="E1516" s="14" t="n">
        <f aca="false">_xlfn.MAXIFS(Pedidos!$C$2:$C$7000,Pedidos!$B$2:$B$7000,A1516)</f>
        <v>46278</v>
      </c>
      <c r="F1516" s="15" t="n">
        <f aca="false">Parámetros!$B$4-E1516</f>
        <v>18</v>
      </c>
      <c r="G1516" s="7" t="n">
        <f aca="false">COUNTIF(Pedidos!$B$2:$B$7000,A1516)</f>
        <v>1</v>
      </c>
      <c r="H1516" s="16" t="n">
        <f aca="false">SUMIFS(Pedidos!$D$2:$D$7000,Pedidos!$B$2:$B$7000,A1516)</f>
        <v>33</v>
      </c>
      <c r="I1516" s="7" t="n">
        <f aca="false">5-MIN(4,INT(PERCENTRANK($F$2:$F$2401,F1516,6)*5))</f>
        <v>5</v>
      </c>
      <c r="J1516" s="15" t="n">
        <f aca="false">IF(G1516&gt;=Parámetros!$B$8,5,IF(G1516&gt;=Parámetros!$B$7,4,IF(G1516&gt;=Parámetros!$B$6,3,IF(G1516&gt;=Parámetros!$B$5,2,1))))</f>
        <v>1</v>
      </c>
      <c r="K1516" s="7" t="n">
        <f aca="false">1+MIN(4,INT(PERCENTRANK($H$2:$H$2401,H1516,6)*5))</f>
        <v>2</v>
      </c>
      <c r="L1516" s="7" t="str">
        <f aca="false">I1516&amp;J1516&amp;K1516</f>
        <v>512</v>
      </c>
      <c r="M1516" s="15" t="str">
        <f aca="false">INDEX('Mapa RF'!$B$4:$F$8,6-I1516,J1516)</f>
        <v>Nuevos</v>
      </c>
    </row>
    <row r="1517" customFormat="false" ht="15" hidden="false" customHeight="false" outlineLevel="0" collapsed="false">
      <c r="A1517" s="10" t="s">
        <v>2062</v>
      </c>
      <c r="B1517" s="10" t="s">
        <v>8968</v>
      </c>
      <c r="C1517" s="11" t="n">
        <v>45761</v>
      </c>
      <c r="D1517" s="13" t="b">
        <f aca="false">TRUE()</f>
        <v>1</v>
      </c>
      <c r="E1517" s="14" t="n">
        <f aca="false">_xlfn.MAXIFS(Pedidos!$C$2:$C$7000,Pedidos!$B$2:$B$7000,A1517)</f>
        <v>45761</v>
      </c>
      <c r="F1517" s="15" t="n">
        <f aca="false">Parámetros!$B$4-E1517</f>
        <v>535</v>
      </c>
      <c r="G1517" s="7" t="n">
        <f aca="false">COUNTIF(Pedidos!$B$2:$B$7000,A1517)</f>
        <v>1</v>
      </c>
      <c r="H1517" s="16" t="n">
        <f aca="false">SUMIFS(Pedidos!$D$2:$D$7000,Pedidos!$B$2:$B$7000,A1517)</f>
        <v>21.21</v>
      </c>
      <c r="I1517" s="7" t="n">
        <f aca="false">5-MIN(4,INT(PERCENTRANK($F$2:$F$2401,F1517,6)*5))</f>
        <v>1</v>
      </c>
      <c r="J1517" s="15" t="n">
        <f aca="false">IF(G1517&gt;=Parámetros!$B$8,5,IF(G1517&gt;=Parámetros!$B$7,4,IF(G1517&gt;=Parámetros!$B$6,3,IF(G1517&gt;=Parámetros!$B$5,2,1))))</f>
        <v>1</v>
      </c>
      <c r="K1517" s="7" t="n">
        <f aca="false">1+MIN(4,INT(PERCENTRANK($H$2:$H$2401,H1517,6)*5))</f>
        <v>1</v>
      </c>
      <c r="L1517" s="7" t="str">
        <f aca="false">I1517&amp;J1517&amp;K1517</f>
        <v>111</v>
      </c>
      <c r="M1517" s="15" t="str">
        <f aca="false">INDEX('Mapa RF'!$B$4:$F$8,6-I1517,J1517)</f>
        <v>Hibernando</v>
      </c>
    </row>
    <row r="1518" customFormat="false" ht="15" hidden="false" customHeight="false" outlineLevel="0" collapsed="false">
      <c r="A1518" s="10" t="s">
        <v>4980</v>
      </c>
      <c r="B1518" s="10" t="s">
        <v>8979</v>
      </c>
      <c r="C1518" s="11" t="n">
        <v>45978</v>
      </c>
      <c r="D1518" s="13" t="b">
        <f aca="false">TRUE()</f>
        <v>1</v>
      </c>
      <c r="E1518" s="14" t="n">
        <f aca="false">_xlfn.MAXIFS(Pedidos!$C$2:$C$7000,Pedidos!$B$2:$B$7000,A1518)</f>
        <v>45978</v>
      </c>
      <c r="F1518" s="15" t="n">
        <f aca="false">Parámetros!$B$4-E1518</f>
        <v>318</v>
      </c>
      <c r="G1518" s="7" t="n">
        <f aca="false">COUNTIF(Pedidos!$B$2:$B$7000,A1518)</f>
        <v>1</v>
      </c>
      <c r="H1518" s="16" t="n">
        <f aca="false">SUMIFS(Pedidos!$D$2:$D$7000,Pedidos!$B$2:$B$7000,A1518)</f>
        <v>28.41</v>
      </c>
      <c r="I1518" s="7" t="n">
        <f aca="false">5-MIN(4,INT(PERCENTRANK($F$2:$F$2401,F1518,6)*5))</f>
        <v>3</v>
      </c>
      <c r="J1518" s="15" t="n">
        <f aca="false">IF(G1518&gt;=Parámetros!$B$8,5,IF(G1518&gt;=Parámetros!$B$7,4,IF(G1518&gt;=Parámetros!$B$6,3,IF(G1518&gt;=Parámetros!$B$5,2,1))))</f>
        <v>1</v>
      </c>
      <c r="K1518" s="7" t="n">
        <f aca="false">1+MIN(4,INT(PERCENTRANK($H$2:$H$2401,H1518,6)*5))</f>
        <v>2</v>
      </c>
      <c r="L1518" s="7" t="str">
        <f aca="false">I1518&amp;J1518&amp;K1518</f>
        <v>312</v>
      </c>
      <c r="M1518" s="15" t="str">
        <f aca="false">INDEX('Mapa RF'!$B$4:$F$8,6-I1518,J1518)</f>
        <v>A punto de dormirse</v>
      </c>
    </row>
    <row r="1519" customFormat="false" ht="15" hidden="false" customHeight="false" outlineLevel="0" collapsed="false">
      <c r="A1519" s="10" t="s">
        <v>8322</v>
      </c>
      <c r="B1519" s="10" t="s">
        <v>8975</v>
      </c>
      <c r="C1519" s="11" t="n">
        <v>46243</v>
      </c>
      <c r="D1519" s="13" t="b">
        <f aca="false">TRUE()</f>
        <v>1</v>
      </c>
      <c r="E1519" s="14" t="n">
        <f aca="false">_xlfn.MAXIFS(Pedidos!$C$2:$C$7000,Pedidos!$B$2:$B$7000,A1519)</f>
        <v>46243</v>
      </c>
      <c r="F1519" s="15" t="n">
        <f aca="false">Parámetros!$B$4-E1519</f>
        <v>53</v>
      </c>
      <c r="G1519" s="7" t="n">
        <f aca="false">COUNTIF(Pedidos!$B$2:$B$7000,A1519)</f>
        <v>1</v>
      </c>
      <c r="H1519" s="16" t="n">
        <f aca="false">SUMIFS(Pedidos!$D$2:$D$7000,Pedidos!$B$2:$B$7000,A1519)</f>
        <v>19.87</v>
      </c>
      <c r="I1519" s="7" t="n">
        <f aca="false">5-MIN(4,INT(PERCENTRANK($F$2:$F$2401,F1519,6)*5))</f>
        <v>5</v>
      </c>
      <c r="J1519" s="15" t="n">
        <f aca="false">IF(G1519&gt;=Parámetros!$B$8,5,IF(G1519&gt;=Parámetros!$B$7,4,IF(G1519&gt;=Parámetros!$B$6,3,IF(G1519&gt;=Parámetros!$B$5,2,1))))</f>
        <v>1</v>
      </c>
      <c r="K1519" s="7" t="n">
        <f aca="false">1+MIN(4,INT(PERCENTRANK($H$2:$H$2401,H1519,6)*5))</f>
        <v>1</v>
      </c>
      <c r="L1519" s="7" t="str">
        <f aca="false">I1519&amp;J1519&amp;K1519</f>
        <v>511</v>
      </c>
      <c r="M1519" s="15" t="str">
        <f aca="false">INDEX('Mapa RF'!$B$4:$F$8,6-I1519,J1519)</f>
        <v>Nuevos</v>
      </c>
    </row>
    <row r="1520" customFormat="false" ht="15" hidden="false" customHeight="false" outlineLevel="0" collapsed="false">
      <c r="A1520" s="10" t="s">
        <v>4513</v>
      </c>
      <c r="B1520" s="10" t="s">
        <v>8979</v>
      </c>
      <c r="C1520" s="11" t="n">
        <v>45942</v>
      </c>
      <c r="D1520" s="13" t="b">
        <f aca="false">TRUE()</f>
        <v>1</v>
      </c>
      <c r="E1520" s="14" t="n">
        <f aca="false">_xlfn.MAXIFS(Pedidos!$C$2:$C$7000,Pedidos!$B$2:$B$7000,A1520)</f>
        <v>45942</v>
      </c>
      <c r="F1520" s="15" t="n">
        <f aca="false">Parámetros!$B$4-E1520</f>
        <v>354</v>
      </c>
      <c r="G1520" s="7" t="n">
        <f aca="false">COUNTIF(Pedidos!$B$2:$B$7000,A1520)</f>
        <v>1</v>
      </c>
      <c r="H1520" s="16" t="n">
        <f aca="false">SUMIFS(Pedidos!$D$2:$D$7000,Pedidos!$B$2:$B$7000,A1520)</f>
        <v>15.24</v>
      </c>
      <c r="I1520" s="7" t="n">
        <f aca="false">5-MIN(4,INT(PERCENTRANK($F$2:$F$2401,F1520,6)*5))</f>
        <v>3</v>
      </c>
      <c r="J1520" s="15" t="n">
        <f aca="false">IF(G1520&gt;=Parámetros!$B$8,5,IF(G1520&gt;=Parámetros!$B$7,4,IF(G1520&gt;=Parámetros!$B$6,3,IF(G1520&gt;=Parámetros!$B$5,2,1))))</f>
        <v>1</v>
      </c>
      <c r="K1520" s="7" t="n">
        <f aca="false">1+MIN(4,INT(PERCENTRANK($H$2:$H$2401,H1520,6)*5))</f>
        <v>1</v>
      </c>
      <c r="L1520" s="7" t="str">
        <f aca="false">I1520&amp;J1520&amp;K1520</f>
        <v>311</v>
      </c>
      <c r="M1520" s="15" t="str">
        <f aca="false">INDEX('Mapa RF'!$B$4:$F$8,6-I1520,J1520)</f>
        <v>A punto de dormirse</v>
      </c>
    </row>
    <row r="1521" customFormat="false" ht="15" hidden="false" customHeight="false" outlineLevel="0" collapsed="false">
      <c r="A1521" s="10" t="s">
        <v>2327</v>
      </c>
      <c r="B1521" s="10" t="s">
        <v>8972</v>
      </c>
      <c r="C1521" s="11" t="n">
        <v>45780</v>
      </c>
      <c r="D1521" s="13" t="b">
        <f aca="false">TRUE()</f>
        <v>1</v>
      </c>
      <c r="E1521" s="14" t="n">
        <f aca="false">_xlfn.MAXIFS(Pedidos!$C$2:$C$7000,Pedidos!$B$2:$B$7000,A1521)</f>
        <v>45780</v>
      </c>
      <c r="F1521" s="15" t="n">
        <f aca="false">Parámetros!$B$4-E1521</f>
        <v>516</v>
      </c>
      <c r="G1521" s="7" t="n">
        <f aca="false">COUNTIF(Pedidos!$B$2:$B$7000,A1521)</f>
        <v>1</v>
      </c>
      <c r="H1521" s="16" t="n">
        <f aca="false">SUMIFS(Pedidos!$D$2:$D$7000,Pedidos!$B$2:$B$7000,A1521)</f>
        <v>23.31</v>
      </c>
      <c r="I1521" s="7" t="n">
        <f aca="false">5-MIN(4,INT(PERCENTRANK($F$2:$F$2401,F1521,6)*5))</f>
        <v>1</v>
      </c>
      <c r="J1521" s="15" t="n">
        <f aca="false">IF(G1521&gt;=Parámetros!$B$8,5,IF(G1521&gt;=Parámetros!$B$7,4,IF(G1521&gt;=Parámetros!$B$6,3,IF(G1521&gt;=Parámetros!$B$5,2,1))))</f>
        <v>1</v>
      </c>
      <c r="K1521" s="7" t="n">
        <f aca="false">1+MIN(4,INT(PERCENTRANK($H$2:$H$2401,H1521,6)*5))</f>
        <v>1</v>
      </c>
      <c r="L1521" s="7" t="str">
        <f aca="false">I1521&amp;J1521&amp;K1521</f>
        <v>111</v>
      </c>
      <c r="M1521" s="15" t="str">
        <f aca="false">INDEX('Mapa RF'!$B$4:$F$8,6-I1521,J1521)</f>
        <v>Hibernando</v>
      </c>
    </row>
    <row r="1522" customFormat="false" ht="15" hidden="false" customHeight="false" outlineLevel="0" collapsed="false">
      <c r="A1522" s="10" t="s">
        <v>2245</v>
      </c>
      <c r="B1522" s="10" t="s">
        <v>8970</v>
      </c>
      <c r="C1522" s="11" t="n">
        <v>45774</v>
      </c>
      <c r="D1522" s="13" t="b">
        <f aca="false">TRUE()</f>
        <v>1</v>
      </c>
      <c r="E1522" s="14" t="n">
        <f aca="false">_xlfn.MAXIFS(Pedidos!$C$2:$C$7000,Pedidos!$B$2:$B$7000,A1522)</f>
        <v>45774</v>
      </c>
      <c r="F1522" s="15" t="n">
        <f aca="false">Parámetros!$B$4-E1522</f>
        <v>522</v>
      </c>
      <c r="G1522" s="7" t="n">
        <f aca="false">COUNTIF(Pedidos!$B$2:$B$7000,A1522)</f>
        <v>1</v>
      </c>
      <c r="H1522" s="16" t="n">
        <f aca="false">SUMIFS(Pedidos!$D$2:$D$7000,Pedidos!$B$2:$B$7000,A1522)</f>
        <v>47.97</v>
      </c>
      <c r="I1522" s="7" t="n">
        <f aca="false">5-MIN(4,INT(PERCENTRANK($F$2:$F$2401,F1522,6)*5))</f>
        <v>1</v>
      </c>
      <c r="J1522" s="15" t="n">
        <f aca="false">IF(G1522&gt;=Parámetros!$B$8,5,IF(G1522&gt;=Parámetros!$B$7,4,IF(G1522&gt;=Parámetros!$B$6,3,IF(G1522&gt;=Parámetros!$B$5,2,1))))</f>
        <v>1</v>
      </c>
      <c r="K1522" s="7" t="n">
        <f aca="false">1+MIN(4,INT(PERCENTRANK($H$2:$H$2401,H1522,6)*5))</f>
        <v>3</v>
      </c>
      <c r="L1522" s="7" t="str">
        <f aca="false">I1522&amp;J1522&amp;K1522</f>
        <v>113</v>
      </c>
      <c r="M1522" s="15" t="str">
        <f aca="false">INDEX('Mapa RF'!$B$4:$F$8,6-I1522,J1522)</f>
        <v>Hibernando</v>
      </c>
    </row>
    <row r="1523" customFormat="false" ht="15" hidden="false" customHeight="false" outlineLevel="0" collapsed="false">
      <c r="A1523" s="10" t="s">
        <v>1722</v>
      </c>
      <c r="B1523" s="10" t="s">
        <v>8976</v>
      </c>
      <c r="C1523" s="11" t="n">
        <v>45734</v>
      </c>
      <c r="D1523" s="13" t="b">
        <f aca="false">TRUE()</f>
        <v>1</v>
      </c>
      <c r="E1523" s="14" t="n">
        <f aca="false">_xlfn.MAXIFS(Pedidos!$C$2:$C$7000,Pedidos!$B$2:$B$7000,A1523)</f>
        <v>45734</v>
      </c>
      <c r="F1523" s="15" t="n">
        <f aca="false">Parámetros!$B$4-E1523</f>
        <v>562</v>
      </c>
      <c r="G1523" s="7" t="n">
        <f aca="false">COUNTIF(Pedidos!$B$2:$B$7000,A1523)</f>
        <v>1</v>
      </c>
      <c r="H1523" s="16" t="n">
        <f aca="false">SUMIFS(Pedidos!$D$2:$D$7000,Pedidos!$B$2:$B$7000,A1523)</f>
        <v>23.12</v>
      </c>
      <c r="I1523" s="7" t="n">
        <f aca="false">5-MIN(4,INT(PERCENTRANK($F$2:$F$2401,F1523,6)*5))</f>
        <v>1</v>
      </c>
      <c r="J1523" s="15" t="n">
        <f aca="false">IF(G1523&gt;=Parámetros!$B$8,5,IF(G1523&gt;=Parámetros!$B$7,4,IF(G1523&gt;=Parámetros!$B$6,3,IF(G1523&gt;=Parámetros!$B$5,2,1))))</f>
        <v>1</v>
      </c>
      <c r="K1523" s="7" t="n">
        <f aca="false">1+MIN(4,INT(PERCENTRANK($H$2:$H$2401,H1523,6)*5))</f>
        <v>1</v>
      </c>
      <c r="L1523" s="7" t="str">
        <f aca="false">I1523&amp;J1523&amp;K1523</f>
        <v>111</v>
      </c>
      <c r="M1523" s="15" t="str">
        <f aca="false">INDEX('Mapa RF'!$B$4:$F$8,6-I1523,J1523)</f>
        <v>Hibernando</v>
      </c>
    </row>
    <row r="1524" customFormat="false" ht="15" hidden="false" customHeight="false" outlineLevel="0" collapsed="false">
      <c r="A1524" s="10" t="s">
        <v>1863</v>
      </c>
      <c r="B1524" s="10" t="s">
        <v>8968</v>
      </c>
      <c r="C1524" s="11" t="n">
        <v>45745</v>
      </c>
      <c r="D1524" s="13" t="b">
        <f aca="false">TRUE()</f>
        <v>1</v>
      </c>
      <c r="E1524" s="14" t="n">
        <f aca="false">_xlfn.MAXIFS(Pedidos!$C$2:$C$7000,Pedidos!$B$2:$B$7000,A1524)</f>
        <v>45975</v>
      </c>
      <c r="F1524" s="15" t="n">
        <f aca="false">Parámetros!$B$4-E1524</f>
        <v>321</v>
      </c>
      <c r="G1524" s="7" t="n">
        <f aca="false">COUNTIF(Pedidos!$B$2:$B$7000,A1524)</f>
        <v>4</v>
      </c>
      <c r="H1524" s="16" t="n">
        <f aca="false">SUMIFS(Pedidos!$D$2:$D$7000,Pedidos!$B$2:$B$7000,A1524)</f>
        <v>135.33</v>
      </c>
      <c r="I1524" s="7" t="n">
        <f aca="false">5-MIN(4,INT(PERCENTRANK($F$2:$F$2401,F1524,6)*5))</f>
        <v>3</v>
      </c>
      <c r="J1524" s="15" t="n">
        <f aca="false">IF(G1524&gt;=Parámetros!$B$8,5,IF(G1524&gt;=Parámetros!$B$7,4,IF(G1524&gt;=Parámetros!$B$6,3,IF(G1524&gt;=Parámetros!$B$5,2,1))))</f>
        <v>4</v>
      </c>
      <c r="K1524" s="7" t="n">
        <f aca="false">1+MIN(4,INT(PERCENTRANK($H$2:$H$2401,H1524,6)*5))</f>
        <v>4</v>
      </c>
      <c r="L1524" s="7" t="str">
        <f aca="false">I1524&amp;J1524&amp;K1524</f>
        <v>344</v>
      </c>
      <c r="M1524" s="15" t="str">
        <f aca="false">INDEX('Mapa RF'!$B$4:$F$8,6-I1524,J1524)</f>
        <v>Leales</v>
      </c>
    </row>
    <row r="1525" customFormat="false" ht="15" hidden="false" customHeight="false" outlineLevel="0" collapsed="false">
      <c r="A1525" s="10" t="s">
        <v>6181</v>
      </c>
      <c r="B1525" s="10" t="s">
        <v>8981</v>
      </c>
      <c r="C1525" s="11" t="n">
        <v>46069</v>
      </c>
      <c r="D1525" s="13" t="b">
        <f aca="false">TRUE()</f>
        <v>1</v>
      </c>
      <c r="E1525" s="14" t="n">
        <f aca="false">_xlfn.MAXIFS(Pedidos!$C$2:$C$7000,Pedidos!$B$2:$B$7000,A1525)</f>
        <v>46244</v>
      </c>
      <c r="F1525" s="15" t="n">
        <f aca="false">Parámetros!$B$4-E1525</f>
        <v>52</v>
      </c>
      <c r="G1525" s="7" t="n">
        <f aca="false">COUNTIF(Pedidos!$B$2:$B$7000,A1525)</f>
        <v>2</v>
      </c>
      <c r="H1525" s="16" t="n">
        <f aca="false">SUMIFS(Pedidos!$D$2:$D$7000,Pedidos!$B$2:$B$7000,A1525)</f>
        <v>100.09</v>
      </c>
      <c r="I1525" s="7" t="n">
        <f aca="false">5-MIN(4,INT(PERCENTRANK($F$2:$F$2401,F1525,6)*5))</f>
        <v>5</v>
      </c>
      <c r="J1525" s="15" t="n">
        <f aca="false">IF(G1525&gt;=Parámetros!$B$8,5,IF(G1525&gt;=Parámetros!$B$7,4,IF(G1525&gt;=Parámetros!$B$6,3,IF(G1525&gt;=Parámetros!$B$5,2,1))))</f>
        <v>2</v>
      </c>
      <c r="K1525" s="7" t="n">
        <f aca="false">1+MIN(4,INT(PERCENTRANK($H$2:$H$2401,H1525,6)*5))</f>
        <v>4</v>
      </c>
      <c r="L1525" s="7" t="str">
        <f aca="false">I1525&amp;J1525&amp;K1525</f>
        <v>524</v>
      </c>
      <c r="M1525" s="15" t="str">
        <f aca="false">INDEX('Mapa RF'!$B$4:$F$8,6-I1525,J1525)</f>
        <v>Potencialmente leales</v>
      </c>
    </row>
    <row r="1526" customFormat="false" ht="15" hidden="false" customHeight="false" outlineLevel="0" collapsed="false">
      <c r="A1526" s="10" t="s">
        <v>1554</v>
      </c>
      <c r="B1526" s="10" t="s">
        <v>8968</v>
      </c>
      <c r="C1526" s="11" t="n">
        <v>45722</v>
      </c>
      <c r="D1526" s="13" t="b">
        <f aca="false">TRUE()</f>
        <v>1</v>
      </c>
      <c r="E1526" s="14" t="n">
        <f aca="false">_xlfn.MAXIFS(Pedidos!$C$2:$C$7000,Pedidos!$B$2:$B$7000,A1526)</f>
        <v>45790</v>
      </c>
      <c r="F1526" s="15" t="n">
        <f aca="false">Parámetros!$B$4-E1526</f>
        <v>506</v>
      </c>
      <c r="G1526" s="7" t="n">
        <f aca="false">COUNTIF(Pedidos!$B$2:$B$7000,A1526)</f>
        <v>2</v>
      </c>
      <c r="H1526" s="16" t="n">
        <f aca="false">SUMIFS(Pedidos!$D$2:$D$7000,Pedidos!$B$2:$B$7000,A1526)</f>
        <v>84.67</v>
      </c>
      <c r="I1526" s="7" t="n">
        <f aca="false">5-MIN(4,INT(PERCENTRANK($F$2:$F$2401,F1526,6)*5))</f>
        <v>2</v>
      </c>
      <c r="J1526" s="15" t="n">
        <f aca="false">IF(G1526&gt;=Parámetros!$B$8,5,IF(G1526&gt;=Parámetros!$B$7,4,IF(G1526&gt;=Parámetros!$B$6,3,IF(G1526&gt;=Parámetros!$B$5,2,1))))</f>
        <v>2</v>
      </c>
      <c r="K1526" s="7" t="n">
        <f aca="false">1+MIN(4,INT(PERCENTRANK($H$2:$H$2401,H1526,6)*5))</f>
        <v>4</v>
      </c>
      <c r="L1526" s="7" t="str">
        <f aca="false">I1526&amp;J1526&amp;K1526</f>
        <v>224</v>
      </c>
      <c r="M1526" s="15" t="str">
        <f aca="false">INDEX('Mapa RF'!$B$4:$F$8,6-I1526,J1526)</f>
        <v>Hibernando</v>
      </c>
    </row>
    <row r="1527" customFormat="false" ht="15" hidden="false" customHeight="false" outlineLevel="0" collapsed="false">
      <c r="A1527" s="10" t="s">
        <v>95</v>
      </c>
      <c r="B1527" s="10" t="s">
        <v>8972</v>
      </c>
      <c r="C1527" s="11" t="n">
        <v>45573</v>
      </c>
      <c r="D1527" s="13" t="b">
        <f aca="false">TRUE()</f>
        <v>1</v>
      </c>
      <c r="E1527" s="14" t="n">
        <f aca="false">_xlfn.MAXIFS(Pedidos!$C$2:$C$7000,Pedidos!$B$2:$B$7000,A1527)</f>
        <v>45627</v>
      </c>
      <c r="F1527" s="15" t="n">
        <f aca="false">Parámetros!$B$4-E1527</f>
        <v>669</v>
      </c>
      <c r="G1527" s="7" t="n">
        <f aca="false">COUNTIF(Pedidos!$B$2:$B$7000,A1527)</f>
        <v>2</v>
      </c>
      <c r="H1527" s="16" t="n">
        <f aca="false">SUMIFS(Pedidos!$D$2:$D$7000,Pedidos!$B$2:$B$7000,A1527)</f>
        <v>44.7</v>
      </c>
      <c r="I1527" s="7" t="n">
        <f aca="false">5-MIN(4,INT(PERCENTRANK($F$2:$F$2401,F1527,6)*5))</f>
        <v>1</v>
      </c>
      <c r="J1527" s="15" t="n">
        <f aca="false">IF(G1527&gt;=Parámetros!$B$8,5,IF(G1527&gt;=Parámetros!$B$7,4,IF(G1527&gt;=Parámetros!$B$6,3,IF(G1527&gt;=Parámetros!$B$5,2,1))))</f>
        <v>2</v>
      </c>
      <c r="K1527" s="7" t="n">
        <f aca="false">1+MIN(4,INT(PERCENTRANK($H$2:$H$2401,H1527,6)*5))</f>
        <v>3</v>
      </c>
      <c r="L1527" s="7" t="str">
        <f aca="false">I1527&amp;J1527&amp;K1527</f>
        <v>123</v>
      </c>
      <c r="M1527" s="15" t="str">
        <f aca="false">INDEX('Mapa RF'!$B$4:$F$8,6-I1527,J1527)</f>
        <v>Hibernando</v>
      </c>
    </row>
    <row r="1528" customFormat="false" ht="15" hidden="false" customHeight="false" outlineLevel="0" collapsed="false">
      <c r="A1528" s="10" t="s">
        <v>7654</v>
      </c>
      <c r="B1528" s="10" t="s">
        <v>8968</v>
      </c>
      <c r="C1528" s="11" t="n">
        <v>46191</v>
      </c>
      <c r="D1528" s="13" t="b">
        <f aca="false">TRUE()</f>
        <v>1</v>
      </c>
      <c r="E1528" s="14" t="n">
        <f aca="false">_xlfn.MAXIFS(Pedidos!$C$2:$C$7000,Pedidos!$B$2:$B$7000,A1528)</f>
        <v>46191</v>
      </c>
      <c r="F1528" s="15" t="n">
        <f aca="false">Parámetros!$B$4-E1528</f>
        <v>105</v>
      </c>
      <c r="G1528" s="7" t="n">
        <f aca="false">COUNTIF(Pedidos!$B$2:$B$7000,A1528)</f>
        <v>1</v>
      </c>
      <c r="H1528" s="16" t="n">
        <f aca="false">SUMIFS(Pedidos!$D$2:$D$7000,Pedidos!$B$2:$B$7000,A1528)</f>
        <v>26.91</v>
      </c>
      <c r="I1528" s="7" t="n">
        <f aca="false">5-MIN(4,INT(PERCENTRANK($F$2:$F$2401,F1528,6)*5))</f>
        <v>4</v>
      </c>
      <c r="J1528" s="15" t="n">
        <f aca="false">IF(G1528&gt;=Parámetros!$B$8,5,IF(G1528&gt;=Parámetros!$B$7,4,IF(G1528&gt;=Parámetros!$B$6,3,IF(G1528&gt;=Parámetros!$B$5,2,1))))</f>
        <v>1</v>
      </c>
      <c r="K1528" s="7" t="n">
        <f aca="false">1+MIN(4,INT(PERCENTRANK($H$2:$H$2401,H1528,6)*5))</f>
        <v>2</v>
      </c>
      <c r="L1528" s="7" t="str">
        <f aca="false">I1528&amp;J1528&amp;K1528</f>
        <v>412</v>
      </c>
      <c r="M1528" s="15" t="str">
        <f aca="false">INDEX('Mapa RF'!$B$4:$F$8,6-I1528,J1528)</f>
        <v>Prometedores</v>
      </c>
    </row>
    <row r="1529" customFormat="false" ht="15" hidden="false" customHeight="false" outlineLevel="0" collapsed="false">
      <c r="A1529" s="10" t="s">
        <v>6283</v>
      </c>
      <c r="B1529" s="10" t="s">
        <v>8979</v>
      </c>
      <c r="C1529" s="11" t="n">
        <v>46078</v>
      </c>
      <c r="D1529" s="13" t="b">
        <f aca="false">TRUE()</f>
        <v>1</v>
      </c>
      <c r="E1529" s="14" t="n">
        <f aca="false">_xlfn.MAXIFS(Pedidos!$C$2:$C$7000,Pedidos!$B$2:$B$7000,A1529)</f>
        <v>46177</v>
      </c>
      <c r="F1529" s="15" t="n">
        <f aca="false">Parámetros!$B$4-E1529</f>
        <v>119</v>
      </c>
      <c r="G1529" s="7" t="n">
        <f aca="false">COUNTIF(Pedidos!$B$2:$B$7000,A1529)</f>
        <v>2</v>
      </c>
      <c r="H1529" s="16" t="n">
        <f aca="false">SUMIFS(Pedidos!$D$2:$D$7000,Pedidos!$B$2:$B$7000,A1529)</f>
        <v>98.36</v>
      </c>
      <c r="I1529" s="7" t="n">
        <f aca="false">5-MIN(4,INT(PERCENTRANK($F$2:$F$2401,F1529,6)*5))</f>
        <v>4</v>
      </c>
      <c r="J1529" s="15" t="n">
        <f aca="false">IF(G1529&gt;=Parámetros!$B$8,5,IF(G1529&gt;=Parámetros!$B$7,4,IF(G1529&gt;=Parámetros!$B$6,3,IF(G1529&gt;=Parámetros!$B$5,2,1))))</f>
        <v>2</v>
      </c>
      <c r="K1529" s="7" t="n">
        <f aca="false">1+MIN(4,INT(PERCENTRANK($H$2:$H$2401,H1529,6)*5))</f>
        <v>4</v>
      </c>
      <c r="L1529" s="7" t="str">
        <f aca="false">I1529&amp;J1529&amp;K1529</f>
        <v>424</v>
      </c>
      <c r="M1529" s="15" t="str">
        <f aca="false">INDEX('Mapa RF'!$B$4:$F$8,6-I1529,J1529)</f>
        <v>Potencialmente leales</v>
      </c>
    </row>
    <row r="1530" customFormat="false" ht="15" hidden="false" customHeight="false" outlineLevel="0" collapsed="false">
      <c r="A1530" s="10" t="s">
        <v>2809</v>
      </c>
      <c r="B1530" s="10" t="s">
        <v>8972</v>
      </c>
      <c r="C1530" s="11" t="n">
        <v>45817</v>
      </c>
      <c r="D1530" s="13" t="b">
        <f aca="false">FALSE()</f>
        <v>0</v>
      </c>
      <c r="E1530" s="14" t="n">
        <f aca="false">_xlfn.MAXIFS(Pedidos!$C$2:$C$7000,Pedidos!$B$2:$B$7000,A1530)</f>
        <v>46137</v>
      </c>
      <c r="F1530" s="15" t="n">
        <f aca="false">Parámetros!$B$4-E1530</f>
        <v>159</v>
      </c>
      <c r="G1530" s="7" t="n">
        <f aca="false">COUNTIF(Pedidos!$B$2:$B$7000,A1530)</f>
        <v>5</v>
      </c>
      <c r="H1530" s="16" t="n">
        <f aca="false">SUMIFS(Pedidos!$D$2:$D$7000,Pedidos!$B$2:$B$7000,A1530)</f>
        <v>254.3</v>
      </c>
      <c r="I1530" s="7" t="n">
        <f aca="false">5-MIN(4,INT(PERCENTRANK($F$2:$F$2401,F1530,6)*5))</f>
        <v>4</v>
      </c>
      <c r="J1530" s="15" t="n">
        <f aca="false">IF(G1530&gt;=Parámetros!$B$8,5,IF(G1530&gt;=Parámetros!$B$7,4,IF(G1530&gt;=Parámetros!$B$6,3,IF(G1530&gt;=Parámetros!$B$5,2,1))))</f>
        <v>4</v>
      </c>
      <c r="K1530" s="7" t="n">
        <f aca="false">1+MIN(4,INT(PERCENTRANK($H$2:$H$2401,H1530,6)*5))</f>
        <v>5</v>
      </c>
      <c r="L1530" s="7" t="str">
        <f aca="false">I1530&amp;J1530&amp;K1530</f>
        <v>445</v>
      </c>
      <c r="M1530" s="15" t="str">
        <f aca="false">INDEX('Mapa RF'!$B$4:$F$8,6-I1530,J1530)</f>
        <v>Leales</v>
      </c>
    </row>
    <row r="1531" customFormat="false" ht="15" hidden="false" customHeight="false" outlineLevel="0" collapsed="false">
      <c r="A1531" s="10" t="s">
        <v>3839</v>
      </c>
      <c r="B1531" s="10" t="s">
        <v>8968</v>
      </c>
      <c r="C1531" s="11" t="n">
        <v>45892</v>
      </c>
      <c r="D1531" s="13" t="b">
        <f aca="false">TRUE()</f>
        <v>1</v>
      </c>
      <c r="E1531" s="14" t="n">
        <f aca="false">_xlfn.MAXIFS(Pedidos!$C$2:$C$7000,Pedidos!$B$2:$B$7000,A1531)</f>
        <v>46289</v>
      </c>
      <c r="F1531" s="15" t="n">
        <f aca="false">Parámetros!$B$4-E1531</f>
        <v>7</v>
      </c>
      <c r="G1531" s="7" t="n">
        <f aca="false">COUNTIF(Pedidos!$B$2:$B$7000,A1531)</f>
        <v>8</v>
      </c>
      <c r="H1531" s="16" t="n">
        <f aca="false">SUMIFS(Pedidos!$D$2:$D$7000,Pedidos!$B$2:$B$7000,A1531)</f>
        <v>320.54</v>
      </c>
      <c r="I1531" s="7" t="n">
        <f aca="false">5-MIN(4,INT(PERCENTRANK($F$2:$F$2401,F1531,6)*5))</f>
        <v>5</v>
      </c>
      <c r="J1531" s="15" t="n">
        <f aca="false">IF(G1531&gt;=Parámetros!$B$8,5,IF(G1531&gt;=Parámetros!$B$7,4,IF(G1531&gt;=Parámetros!$B$6,3,IF(G1531&gt;=Parámetros!$B$5,2,1))))</f>
        <v>5</v>
      </c>
      <c r="K1531" s="7" t="n">
        <f aca="false">1+MIN(4,INT(PERCENTRANK($H$2:$H$2401,H1531,6)*5))</f>
        <v>5</v>
      </c>
      <c r="L1531" s="7" t="str">
        <f aca="false">I1531&amp;J1531&amp;K1531</f>
        <v>555</v>
      </c>
      <c r="M1531" s="15" t="str">
        <f aca="false">INDEX('Mapa RF'!$B$4:$F$8,6-I1531,J1531)</f>
        <v>Campeones</v>
      </c>
    </row>
    <row r="1532" customFormat="false" ht="15" hidden="false" customHeight="false" outlineLevel="0" collapsed="false">
      <c r="A1532" s="10" t="s">
        <v>4137</v>
      </c>
      <c r="B1532" s="10" t="s">
        <v>8976</v>
      </c>
      <c r="C1532" s="11" t="n">
        <v>45916</v>
      </c>
      <c r="D1532" s="13" t="b">
        <f aca="false">TRUE()</f>
        <v>1</v>
      </c>
      <c r="E1532" s="14" t="n">
        <f aca="false">_xlfn.MAXIFS(Pedidos!$C$2:$C$7000,Pedidos!$B$2:$B$7000,A1532)</f>
        <v>45916</v>
      </c>
      <c r="F1532" s="15" t="n">
        <f aca="false">Parámetros!$B$4-E1532</f>
        <v>380</v>
      </c>
      <c r="G1532" s="7" t="n">
        <f aca="false">COUNTIF(Pedidos!$B$2:$B$7000,A1532)</f>
        <v>1</v>
      </c>
      <c r="H1532" s="16" t="n">
        <f aca="false">SUMIFS(Pedidos!$D$2:$D$7000,Pedidos!$B$2:$B$7000,A1532)</f>
        <v>21.43</v>
      </c>
      <c r="I1532" s="7" t="n">
        <f aca="false">5-MIN(4,INT(PERCENTRANK($F$2:$F$2401,F1532,6)*5))</f>
        <v>2</v>
      </c>
      <c r="J1532" s="15" t="n">
        <f aca="false">IF(G1532&gt;=Parámetros!$B$8,5,IF(G1532&gt;=Parámetros!$B$7,4,IF(G1532&gt;=Parámetros!$B$6,3,IF(G1532&gt;=Parámetros!$B$5,2,1))))</f>
        <v>1</v>
      </c>
      <c r="K1532" s="7" t="n">
        <f aca="false">1+MIN(4,INT(PERCENTRANK($H$2:$H$2401,H1532,6)*5))</f>
        <v>1</v>
      </c>
      <c r="L1532" s="7" t="str">
        <f aca="false">I1532&amp;J1532&amp;K1532</f>
        <v>211</v>
      </c>
      <c r="M1532" s="15" t="str">
        <f aca="false">INDEX('Mapa RF'!$B$4:$F$8,6-I1532,J1532)</f>
        <v>Hibernando</v>
      </c>
    </row>
    <row r="1533" customFormat="false" ht="15" hidden="false" customHeight="false" outlineLevel="0" collapsed="false">
      <c r="A1533" s="10" t="s">
        <v>3001</v>
      </c>
      <c r="B1533" s="10" t="s">
        <v>8977</v>
      </c>
      <c r="C1533" s="11" t="n">
        <v>45831</v>
      </c>
      <c r="D1533" s="13" t="b">
        <f aca="false">TRUE()</f>
        <v>1</v>
      </c>
      <c r="E1533" s="14" t="n">
        <f aca="false">_xlfn.MAXIFS(Pedidos!$C$2:$C$7000,Pedidos!$B$2:$B$7000,A1533)</f>
        <v>46252</v>
      </c>
      <c r="F1533" s="15" t="n">
        <f aca="false">Parámetros!$B$4-E1533</f>
        <v>44</v>
      </c>
      <c r="G1533" s="7" t="n">
        <f aca="false">COUNTIF(Pedidos!$B$2:$B$7000,A1533)</f>
        <v>11</v>
      </c>
      <c r="H1533" s="16" t="n">
        <f aca="false">SUMIFS(Pedidos!$D$2:$D$7000,Pedidos!$B$2:$B$7000,A1533)</f>
        <v>385.12</v>
      </c>
      <c r="I1533" s="7" t="n">
        <f aca="false">5-MIN(4,INT(PERCENTRANK($F$2:$F$2401,F1533,6)*5))</f>
        <v>5</v>
      </c>
      <c r="J1533" s="15" t="n">
        <f aca="false">IF(G1533&gt;=Parámetros!$B$8,5,IF(G1533&gt;=Parámetros!$B$7,4,IF(G1533&gt;=Parámetros!$B$6,3,IF(G1533&gt;=Parámetros!$B$5,2,1))))</f>
        <v>5</v>
      </c>
      <c r="K1533" s="7" t="n">
        <f aca="false">1+MIN(4,INT(PERCENTRANK($H$2:$H$2401,H1533,6)*5))</f>
        <v>5</v>
      </c>
      <c r="L1533" s="7" t="str">
        <f aca="false">I1533&amp;J1533&amp;K1533</f>
        <v>555</v>
      </c>
      <c r="M1533" s="15" t="str">
        <f aca="false">INDEX('Mapa RF'!$B$4:$F$8,6-I1533,J1533)</f>
        <v>Campeones</v>
      </c>
    </row>
    <row r="1534" customFormat="false" ht="15" hidden="false" customHeight="false" outlineLevel="0" collapsed="false">
      <c r="A1534" s="10" t="s">
        <v>5106</v>
      </c>
      <c r="B1534" s="10" t="s">
        <v>8980</v>
      </c>
      <c r="C1534" s="11" t="n">
        <v>45987</v>
      </c>
      <c r="D1534" s="13" t="b">
        <f aca="false">TRUE()</f>
        <v>1</v>
      </c>
      <c r="E1534" s="14" t="n">
        <f aca="false">_xlfn.MAXIFS(Pedidos!$C$2:$C$7000,Pedidos!$B$2:$B$7000,A1534)</f>
        <v>46125</v>
      </c>
      <c r="F1534" s="15" t="n">
        <f aca="false">Parámetros!$B$4-E1534</f>
        <v>171</v>
      </c>
      <c r="G1534" s="7" t="n">
        <f aca="false">COUNTIF(Pedidos!$B$2:$B$7000,A1534)</f>
        <v>2</v>
      </c>
      <c r="H1534" s="16" t="n">
        <f aca="false">SUMIFS(Pedidos!$D$2:$D$7000,Pedidos!$B$2:$B$7000,A1534)</f>
        <v>84.56</v>
      </c>
      <c r="I1534" s="7" t="n">
        <f aca="false">5-MIN(4,INT(PERCENTRANK($F$2:$F$2401,F1534,6)*5))</f>
        <v>4</v>
      </c>
      <c r="J1534" s="15" t="n">
        <f aca="false">IF(G1534&gt;=Parámetros!$B$8,5,IF(G1534&gt;=Parámetros!$B$7,4,IF(G1534&gt;=Parámetros!$B$6,3,IF(G1534&gt;=Parámetros!$B$5,2,1))))</f>
        <v>2</v>
      </c>
      <c r="K1534" s="7" t="n">
        <f aca="false">1+MIN(4,INT(PERCENTRANK($H$2:$H$2401,H1534,6)*5))</f>
        <v>4</v>
      </c>
      <c r="L1534" s="7" t="str">
        <f aca="false">I1534&amp;J1534&amp;K1534</f>
        <v>424</v>
      </c>
      <c r="M1534" s="15" t="str">
        <f aca="false">INDEX('Mapa RF'!$B$4:$F$8,6-I1534,J1534)</f>
        <v>Potencialmente leales</v>
      </c>
    </row>
    <row r="1535" customFormat="false" ht="15" hidden="false" customHeight="false" outlineLevel="0" collapsed="false">
      <c r="A1535" s="10" t="s">
        <v>7991</v>
      </c>
      <c r="B1535" s="10" t="s">
        <v>8968</v>
      </c>
      <c r="C1535" s="11" t="n">
        <v>46216</v>
      </c>
      <c r="D1535" s="13" t="b">
        <f aca="false">TRUE()</f>
        <v>1</v>
      </c>
      <c r="E1535" s="14" t="n">
        <f aca="false">_xlfn.MAXIFS(Pedidos!$C$2:$C$7000,Pedidos!$B$2:$B$7000,A1535)</f>
        <v>46216</v>
      </c>
      <c r="F1535" s="15" t="n">
        <f aca="false">Parámetros!$B$4-E1535</f>
        <v>80</v>
      </c>
      <c r="G1535" s="7" t="n">
        <f aca="false">COUNTIF(Pedidos!$B$2:$B$7000,A1535)</f>
        <v>1</v>
      </c>
      <c r="H1535" s="16" t="n">
        <f aca="false">SUMIFS(Pedidos!$D$2:$D$7000,Pedidos!$B$2:$B$7000,A1535)</f>
        <v>49.2</v>
      </c>
      <c r="I1535" s="7" t="n">
        <f aca="false">5-MIN(4,INT(PERCENTRANK($F$2:$F$2401,F1535,6)*5))</f>
        <v>4</v>
      </c>
      <c r="J1535" s="15" t="n">
        <f aca="false">IF(G1535&gt;=Parámetros!$B$8,5,IF(G1535&gt;=Parámetros!$B$7,4,IF(G1535&gt;=Parámetros!$B$6,3,IF(G1535&gt;=Parámetros!$B$5,2,1))))</f>
        <v>1</v>
      </c>
      <c r="K1535" s="7" t="n">
        <f aca="false">1+MIN(4,INT(PERCENTRANK($H$2:$H$2401,H1535,6)*5))</f>
        <v>3</v>
      </c>
      <c r="L1535" s="7" t="str">
        <f aca="false">I1535&amp;J1535&amp;K1535</f>
        <v>413</v>
      </c>
      <c r="M1535" s="15" t="str">
        <f aca="false">INDEX('Mapa RF'!$B$4:$F$8,6-I1535,J1535)</f>
        <v>Prometedores</v>
      </c>
    </row>
    <row r="1536" customFormat="false" ht="15" hidden="false" customHeight="false" outlineLevel="0" collapsed="false">
      <c r="A1536" s="10" t="s">
        <v>6147</v>
      </c>
      <c r="B1536" s="10" t="s">
        <v>8980</v>
      </c>
      <c r="C1536" s="11" t="n">
        <v>46066</v>
      </c>
      <c r="D1536" s="13" t="b">
        <f aca="false">TRUE()</f>
        <v>1</v>
      </c>
      <c r="E1536" s="14" t="n">
        <f aca="false">_xlfn.MAXIFS(Pedidos!$C$2:$C$7000,Pedidos!$B$2:$B$7000,A1536)</f>
        <v>46280</v>
      </c>
      <c r="F1536" s="15" t="n">
        <f aca="false">Parámetros!$B$4-E1536</f>
        <v>16</v>
      </c>
      <c r="G1536" s="7" t="n">
        <f aca="false">COUNTIF(Pedidos!$B$2:$B$7000,A1536)</f>
        <v>2</v>
      </c>
      <c r="H1536" s="16" t="n">
        <f aca="false">SUMIFS(Pedidos!$D$2:$D$7000,Pedidos!$B$2:$B$7000,A1536)</f>
        <v>63.77</v>
      </c>
      <c r="I1536" s="7" t="n">
        <f aca="false">5-MIN(4,INT(PERCENTRANK($F$2:$F$2401,F1536,6)*5))</f>
        <v>5</v>
      </c>
      <c r="J1536" s="15" t="n">
        <f aca="false">IF(G1536&gt;=Parámetros!$B$8,5,IF(G1536&gt;=Parámetros!$B$7,4,IF(G1536&gt;=Parámetros!$B$6,3,IF(G1536&gt;=Parámetros!$B$5,2,1))))</f>
        <v>2</v>
      </c>
      <c r="K1536" s="7" t="n">
        <f aca="false">1+MIN(4,INT(PERCENTRANK($H$2:$H$2401,H1536,6)*5))</f>
        <v>4</v>
      </c>
      <c r="L1536" s="7" t="str">
        <f aca="false">I1536&amp;J1536&amp;K1536</f>
        <v>524</v>
      </c>
      <c r="M1536" s="15" t="str">
        <f aca="false">INDEX('Mapa RF'!$B$4:$F$8,6-I1536,J1536)</f>
        <v>Potencialmente leales</v>
      </c>
    </row>
    <row r="1537" customFormat="false" ht="15" hidden="false" customHeight="false" outlineLevel="0" collapsed="false">
      <c r="A1537" s="10" t="s">
        <v>5536</v>
      </c>
      <c r="B1537" s="10" t="s">
        <v>8972</v>
      </c>
      <c r="C1537" s="11" t="n">
        <v>46021</v>
      </c>
      <c r="D1537" s="13" t="b">
        <f aca="false">TRUE()</f>
        <v>1</v>
      </c>
      <c r="E1537" s="14" t="n">
        <f aca="false">_xlfn.MAXIFS(Pedidos!$C$2:$C$7000,Pedidos!$B$2:$B$7000,A1537)</f>
        <v>46021</v>
      </c>
      <c r="F1537" s="15" t="n">
        <f aca="false">Parámetros!$B$4-E1537</f>
        <v>275</v>
      </c>
      <c r="G1537" s="7" t="n">
        <f aca="false">COUNTIF(Pedidos!$B$2:$B$7000,A1537)</f>
        <v>1</v>
      </c>
      <c r="H1537" s="16" t="n">
        <f aca="false">SUMIFS(Pedidos!$D$2:$D$7000,Pedidos!$B$2:$B$7000,A1537)</f>
        <v>44.56</v>
      </c>
      <c r="I1537" s="7" t="n">
        <f aca="false">5-MIN(4,INT(PERCENTRANK($F$2:$F$2401,F1537,6)*5))</f>
        <v>3</v>
      </c>
      <c r="J1537" s="15" t="n">
        <f aca="false">IF(G1537&gt;=Parámetros!$B$8,5,IF(G1537&gt;=Parámetros!$B$7,4,IF(G1537&gt;=Parámetros!$B$6,3,IF(G1537&gt;=Parámetros!$B$5,2,1))))</f>
        <v>1</v>
      </c>
      <c r="K1537" s="7" t="n">
        <f aca="false">1+MIN(4,INT(PERCENTRANK($H$2:$H$2401,H1537,6)*5))</f>
        <v>3</v>
      </c>
      <c r="L1537" s="7" t="str">
        <f aca="false">I1537&amp;J1537&amp;K1537</f>
        <v>313</v>
      </c>
      <c r="M1537" s="15" t="str">
        <f aca="false">INDEX('Mapa RF'!$B$4:$F$8,6-I1537,J1537)</f>
        <v>A punto de dormirse</v>
      </c>
    </row>
    <row r="1538" customFormat="false" ht="15" hidden="false" customHeight="false" outlineLevel="0" collapsed="false">
      <c r="A1538" s="10" t="s">
        <v>2329</v>
      </c>
      <c r="B1538" s="10" t="s">
        <v>8974</v>
      </c>
      <c r="C1538" s="11" t="n">
        <v>45780</v>
      </c>
      <c r="D1538" s="13" t="b">
        <f aca="false">TRUE()</f>
        <v>1</v>
      </c>
      <c r="E1538" s="14" t="n">
        <f aca="false">_xlfn.MAXIFS(Pedidos!$C$2:$C$7000,Pedidos!$B$2:$B$7000,A1538)</f>
        <v>45780</v>
      </c>
      <c r="F1538" s="15" t="n">
        <f aca="false">Parámetros!$B$4-E1538</f>
        <v>516</v>
      </c>
      <c r="G1538" s="7" t="n">
        <f aca="false">COUNTIF(Pedidos!$B$2:$B$7000,A1538)</f>
        <v>1</v>
      </c>
      <c r="H1538" s="16" t="n">
        <f aca="false">SUMIFS(Pedidos!$D$2:$D$7000,Pedidos!$B$2:$B$7000,A1538)</f>
        <v>22.33</v>
      </c>
      <c r="I1538" s="7" t="n">
        <f aca="false">5-MIN(4,INT(PERCENTRANK($F$2:$F$2401,F1538,6)*5))</f>
        <v>1</v>
      </c>
      <c r="J1538" s="15" t="n">
        <f aca="false">IF(G1538&gt;=Parámetros!$B$8,5,IF(G1538&gt;=Parámetros!$B$7,4,IF(G1538&gt;=Parámetros!$B$6,3,IF(G1538&gt;=Parámetros!$B$5,2,1))))</f>
        <v>1</v>
      </c>
      <c r="K1538" s="7" t="n">
        <f aca="false">1+MIN(4,INT(PERCENTRANK($H$2:$H$2401,H1538,6)*5))</f>
        <v>1</v>
      </c>
      <c r="L1538" s="7" t="str">
        <f aca="false">I1538&amp;J1538&amp;K1538</f>
        <v>111</v>
      </c>
      <c r="M1538" s="15" t="str">
        <f aca="false">INDEX('Mapa RF'!$B$4:$F$8,6-I1538,J1538)</f>
        <v>Hibernando</v>
      </c>
    </row>
    <row r="1539" customFormat="false" ht="15" hidden="false" customHeight="false" outlineLevel="0" collapsed="false">
      <c r="A1539" s="10" t="s">
        <v>3235</v>
      </c>
      <c r="B1539" s="10" t="s">
        <v>8971</v>
      </c>
      <c r="C1539" s="11" t="n">
        <v>45849</v>
      </c>
      <c r="D1539" s="13" t="b">
        <f aca="false">TRUE()</f>
        <v>1</v>
      </c>
      <c r="E1539" s="14" t="n">
        <f aca="false">_xlfn.MAXIFS(Pedidos!$C$2:$C$7000,Pedidos!$B$2:$B$7000,A1539)</f>
        <v>45849</v>
      </c>
      <c r="F1539" s="15" t="n">
        <f aca="false">Parámetros!$B$4-E1539</f>
        <v>447</v>
      </c>
      <c r="G1539" s="7" t="n">
        <f aca="false">COUNTIF(Pedidos!$B$2:$B$7000,A1539)</f>
        <v>1</v>
      </c>
      <c r="H1539" s="16" t="n">
        <f aca="false">SUMIFS(Pedidos!$D$2:$D$7000,Pedidos!$B$2:$B$7000,A1539)</f>
        <v>45.39</v>
      </c>
      <c r="I1539" s="7" t="n">
        <f aca="false">5-MIN(4,INT(PERCENTRANK($F$2:$F$2401,F1539,6)*5))</f>
        <v>2</v>
      </c>
      <c r="J1539" s="15" t="n">
        <f aca="false">IF(G1539&gt;=Parámetros!$B$8,5,IF(G1539&gt;=Parámetros!$B$7,4,IF(G1539&gt;=Parámetros!$B$6,3,IF(G1539&gt;=Parámetros!$B$5,2,1))))</f>
        <v>1</v>
      </c>
      <c r="K1539" s="7" t="n">
        <f aca="false">1+MIN(4,INT(PERCENTRANK($H$2:$H$2401,H1539,6)*5))</f>
        <v>3</v>
      </c>
      <c r="L1539" s="7" t="str">
        <f aca="false">I1539&amp;J1539&amp;K1539</f>
        <v>213</v>
      </c>
      <c r="M1539" s="15" t="str">
        <f aca="false">INDEX('Mapa RF'!$B$4:$F$8,6-I1539,J1539)</f>
        <v>Hibernando</v>
      </c>
    </row>
    <row r="1540" customFormat="false" ht="15" hidden="false" customHeight="false" outlineLevel="0" collapsed="false">
      <c r="A1540" s="10" t="s">
        <v>4204</v>
      </c>
      <c r="B1540" s="10" t="s">
        <v>8968</v>
      </c>
      <c r="C1540" s="11" t="n">
        <v>45920</v>
      </c>
      <c r="D1540" s="13" t="b">
        <f aca="false">TRUE()</f>
        <v>1</v>
      </c>
      <c r="E1540" s="14" t="n">
        <f aca="false">_xlfn.MAXIFS(Pedidos!$C$2:$C$7000,Pedidos!$B$2:$B$7000,A1540)</f>
        <v>46090</v>
      </c>
      <c r="F1540" s="15" t="n">
        <f aca="false">Parámetros!$B$4-E1540</f>
        <v>206</v>
      </c>
      <c r="G1540" s="7" t="n">
        <f aca="false">COUNTIF(Pedidos!$B$2:$B$7000,A1540)</f>
        <v>3</v>
      </c>
      <c r="H1540" s="16" t="n">
        <f aca="false">SUMIFS(Pedidos!$D$2:$D$7000,Pedidos!$B$2:$B$7000,A1540)</f>
        <v>93.26</v>
      </c>
      <c r="I1540" s="7" t="n">
        <f aca="false">5-MIN(4,INT(PERCENTRANK($F$2:$F$2401,F1540,6)*5))</f>
        <v>4</v>
      </c>
      <c r="J1540" s="15" t="n">
        <f aca="false">IF(G1540&gt;=Parámetros!$B$8,5,IF(G1540&gt;=Parámetros!$B$7,4,IF(G1540&gt;=Parámetros!$B$6,3,IF(G1540&gt;=Parámetros!$B$5,2,1))))</f>
        <v>3</v>
      </c>
      <c r="K1540" s="7" t="n">
        <f aca="false">1+MIN(4,INT(PERCENTRANK($H$2:$H$2401,H1540,6)*5))</f>
        <v>4</v>
      </c>
      <c r="L1540" s="7" t="str">
        <f aca="false">I1540&amp;J1540&amp;K1540</f>
        <v>434</v>
      </c>
      <c r="M1540" s="15" t="str">
        <f aca="false">INDEX('Mapa RF'!$B$4:$F$8,6-I1540,J1540)</f>
        <v>Potencialmente leales</v>
      </c>
    </row>
    <row r="1541" customFormat="false" ht="15" hidden="false" customHeight="false" outlineLevel="0" collapsed="false">
      <c r="A1541" s="10" t="s">
        <v>1486</v>
      </c>
      <c r="B1541" s="10" t="s">
        <v>8968</v>
      </c>
      <c r="C1541" s="11" t="n">
        <v>45717</v>
      </c>
      <c r="D1541" s="13" t="b">
        <f aca="false">TRUE()</f>
        <v>1</v>
      </c>
      <c r="E1541" s="14" t="n">
        <f aca="false">_xlfn.MAXIFS(Pedidos!$C$2:$C$7000,Pedidos!$B$2:$B$7000,A1541)</f>
        <v>45717</v>
      </c>
      <c r="F1541" s="15" t="n">
        <f aca="false">Parámetros!$B$4-E1541</f>
        <v>579</v>
      </c>
      <c r="G1541" s="7" t="n">
        <f aca="false">COUNTIF(Pedidos!$B$2:$B$7000,A1541)</f>
        <v>1</v>
      </c>
      <c r="H1541" s="16" t="n">
        <f aca="false">SUMIFS(Pedidos!$D$2:$D$7000,Pedidos!$B$2:$B$7000,A1541)</f>
        <v>36.3</v>
      </c>
      <c r="I1541" s="7" t="n">
        <f aca="false">5-MIN(4,INT(PERCENTRANK($F$2:$F$2401,F1541,6)*5))</f>
        <v>1</v>
      </c>
      <c r="J1541" s="15" t="n">
        <f aca="false">IF(G1541&gt;=Parámetros!$B$8,5,IF(G1541&gt;=Parámetros!$B$7,4,IF(G1541&gt;=Parámetros!$B$6,3,IF(G1541&gt;=Parámetros!$B$5,2,1))))</f>
        <v>1</v>
      </c>
      <c r="K1541" s="7" t="n">
        <f aca="false">1+MIN(4,INT(PERCENTRANK($H$2:$H$2401,H1541,6)*5))</f>
        <v>3</v>
      </c>
      <c r="L1541" s="7" t="str">
        <f aca="false">I1541&amp;J1541&amp;K1541</f>
        <v>113</v>
      </c>
      <c r="M1541" s="15" t="str">
        <f aca="false">INDEX('Mapa RF'!$B$4:$F$8,6-I1541,J1541)</f>
        <v>Hibernando</v>
      </c>
    </row>
    <row r="1542" customFormat="false" ht="15" hidden="false" customHeight="false" outlineLevel="0" collapsed="false">
      <c r="A1542" s="10" t="s">
        <v>7249</v>
      </c>
      <c r="B1542" s="10" t="s">
        <v>8977</v>
      </c>
      <c r="C1542" s="11" t="n">
        <v>46155</v>
      </c>
      <c r="D1542" s="13" t="b">
        <f aca="false">TRUE()</f>
        <v>1</v>
      </c>
      <c r="E1542" s="14" t="n">
        <f aca="false">_xlfn.MAXIFS(Pedidos!$C$2:$C$7000,Pedidos!$B$2:$B$7000,A1542)</f>
        <v>46155</v>
      </c>
      <c r="F1542" s="15" t="n">
        <f aca="false">Parámetros!$B$4-E1542</f>
        <v>141</v>
      </c>
      <c r="G1542" s="7" t="n">
        <f aca="false">COUNTIF(Pedidos!$B$2:$B$7000,A1542)</f>
        <v>1</v>
      </c>
      <c r="H1542" s="16" t="n">
        <f aca="false">SUMIFS(Pedidos!$D$2:$D$7000,Pedidos!$B$2:$B$7000,A1542)</f>
        <v>49.98</v>
      </c>
      <c r="I1542" s="7" t="n">
        <f aca="false">5-MIN(4,INT(PERCENTRANK($F$2:$F$2401,F1542,6)*5))</f>
        <v>4</v>
      </c>
      <c r="J1542" s="15" t="n">
        <f aca="false">IF(G1542&gt;=Parámetros!$B$8,5,IF(G1542&gt;=Parámetros!$B$7,4,IF(G1542&gt;=Parámetros!$B$6,3,IF(G1542&gt;=Parámetros!$B$5,2,1))))</f>
        <v>1</v>
      </c>
      <c r="K1542" s="7" t="n">
        <f aca="false">1+MIN(4,INT(PERCENTRANK($H$2:$H$2401,H1542,6)*5))</f>
        <v>3</v>
      </c>
      <c r="L1542" s="7" t="str">
        <f aca="false">I1542&amp;J1542&amp;K1542</f>
        <v>413</v>
      </c>
      <c r="M1542" s="15" t="str">
        <f aca="false">INDEX('Mapa RF'!$B$4:$F$8,6-I1542,J1542)</f>
        <v>Prometedores</v>
      </c>
    </row>
    <row r="1543" customFormat="false" ht="15" hidden="false" customHeight="false" outlineLevel="0" collapsed="false">
      <c r="A1543" s="10" t="s">
        <v>7891</v>
      </c>
      <c r="B1543" s="10" t="s">
        <v>8971</v>
      </c>
      <c r="C1543" s="11" t="n">
        <v>46209</v>
      </c>
      <c r="D1543" s="13" t="b">
        <f aca="false">TRUE()</f>
        <v>1</v>
      </c>
      <c r="E1543" s="14" t="n">
        <f aca="false">_xlfn.MAXIFS(Pedidos!$C$2:$C$7000,Pedidos!$B$2:$B$7000,A1543)</f>
        <v>46209</v>
      </c>
      <c r="F1543" s="15" t="n">
        <f aca="false">Parámetros!$B$4-E1543</f>
        <v>87</v>
      </c>
      <c r="G1543" s="7" t="n">
        <f aca="false">COUNTIF(Pedidos!$B$2:$B$7000,A1543)</f>
        <v>1</v>
      </c>
      <c r="H1543" s="16" t="n">
        <f aca="false">SUMIFS(Pedidos!$D$2:$D$7000,Pedidos!$B$2:$B$7000,A1543)</f>
        <v>43.14</v>
      </c>
      <c r="I1543" s="7" t="n">
        <f aca="false">5-MIN(4,INT(PERCENTRANK($F$2:$F$2401,F1543,6)*5))</f>
        <v>4</v>
      </c>
      <c r="J1543" s="15" t="n">
        <f aca="false">IF(G1543&gt;=Parámetros!$B$8,5,IF(G1543&gt;=Parámetros!$B$7,4,IF(G1543&gt;=Parámetros!$B$6,3,IF(G1543&gt;=Parámetros!$B$5,2,1))))</f>
        <v>1</v>
      </c>
      <c r="K1543" s="7" t="n">
        <f aca="false">1+MIN(4,INT(PERCENTRANK($H$2:$H$2401,H1543,6)*5))</f>
        <v>3</v>
      </c>
      <c r="L1543" s="7" t="str">
        <f aca="false">I1543&amp;J1543&amp;K1543</f>
        <v>413</v>
      </c>
      <c r="M1543" s="15" t="str">
        <f aca="false">INDEX('Mapa RF'!$B$4:$F$8,6-I1543,J1543)</f>
        <v>Prometedores</v>
      </c>
    </row>
    <row r="1544" customFormat="false" ht="15" hidden="false" customHeight="false" outlineLevel="0" collapsed="false">
      <c r="A1544" s="10" t="s">
        <v>3003</v>
      </c>
      <c r="B1544" s="10" t="s">
        <v>8970</v>
      </c>
      <c r="C1544" s="11" t="n">
        <v>45831</v>
      </c>
      <c r="D1544" s="13" t="b">
        <f aca="false">TRUE()</f>
        <v>1</v>
      </c>
      <c r="E1544" s="14" t="n">
        <f aca="false">_xlfn.MAXIFS(Pedidos!$C$2:$C$7000,Pedidos!$B$2:$B$7000,A1544)</f>
        <v>45831</v>
      </c>
      <c r="F1544" s="15" t="n">
        <f aca="false">Parámetros!$B$4-E1544</f>
        <v>465</v>
      </c>
      <c r="G1544" s="7" t="n">
        <f aca="false">COUNTIF(Pedidos!$B$2:$B$7000,A1544)</f>
        <v>1</v>
      </c>
      <c r="H1544" s="16" t="n">
        <f aca="false">SUMIFS(Pedidos!$D$2:$D$7000,Pedidos!$B$2:$B$7000,A1544)</f>
        <v>27.15</v>
      </c>
      <c r="I1544" s="7" t="n">
        <f aca="false">5-MIN(4,INT(PERCENTRANK($F$2:$F$2401,F1544,6)*5))</f>
        <v>2</v>
      </c>
      <c r="J1544" s="15" t="n">
        <f aca="false">IF(G1544&gt;=Parámetros!$B$8,5,IF(G1544&gt;=Parámetros!$B$7,4,IF(G1544&gt;=Parámetros!$B$6,3,IF(G1544&gt;=Parámetros!$B$5,2,1))))</f>
        <v>1</v>
      </c>
      <c r="K1544" s="7" t="n">
        <f aca="false">1+MIN(4,INT(PERCENTRANK($H$2:$H$2401,H1544,6)*5))</f>
        <v>2</v>
      </c>
      <c r="L1544" s="7" t="str">
        <f aca="false">I1544&amp;J1544&amp;K1544</f>
        <v>212</v>
      </c>
      <c r="M1544" s="15" t="str">
        <f aca="false">INDEX('Mapa RF'!$B$4:$F$8,6-I1544,J1544)</f>
        <v>Hibernando</v>
      </c>
    </row>
    <row r="1545" customFormat="false" ht="15" hidden="false" customHeight="false" outlineLevel="0" collapsed="false">
      <c r="A1545" s="10" t="s">
        <v>2896</v>
      </c>
      <c r="B1545" s="10" t="s">
        <v>8974</v>
      </c>
      <c r="C1545" s="11" t="n">
        <v>45823</v>
      </c>
      <c r="D1545" s="13" t="b">
        <f aca="false">TRUE()</f>
        <v>1</v>
      </c>
      <c r="E1545" s="14" t="n">
        <f aca="false">_xlfn.MAXIFS(Pedidos!$C$2:$C$7000,Pedidos!$B$2:$B$7000,A1545)</f>
        <v>45901</v>
      </c>
      <c r="F1545" s="15" t="n">
        <f aca="false">Parámetros!$B$4-E1545</f>
        <v>395</v>
      </c>
      <c r="G1545" s="7" t="n">
        <f aca="false">COUNTIF(Pedidos!$B$2:$B$7000,A1545)</f>
        <v>2</v>
      </c>
      <c r="H1545" s="16" t="n">
        <f aca="false">SUMIFS(Pedidos!$D$2:$D$7000,Pedidos!$B$2:$B$7000,A1545)</f>
        <v>63.19</v>
      </c>
      <c r="I1545" s="7" t="n">
        <f aca="false">5-MIN(4,INT(PERCENTRANK($F$2:$F$2401,F1545,6)*5))</f>
        <v>2</v>
      </c>
      <c r="J1545" s="15" t="n">
        <f aca="false">IF(G1545&gt;=Parámetros!$B$8,5,IF(G1545&gt;=Parámetros!$B$7,4,IF(G1545&gt;=Parámetros!$B$6,3,IF(G1545&gt;=Parámetros!$B$5,2,1))))</f>
        <v>2</v>
      </c>
      <c r="K1545" s="7" t="n">
        <f aca="false">1+MIN(4,INT(PERCENTRANK($H$2:$H$2401,H1545,6)*5))</f>
        <v>4</v>
      </c>
      <c r="L1545" s="7" t="str">
        <f aca="false">I1545&amp;J1545&amp;K1545</f>
        <v>224</v>
      </c>
      <c r="M1545" s="15" t="str">
        <f aca="false">INDEX('Mapa RF'!$B$4:$F$8,6-I1545,J1545)</f>
        <v>Hibernando</v>
      </c>
    </row>
    <row r="1546" customFormat="false" ht="15" hidden="false" customHeight="false" outlineLevel="0" collapsed="false">
      <c r="A1546" s="10" t="s">
        <v>8486</v>
      </c>
      <c r="B1546" s="10" t="s">
        <v>8979</v>
      </c>
      <c r="C1546" s="11" t="n">
        <v>46255</v>
      </c>
      <c r="D1546" s="13" t="b">
        <f aca="false">TRUE()</f>
        <v>1</v>
      </c>
      <c r="E1546" s="14" t="n">
        <f aca="false">_xlfn.MAXIFS(Pedidos!$C$2:$C$7000,Pedidos!$B$2:$B$7000,A1546)</f>
        <v>46255</v>
      </c>
      <c r="F1546" s="15" t="n">
        <f aca="false">Parámetros!$B$4-E1546</f>
        <v>41</v>
      </c>
      <c r="G1546" s="7" t="n">
        <f aca="false">COUNTIF(Pedidos!$B$2:$B$7000,A1546)</f>
        <v>1</v>
      </c>
      <c r="H1546" s="16" t="n">
        <f aca="false">SUMIFS(Pedidos!$D$2:$D$7000,Pedidos!$B$2:$B$7000,A1546)</f>
        <v>46.86</v>
      </c>
      <c r="I1546" s="7" t="n">
        <f aca="false">5-MIN(4,INT(PERCENTRANK($F$2:$F$2401,F1546,6)*5))</f>
        <v>5</v>
      </c>
      <c r="J1546" s="15" t="n">
        <f aca="false">IF(G1546&gt;=Parámetros!$B$8,5,IF(G1546&gt;=Parámetros!$B$7,4,IF(G1546&gt;=Parámetros!$B$6,3,IF(G1546&gt;=Parámetros!$B$5,2,1))))</f>
        <v>1</v>
      </c>
      <c r="K1546" s="7" t="n">
        <f aca="false">1+MIN(4,INT(PERCENTRANK($H$2:$H$2401,H1546,6)*5))</f>
        <v>3</v>
      </c>
      <c r="L1546" s="7" t="str">
        <f aca="false">I1546&amp;J1546&amp;K1546</f>
        <v>513</v>
      </c>
      <c r="M1546" s="15" t="str">
        <f aca="false">INDEX('Mapa RF'!$B$4:$F$8,6-I1546,J1546)</f>
        <v>Nuevos</v>
      </c>
    </row>
    <row r="1547" customFormat="false" ht="15" hidden="false" customHeight="false" outlineLevel="0" collapsed="false">
      <c r="A1547" s="10" t="s">
        <v>3113</v>
      </c>
      <c r="B1547" s="10" t="s">
        <v>8968</v>
      </c>
      <c r="C1547" s="11" t="n">
        <v>45840</v>
      </c>
      <c r="D1547" s="13" t="b">
        <f aca="false">FALSE()</f>
        <v>0</v>
      </c>
      <c r="E1547" s="14" t="n">
        <f aca="false">_xlfn.MAXIFS(Pedidos!$C$2:$C$7000,Pedidos!$B$2:$B$7000,A1547)</f>
        <v>45919</v>
      </c>
      <c r="F1547" s="15" t="n">
        <f aca="false">Parámetros!$B$4-E1547</f>
        <v>377</v>
      </c>
      <c r="G1547" s="7" t="n">
        <f aca="false">COUNTIF(Pedidos!$B$2:$B$7000,A1547)</f>
        <v>2</v>
      </c>
      <c r="H1547" s="16" t="n">
        <f aca="false">SUMIFS(Pedidos!$D$2:$D$7000,Pedidos!$B$2:$B$7000,A1547)</f>
        <v>38.39</v>
      </c>
      <c r="I1547" s="7" t="n">
        <f aca="false">5-MIN(4,INT(PERCENTRANK($F$2:$F$2401,F1547,6)*5))</f>
        <v>2</v>
      </c>
      <c r="J1547" s="15" t="n">
        <f aca="false">IF(G1547&gt;=Parámetros!$B$8,5,IF(G1547&gt;=Parámetros!$B$7,4,IF(G1547&gt;=Parámetros!$B$6,3,IF(G1547&gt;=Parámetros!$B$5,2,1))))</f>
        <v>2</v>
      </c>
      <c r="K1547" s="7" t="n">
        <f aca="false">1+MIN(4,INT(PERCENTRANK($H$2:$H$2401,H1547,6)*5))</f>
        <v>3</v>
      </c>
      <c r="L1547" s="7" t="str">
        <f aca="false">I1547&amp;J1547&amp;K1547</f>
        <v>223</v>
      </c>
      <c r="M1547" s="15" t="str">
        <f aca="false">INDEX('Mapa RF'!$B$4:$F$8,6-I1547,J1547)</f>
        <v>Hibernando</v>
      </c>
    </row>
    <row r="1548" customFormat="false" ht="15" hidden="false" customHeight="false" outlineLevel="0" collapsed="false">
      <c r="A1548" s="10" t="s">
        <v>2771</v>
      </c>
      <c r="B1548" s="10" t="s">
        <v>8972</v>
      </c>
      <c r="C1548" s="11" t="n">
        <v>45815</v>
      </c>
      <c r="D1548" s="13" t="b">
        <f aca="false">TRUE()</f>
        <v>1</v>
      </c>
      <c r="E1548" s="14" t="n">
        <f aca="false">_xlfn.MAXIFS(Pedidos!$C$2:$C$7000,Pedidos!$B$2:$B$7000,A1548)</f>
        <v>46084</v>
      </c>
      <c r="F1548" s="15" t="n">
        <f aca="false">Parámetros!$B$4-E1548</f>
        <v>212</v>
      </c>
      <c r="G1548" s="7" t="n">
        <f aca="false">COUNTIF(Pedidos!$B$2:$B$7000,A1548)</f>
        <v>7</v>
      </c>
      <c r="H1548" s="16" t="n">
        <f aca="false">SUMIFS(Pedidos!$D$2:$D$7000,Pedidos!$B$2:$B$7000,A1548)</f>
        <v>255.66</v>
      </c>
      <c r="I1548" s="7" t="n">
        <f aca="false">5-MIN(4,INT(PERCENTRANK($F$2:$F$2401,F1548,6)*5))</f>
        <v>3</v>
      </c>
      <c r="J1548" s="15" t="n">
        <f aca="false">IF(G1548&gt;=Parámetros!$B$8,5,IF(G1548&gt;=Parámetros!$B$7,4,IF(G1548&gt;=Parámetros!$B$6,3,IF(G1548&gt;=Parámetros!$B$5,2,1))))</f>
        <v>5</v>
      </c>
      <c r="K1548" s="7" t="n">
        <f aca="false">1+MIN(4,INT(PERCENTRANK($H$2:$H$2401,H1548,6)*5))</f>
        <v>5</v>
      </c>
      <c r="L1548" s="7" t="str">
        <f aca="false">I1548&amp;J1548&amp;K1548</f>
        <v>355</v>
      </c>
      <c r="M1548" s="15" t="str">
        <f aca="false">INDEX('Mapa RF'!$B$4:$F$8,6-I1548,J1548)</f>
        <v>Leales</v>
      </c>
    </row>
    <row r="1549" customFormat="false" ht="15" hidden="false" customHeight="false" outlineLevel="0" collapsed="false">
      <c r="A1549" s="10" t="s">
        <v>1288</v>
      </c>
      <c r="B1549" s="10" t="s">
        <v>8969</v>
      </c>
      <c r="C1549" s="11" t="n">
        <v>45701</v>
      </c>
      <c r="D1549" s="13" t="b">
        <f aca="false">TRUE()</f>
        <v>1</v>
      </c>
      <c r="E1549" s="14" t="n">
        <f aca="false">_xlfn.MAXIFS(Pedidos!$C$2:$C$7000,Pedidos!$B$2:$B$7000,A1549)</f>
        <v>45934</v>
      </c>
      <c r="F1549" s="15" t="n">
        <f aca="false">Parámetros!$B$4-E1549</f>
        <v>362</v>
      </c>
      <c r="G1549" s="7" t="n">
        <f aca="false">COUNTIF(Pedidos!$B$2:$B$7000,A1549)</f>
        <v>4</v>
      </c>
      <c r="H1549" s="16" t="n">
        <f aca="false">SUMIFS(Pedidos!$D$2:$D$7000,Pedidos!$B$2:$B$7000,A1549)</f>
        <v>156.65</v>
      </c>
      <c r="I1549" s="7" t="n">
        <f aca="false">5-MIN(4,INT(PERCENTRANK($F$2:$F$2401,F1549,6)*5))</f>
        <v>2</v>
      </c>
      <c r="J1549" s="15" t="n">
        <f aca="false">IF(G1549&gt;=Parámetros!$B$8,5,IF(G1549&gt;=Parámetros!$B$7,4,IF(G1549&gt;=Parámetros!$B$6,3,IF(G1549&gt;=Parámetros!$B$5,2,1))))</f>
        <v>4</v>
      </c>
      <c r="K1549" s="7" t="n">
        <f aca="false">1+MIN(4,INT(PERCENTRANK($H$2:$H$2401,H1549,6)*5))</f>
        <v>5</v>
      </c>
      <c r="L1549" s="7" t="str">
        <f aca="false">I1549&amp;J1549&amp;K1549</f>
        <v>245</v>
      </c>
      <c r="M1549" s="15" t="str">
        <f aca="false">INDEX('Mapa RF'!$B$4:$F$8,6-I1549,J1549)</f>
        <v>En riesgo</v>
      </c>
    </row>
    <row r="1550" customFormat="false" ht="15" hidden="false" customHeight="false" outlineLevel="0" collapsed="false">
      <c r="A1550" s="10" t="s">
        <v>541</v>
      </c>
      <c r="B1550" s="10" t="s">
        <v>8976</v>
      </c>
      <c r="C1550" s="11" t="n">
        <v>45630</v>
      </c>
      <c r="D1550" s="13" t="b">
        <f aca="false">TRUE()</f>
        <v>1</v>
      </c>
      <c r="E1550" s="14" t="n">
        <f aca="false">_xlfn.MAXIFS(Pedidos!$C$2:$C$7000,Pedidos!$B$2:$B$7000,A1550)</f>
        <v>45630</v>
      </c>
      <c r="F1550" s="15" t="n">
        <f aca="false">Parámetros!$B$4-E1550</f>
        <v>666</v>
      </c>
      <c r="G1550" s="7" t="n">
        <f aca="false">COUNTIF(Pedidos!$B$2:$B$7000,A1550)</f>
        <v>1</v>
      </c>
      <c r="H1550" s="16" t="n">
        <f aca="false">SUMIFS(Pedidos!$D$2:$D$7000,Pedidos!$B$2:$B$7000,A1550)</f>
        <v>37.41</v>
      </c>
      <c r="I1550" s="7" t="n">
        <f aca="false">5-MIN(4,INT(PERCENTRANK($F$2:$F$2401,F1550,6)*5))</f>
        <v>1</v>
      </c>
      <c r="J1550" s="15" t="n">
        <f aca="false">IF(G1550&gt;=Parámetros!$B$8,5,IF(G1550&gt;=Parámetros!$B$7,4,IF(G1550&gt;=Parámetros!$B$6,3,IF(G1550&gt;=Parámetros!$B$5,2,1))))</f>
        <v>1</v>
      </c>
      <c r="K1550" s="7" t="n">
        <f aca="false">1+MIN(4,INT(PERCENTRANK($H$2:$H$2401,H1550,6)*5))</f>
        <v>3</v>
      </c>
      <c r="L1550" s="7" t="str">
        <f aca="false">I1550&amp;J1550&amp;K1550</f>
        <v>113</v>
      </c>
      <c r="M1550" s="15" t="str">
        <f aca="false">INDEX('Mapa RF'!$B$4:$F$8,6-I1550,J1550)</f>
        <v>Hibernando</v>
      </c>
    </row>
    <row r="1551" customFormat="false" ht="15" hidden="false" customHeight="false" outlineLevel="0" collapsed="false">
      <c r="A1551" s="10" t="s">
        <v>2247</v>
      </c>
      <c r="B1551" s="10" t="s">
        <v>8975</v>
      </c>
      <c r="C1551" s="11" t="n">
        <v>45774</v>
      </c>
      <c r="D1551" s="13" t="b">
        <f aca="false">TRUE()</f>
        <v>1</v>
      </c>
      <c r="E1551" s="14" t="n">
        <f aca="false">_xlfn.MAXIFS(Pedidos!$C$2:$C$7000,Pedidos!$B$2:$B$7000,A1551)</f>
        <v>45774</v>
      </c>
      <c r="F1551" s="15" t="n">
        <f aca="false">Parámetros!$B$4-E1551</f>
        <v>522</v>
      </c>
      <c r="G1551" s="7" t="n">
        <f aca="false">COUNTIF(Pedidos!$B$2:$B$7000,A1551)</f>
        <v>1</v>
      </c>
      <c r="H1551" s="16" t="n">
        <f aca="false">SUMIFS(Pedidos!$D$2:$D$7000,Pedidos!$B$2:$B$7000,A1551)</f>
        <v>22.65</v>
      </c>
      <c r="I1551" s="7" t="n">
        <f aca="false">5-MIN(4,INT(PERCENTRANK($F$2:$F$2401,F1551,6)*5))</f>
        <v>1</v>
      </c>
      <c r="J1551" s="15" t="n">
        <f aca="false">IF(G1551&gt;=Parámetros!$B$8,5,IF(G1551&gt;=Parámetros!$B$7,4,IF(G1551&gt;=Parámetros!$B$6,3,IF(G1551&gt;=Parámetros!$B$5,2,1))))</f>
        <v>1</v>
      </c>
      <c r="K1551" s="7" t="n">
        <f aca="false">1+MIN(4,INT(PERCENTRANK($H$2:$H$2401,H1551,6)*5))</f>
        <v>1</v>
      </c>
      <c r="L1551" s="7" t="str">
        <f aca="false">I1551&amp;J1551&amp;K1551</f>
        <v>111</v>
      </c>
      <c r="M1551" s="15" t="str">
        <f aca="false">INDEX('Mapa RF'!$B$4:$F$8,6-I1551,J1551)</f>
        <v>Hibernando</v>
      </c>
    </row>
    <row r="1552" customFormat="false" ht="15" hidden="false" customHeight="false" outlineLevel="0" collapsed="false">
      <c r="A1552" s="10" t="s">
        <v>7567</v>
      </c>
      <c r="B1552" s="10" t="s">
        <v>8974</v>
      </c>
      <c r="C1552" s="11" t="n">
        <v>46183</v>
      </c>
      <c r="D1552" s="13" t="b">
        <f aca="false">TRUE()</f>
        <v>1</v>
      </c>
      <c r="E1552" s="14" t="n">
        <f aca="false">_xlfn.MAXIFS(Pedidos!$C$2:$C$7000,Pedidos!$B$2:$B$7000,A1552)</f>
        <v>46183</v>
      </c>
      <c r="F1552" s="15" t="n">
        <f aca="false">Parámetros!$B$4-E1552</f>
        <v>113</v>
      </c>
      <c r="G1552" s="7" t="n">
        <f aca="false">COUNTIF(Pedidos!$B$2:$B$7000,A1552)</f>
        <v>1</v>
      </c>
      <c r="H1552" s="16" t="n">
        <f aca="false">SUMIFS(Pedidos!$D$2:$D$7000,Pedidos!$B$2:$B$7000,A1552)</f>
        <v>33.51</v>
      </c>
      <c r="I1552" s="7" t="n">
        <f aca="false">5-MIN(4,INT(PERCENTRANK($F$2:$F$2401,F1552,6)*5))</f>
        <v>4</v>
      </c>
      <c r="J1552" s="15" t="n">
        <f aca="false">IF(G1552&gt;=Parámetros!$B$8,5,IF(G1552&gt;=Parámetros!$B$7,4,IF(G1552&gt;=Parámetros!$B$6,3,IF(G1552&gt;=Parámetros!$B$5,2,1))))</f>
        <v>1</v>
      </c>
      <c r="K1552" s="7" t="n">
        <f aca="false">1+MIN(4,INT(PERCENTRANK($H$2:$H$2401,H1552,6)*5))</f>
        <v>2</v>
      </c>
      <c r="L1552" s="7" t="str">
        <f aca="false">I1552&amp;J1552&amp;K1552</f>
        <v>412</v>
      </c>
      <c r="M1552" s="15" t="str">
        <f aca="false">INDEX('Mapa RF'!$B$4:$F$8,6-I1552,J1552)</f>
        <v>Prometedores</v>
      </c>
    </row>
    <row r="1553" customFormat="false" ht="15" hidden="false" customHeight="false" outlineLevel="0" collapsed="false">
      <c r="A1553" s="10" t="s">
        <v>191</v>
      </c>
      <c r="B1553" s="10" t="s">
        <v>8970</v>
      </c>
      <c r="C1553" s="11" t="n">
        <v>45586</v>
      </c>
      <c r="D1553" s="13" t="b">
        <f aca="false">TRUE()</f>
        <v>1</v>
      </c>
      <c r="E1553" s="14" t="n">
        <f aca="false">_xlfn.MAXIFS(Pedidos!$C$2:$C$7000,Pedidos!$B$2:$B$7000,A1553)</f>
        <v>45586</v>
      </c>
      <c r="F1553" s="15" t="n">
        <f aca="false">Parámetros!$B$4-E1553</f>
        <v>710</v>
      </c>
      <c r="G1553" s="7" t="n">
        <f aca="false">COUNTIF(Pedidos!$B$2:$B$7000,A1553)</f>
        <v>1</v>
      </c>
      <c r="H1553" s="16" t="n">
        <f aca="false">SUMIFS(Pedidos!$D$2:$D$7000,Pedidos!$B$2:$B$7000,A1553)</f>
        <v>43.29</v>
      </c>
      <c r="I1553" s="7" t="n">
        <f aca="false">5-MIN(4,INT(PERCENTRANK($F$2:$F$2401,F1553,6)*5))</f>
        <v>1</v>
      </c>
      <c r="J1553" s="15" t="n">
        <f aca="false">IF(G1553&gt;=Parámetros!$B$8,5,IF(G1553&gt;=Parámetros!$B$7,4,IF(G1553&gt;=Parámetros!$B$6,3,IF(G1553&gt;=Parámetros!$B$5,2,1))))</f>
        <v>1</v>
      </c>
      <c r="K1553" s="7" t="n">
        <f aca="false">1+MIN(4,INT(PERCENTRANK($H$2:$H$2401,H1553,6)*5))</f>
        <v>3</v>
      </c>
      <c r="L1553" s="7" t="str">
        <f aca="false">I1553&amp;J1553&amp;K1553</f>
        <v>113</v>
      </c>
      <c r="M1553" s="15" t="str">
        <f aca="false">INDEX('Mapa RF'!$B$4:$F$8,6-I1553,J1553)</f>
        <v>Hibernando</v>
      </c>
    </row>
    <row r="1554" customFormat="false" ht="15" hidden="false" customHeight="false" outlineLevel="0" collapsed="false">
      <c r="A1554" s="10" t="s">
        <v>2811</v>
      </c>
      <c r="B1554" s="10" t="s">
        <v>8972</v>
      </c>
      <c r="C1554" s="11" t="n">
        <v>45817</v>
      </c>
      <c r="D1554" s="13" t="b">
        <f aca="false">TRUE()</f>
        <v>1</v>
      </c>
      <c r="E1554" s="14" t="n">
        <f aca="false">_xlfn.MAXIFS(Pedidos!$C$2:$C$7000,Pedidos!$B$2:$B$7000,A1554)</f>
        <v>45817</v>
      </c>
      <c r="F1554" s="15" t="n">
        <f aca="false">Parámetros!$B$4-E1554</f>
        <v>479</v>
      </c>
      <c r="G1554" s="7" t="n">
        <f aca="false">COUNTIF(Pedidos!$B$2:$B$7000,A1554)</f>
        <v>1</v>
      </c>
      <c r="H1554" s="16" t="n">
        <f aca="false">SUMIFS(Pedidos!$D$2:$D$7000,Pedidos!$B$2:$B$7000,A1554)</f>
        <v>13.24</v>
      </c>
      <c r="I1554" s="7" t="n">
        <f aca="false">5-MIN(4,INT(PERCENTRANK($F$2:$F$2401,F1554,6)*5))</f>
        <v>2</v>
      </c>
      <c r="J1554" s="15" t="n">
        <f aca="false">IF(G1554&gt;=Parámetros!$B$8,5,IF(G1554&gt;=Parámetros!$B$7,4,IF(G1554&gt;=Parámetros!$B$6,3,IF(G1554&gt;=Parámetros!$B$5,2,1))))</f>
        <v>1</v>
      </c>
      <c r="K1554" s="7" t="n">
        <f aca="false">1+MIN(4,INT(PERCENTRANK($H$2:$H$2401,H1554,6)*5))</f>
        <v>1</v>
      </c>
      <c r="L1554" s="7" t="str">
        <f aca="false">I1554&amp;J1554&amp;K1554</f>
        <v>211</v>
      </c>
      <c r="M1554" s="15" t="str">
        <f aca="false">INDEX('Mapa RF'!$B$4:$F$8,6-I1554,J1554)</f>
        <v>Hibernando</v>
      </c>
    </row>
    <row r="1555" customFormat="false" ht="15" hidden="false" customHeight="false" outlineLevel="0" collapsed="false">
      <c r="A1555" s="10" t="s">
        <v>270</v>
      </c>
      <c r="B1555" s="10" t="s">
        <v>8982</v>
      </c>
      <c r="C1555" s="11" t="n">
        <v>45597</v>
      </c>
      <c r="D1555" s="13" t="b">
        <f aca="false">TRUE()</f>
        <v>1</v>
      </c>
      <c r="E1555" s="14" t="n">
        <f aca="false">_xlfn.MAXIFS(Pedidos!$C$2:$C$7000,Pedidos!$B$2:$B$7000,A1555)</f>
        <v>45680</v>
      </c>
      <c r="F1555" s="15" t="n">
        <f aca="false">Parámetros!$B$4-E1555</f>
        <v>616</v>
      </c>
      <c r="G1555" s="7" t="n">
        <f aca="false">COUNTIF(Pedidos!$B$2:$B$7000,A1555)</f>
        <v>2</v>
      </c>
      <c r="H1555" s="16" t="n">
        <f aca="false">SUMIFS(Pedidos!$D$2:$D$7000,Pedidos!$B$2:$B$7000,A1555)</f>
        <v>91.88</v>
      </c>
      <c r="I1555" s="7" t="n">
        <f aca="false">5-MIN(4,INT(PERCENTRANK($F$2:$F$2401,F1555,6)*5))</f>
        <v>1</v>
      </c>
      <c r="J1555" s="15" t="n">
        <f aca="false">IF(G1555&gt;=Parámetros!$B$8,5,IF(G1555&gt;=Parámetros!$B$7,4,IF(G1555&gt;=Parámetros!$B$6,3,IF(G1555&gt;=Parámetros!$B$5,2,1))))</f>
        <v>2</v>
      </c>
      <c r="K1555" s="7" t="n">
        <f aca="false">1+MIN(4,INT(PERCENTRANK($H$2:$H$2401,H1555,6)*5))</f>
        <v>4</v>
      </c>
      <c r="L1555" s="7" t="str">
        <f aca="false">I1555&amp;J1555&amp;K1555</f>
        <v>124</v>
      </c>
      <c r="M1555" s="15" t="str">
        <f aca="false">INDEX('Mapa RF'!$B$4:$F$8,6-I1555,J1555)</f>
        <v>Hibernando</v>
      </c>
    </row>
    <row r="1556" customFormat="false" ht="15" hidden="false" customHeight="false" outlineLevel="0" collapsed="false">
      <c r="A1556" s="10" t="s">
        <v>413</v>
      </c>
      <c r="B1556" s="10" t="s">
        <v>8968</v>
      </c>
      <c r="C1556" s="11" t="n">
        <v>45615</v>
      </c>
      <c r="D1556" s="13" t="b">
        <f aca="false">FALSE()</f>
        <v>0</v>
      </c>
      <c r="E1556" s="14" t="n">
        <f aca="false">_xlfn.MAXIFS(Pedidos!$C$2:$C$7000,Pedidos!$B$2:$B$7000,A1556)</f>
        <v>45615</v>
      </c>
      <c r="F1556" s="15" t="n">
        <f aca="false">Parámetros!$B$4-E1556</f>
        <v>681</v>
      </c>
      <c r="G1556" s="7" t="n">
        <f aca="false">COUNTIF(Pedidos!$B$2:$B$7000,A1556)</f>
        <v>1</v>
      </c>
      <c r="H1556" s="16" t="n">
        <f aca="false">SUMIFS(Pedidos!$D$2:$D$7000,Pedidos!$B$2:$B$7000,A1556)</f>
        <v>26.15</v>
      </c>
      <c r="I1556" s="7" t="n">
        <f aca="false">5-MIN(4,INT(PERCENTRANK($F$2:$F$2401,F1556,6)*5))</f>
        <v>1</v>
      </c>
      <c r="J1556" s="15" t="n">
        <f aca="false">IF(G1556&gt;=Parámetros!$B$8,5,IF(G1556&gt;=Parámetros!$B$7,4,IF(G1556&gt;=Parámetros!$B$6,3,IF(G1556&gt;=Parámetros!$B$5,2,1))))</f>
        <v>1</v>
      </c>
      <c r="K1556" s="7" t="n">
        <f aca="false">1+MIN(4,INT(PERCENTRANK($H$2:$H$2401,H1556,6)*5))</f>
        <v>2</v>
      </c>
      <c r="L1556" s="7" t="str">
        <f aca="false">I1556&amp;J1556&amp;K1556</f>
        <v>112</v>
      </c>
      <c r="M1556" s="15" t="str">
        <f aca="false">INDEX('Mapa RF'!$B$4:$F$8,6-I1556,J1556)</f>
        <v>Hibernando</v>
      </c>
    </row>
    <row r="1557" customFormat="false" ht="15" hidden="false" customHeight="false" outlineLevel="0" collapsed="false">
      <c r="A1557" s="10" t="s">
        <v>6601</v>
      </c>
      <c r="B1557" s="10" t="s">
        <v>8968</v>
      </c>
      <c r="C1557" s="11" t="n">
        <v>46102</v>
      </c>
      <c r="D1557" s="13" t="b">
        <f aca="false">TRUE()</f>
        <v>1</v>
      </c>
      <c r="E1557" s="14" t="n">
        <f aca="false">_xlfn.MAXIFS(Pedidos!$C$2:$C$7000,Pedidos!$B$2:$B$7000,A1557)</f>
        <v>46102</v>
      </c>
      <c r="F1557" s="15" t="n">
        <f aca="false">Parámetros!$B$4-E1557</f>
        <v>194</v>
      </c>
      <c r="G1557" s="7" t="n">
        <f aca="false">COUNTIF(Pedidos!$B$2:$B$7000,A1557)</f>
        <v>1</v>
      </c>
      <c r="H1557" s="16" t="n">
        <f aca="false">SUMIFS(Pedidos!$D$2:$D$7000,Pedidos!$B$2:$B$7000,A1557)</f>
        <v>39.59</v>
      </c>
      <c r="I1557" s="7" t="n">
        <f aca="false">5-MIN(4,INT(PERCENTRANK($F$2:$F$2401,F1557,6)*5))</f>
        <v>4</v>
      </c>
      <c r="J1557" s="15" t="n">
        <f aca="false">IF(G1557&gt;=Parámetros!$B$8,5,IF(G1557&gt;=Parámetros!$B$7,4,IF(G1557&gt;=Parámetros!$B$6,3,IF(G1557&gt;=Parámetros!$B$5,2,1))))</f>
        <v>1</v>
      </c>
      <c r="K1557" s="7" t="n">
        <f aca="false">1+MIN(4,INT(PERCENTRANK($H$2:$H$2401,H1557,6)*5))</f>
        <v>3</v>
      </c>
      <c r="L1557" s="7" t="str">
        <f aca="false">I1557&amp;J1557&amp;K1557</f>
        <v>413</v>
      </c>
      <c r="M1557" s="15" t="str">
        <f aca="false">INDEX('Mapa RF'!$B$4:$F$8,6-I1557,J1557)</f>
        <v>Prometedores</v>
      </c>
    </row>
    <row r="1558" customFormat="false" ht="15" hidden="false" customHeight="false" outlineLevel="0" collapsed="false">
      <c r="A1558" s="10" t="s">
        <v>228</v>
      </c>
      <c r="B1558" s="10" t="s">
        <v>8971</v>
      </c>
      <c r="C1558" s="11" t="n">
        <v>45591</v>
      </c>
      <c r="D1558" s="13" t="b">
        <f aca="false">TRUE()</f>
        <v>1</v>
      </c>
      <c r="E1558" s="14" t="n">
        <f aca="false">_xlfn.MAXIFS(Pedidos!$C$2:$C$7000,Pedidos!$B$2:$B$7000,A1558)</f>
        <v>45591</v>
      </c>
      <c r="F1558" s="15" t="n">
        <f aca="false">Parámetros!$B$4-E1558</f>
        <v>705</v>
      </c>
      <c r="G1558" s="7" t="n">
        <f aca="false">COUNTIF(Pedidos!$B$2:$B$7000,A1558)</f>
        <v>1</v>
      </c>
      <c r="H1558" s="16" t="n">
        <f aca="false">SUMIFS(Pedidos!$D$2:$D$7000,Pedidos!$B$2:$B$7000,A1558)</f>
        <v>34.94</v>
      </c>
      <c r="I1558" s="7" t="n">
        <f aca="false">5-MIN(4,INT(PERCENTRANK($F$2:$F$2401,F1558,6)*5))</f>
        <v>1</v>
      </c>
      <c r="J1558" s="15" t="n">
        <f aca="false">IF(G1558&gt;=Parámetros!$B$8,5,IF(G1558&gt;=Parámetros!$B$7,4,IF(G1558&gt;=Parámetros!$B$6,3,IF(G1558&gt;=Parámetros!$B$5,2,1))))</f>
        <v>1</v>
      </c>
      <c r="K1558" s="7" t="n">
        <f aca="false">1+MIN(4,INT(PERCENTRANK($H$2:$H$2401,H1558,6)*5))</f>
        <v>2</v>
      </c>
      <c r="L1558" s="7" t="str">
        <f aca="false">I1558&amp;J1558&amp;K1558</f>
        <v>112</v>
      </c>
      <c r="M1558" s="15" t="str">
        <f aca="false">INDEX('Mapa RF'!$B$4:$F$8,6-I1558,J1558)</f>
        <v>Hibernando</v>
      </c>
    </row>
    <row r="1559" customFormat="false" ht="15" hidden="false" customHeight="false" outlineLevel="0" collapsed="false">
      <c r="A1559" s="10" t="s">
        <v>773</v>
      </c>
      <c r="B1559" s="10" t="s">
        <v>8975</v>
      </c>
      <c r="C1559" s="11" t="n">
        <v>45653</v>
      </c>
      <c r="D1559" s="13" t="b">
        <f aca="false">TRUE()</f>
        <v>1</v>
      </c>
      <c r="E1559" s="14" t="n">
        <f aca="false">_xlfn.MAXIFS(Pedidos!$C$2:$C$7000,Pedidos!$B$2:$B$7000,A1559)</f>
        <v>45653</v>
      </c>
      <c r="F1559" s="15" t="n">
        <f aca="false">Parámetros!$B$4-E1559</f>
        <v>643</v>
      </c>
      <c r="G1559" s="7" t="n">
        <f aca="false">COUNTIF(Pedidos!$B$2:$B$7000,A1559)</f>
        <v>1</v>
      </c>
      <c r="H1559" s="16" t="n">
        <f aca="false">SUMIFS(Pedidos!$D$2:$D$7000,Pedidos!$B$2:$B$7000,A1559)</f>
        <v>31.37</v>
      </c>
      <c r="I1559" s="7" t="n">
        <f aca="false">5-MIN(4,INT(PERCENTRANK($F$2:$F$2401,F1559,6)*5))</f>
        <v>1</v>
      </c>
      <c r="J1559" s="15" t="n">
        <f aca="false">IF(G1559&gt;=Parámetros!$B$8,5,IF(G1559&gt;=Parámetros!$B$7,4,IF(G1559&gt;=Parámetros!$B$6,3,IF(G1559&gt;=Parámetros!$B$5,2,1))))</f>
        <v>1</v>
      </c>
      <c r="K1559" s="7" t="n">
        <f aca="false">1+MIN(4,INT(PERCENTRANK($H$2:$H$2401,H1559,6)*5))</f>
        <v>2</v>
      </c>
      <c r="L1559" s="7" t="str">
        <f aca="false">I1559&amp;J1559&amp;K1559</f>
        <v>112</v>
      </c>
      <c r="M1559" s="15" t="str">
        <f aca="false">INDEX('Mapa RF'!$B$4:$F$8,6-I1559,J1559)</f>
        <v>Hibernando</v>
      </c>
    </row>
    <row r="1560" customFormat="false" ht="15" hidden="false" customHeight="false" outlineLevel="0" collapsed="false">
      <c r="A1560" s="10" t="s">
        <v>820</v>
      </c>
      <c r="B1560" s="10" t="s">
        <v>8973</v>
      </c>
      <c r="C1560" s="11" t="n">
        <v>45658</v>
      </c>
      <c r="D1560" s="13" t="b">
        <f aca="false">TRUE()</f>
        <v>1</v>
      </c>
      <c r="E1560" s="14" t="n">
        <f aca="false">_xlfn.MAXIFS(Pedidos!$C$2:$C$7000,Pedidos!$B$2:$B$7000,A1560)</f>
        <v>45744</v>
      </c>
      <c r="F1560" s="15" t="n">
        <f aca="false">Parámetros!$B$4-E1560</f>
        <v>552</v>
      </c>
      <c r="G1560" s="7" t="n">
        <f aca="false">COUNTIF(Pedidos!$B$2:$B$7000,A1560)</f>
        <v>2</v>
      </c>
      <c r="H1560" s="16" t="n">
        <f aca="false">SUMIFS(Pedidos!$D$2:$D$7000,Pedidos!$B$2:$B$7000,A1560)</f>
        <v>86.15</v>
      </c>
      <c r="I1560" s="7" t="n">
        <f aca="false">5-MIN(4,INT(PERCENTRANK($F$2:$F$2401,F1560,6)*5))</f>
        <v>1</v>
      </c>
      <c r="J1560" s="15" t="n">
        <f aca="false">IF(G1560&gt;=Parámetros!$B$8,5,IF(G1560&gt;=Parámetros!$B$7,4,IF(G1560&gt;=Parámetros!$B$6,3,IF(G1560&gt;=Parámetros!$B$5,2,1))))</f>
        <v>2</v>
      </c>
      <c r="K1560" s="7" t="n">
        <f aca="false">1+MIN(4,INT(PERCENTRANK($H$2:$H$2401,H1560,6)*5))</f>
        <v>4</v>
      </c>
      <c r="L1560" s="7" t="str">
        <f aca="false">I1560&amp;J1560&amp;K1560</f>
        <v>124</v>
      </c>
      <c r="M1560" s="15" t="str">
        <f aca="false">INDEX('Mapa RF'!$B$4:$F$8,6-I1560,J1560)</f>
        <v>Hibernando</v>
      </c>
    </row>
    <row r="1561" customFormat="false" ht="15" hidden="false" customHeight="false" outlineLevel="0" collapsed="false">
      <c r="A1561" s="10" t="s">
        <v>294</v>
      </c>
      <c r="B1561" s="10" t="s">
        <v>8972</v>
      </c>
      <c r="C1561" s="11" t="n">
        <v>45600</v>
      </c>
      <c r="D1561" s="13" t="b">
        <f aca="false">TRUE()</f>
        <v>1</v>
      </c>
      <c r="E1561" s="14" t="n">
        <f aca="false">_xlfn.MAXIFS(Pedidos!$C$2:$C$7000,Pedidos!$B$2:$B$7000,A1561)</f>
        <v>45600</v>
      </c>
      <c r="F1561" s="15" t="n">
        <f aca="false">Parámetros!$B$4-E1561</f>
        <v>696</v>
      </c>
      <c r="G1561" s="7" t="n">
        <f aca="false">COUNTIF(Pedidos!$B$2:$B$7000,A1561)</f>
        <v>1</v>
      </c>
      <c r="H1561" s="16" t="n">
        <f aca="false">SUMIFS(Pedidos!$D$2:$D$7000,Pedidos!$B$2:$B$7000,A1561)</f>
        <v>34.71</v>
      </c>
      <c r="I1561" s="7" t="n">
        <f aca="false">5-MIN(4,INT(PERCENTRANK($F$2:$F$2401,F1561,6)*5))</f>
        <v>1</v>
      </c>
      <c r="J1561" s="15" t="n">
        <f aca="false">IF(G1561&gt;=Parámetros!$B$8,5,IF(G1561&gt;=Parámetros!$B$7,4,IF(G1561&gt;=Parámetros!$B$6,3,IF(G1561&gt;=Parámetros!$B$5,2,1))))</f>
        <v>1</v>
      </c>
      <c r="K1561" s="7" t="n">
        <f aca="false">1+MIN(4,INT(PERCENTRANK($H$2:$H$2401,H1561,6)*5))</f>
        <v>2</v>
      </c>
      <c r="L1561" s="7" t="str">
        <f aca="false">I1561&amp;J1561&amp;K1561</f>
        <v>112</v>
      </c>
      <c r="M1561" s="15" t="str">
        <f aca="false">INDEX('Mapa RF'!$B$4:$F$8,6-I1561,J1561)</f>
        <v>Hibernando</v>
      </c>
    </row>
    <row r="1562" customFormat="false" ht="15" hidden="false" customHeight="false" outlineLevel="0" collapsed="false">
      <c r="A1562" s="10" t="s">
        <v>338</v>
      </c>
      <c r="B1562" s="10" t="s">
        <v>8970</v>
      </c>
      <c r="C1562" s="11" t="n">
        <v>45605</v>
      </c>
      <c r="D1562" s="13" t="b">
        <f aca="false">TRUE()</f>
        <v>1</v>
      </c>
      <c r="E1562" s="14" t="n">
        <f aca="false">_xlfn.MAXIFS(Pedidos!$C$2:$C$7000,Pedidos!$B$2:$B$7000,A1562)</f>
        <v>45605</v>
      </c>
      <c r="F1562" s="15" t="n">
        <f aca="false">Parámetros!$B$4-E1562</f>
        <v>691</v>
      </c>
      <c r="G1562" s="7" t="n">
        <f aca="false">COUNTIF(Pedidos!$B$2:$B$7000,A1562)</f>
        <v>1</v>
      </c>
      <c r="H1562" s="16" t="n">
        <f aca="false">SUMIFS(Pedidos!$D$2:$D$7000,Pedidos!$B$2:$B$7000,A1562)</f>
        <v>39.09</v>
      </c>
      <c r="I1562" s="7" t="n">
        <f aca="false">5-MIN(4,INT(PERCENTRANK($F$2:$F$2401,F1562,6)*5))</f>
        <v>1</v>
      </c>
      <c r="J1562" s="15" t="n">
        <f aca="false">IF(G1562&gt;=Parámetros!$B$8,5,IF(G1562&gt;=Parámetros!$B$7,4,IF(G1562&gt;=Parámetros!$B$6,3,IF(G1562&gt;=Parámetros!$B$5,2,1))))</f>
        <v>1</v>
      </c>
      <c r="K1562" s="7" t="n">
        <f aca="false">1+MIN(4,INT(PERCENTRANK($H$2:$H$2401,H1562,6)*5))</f>
        <v>3</v>
      </c>
      <c r="L1562" s="7" t="str">
        <f aca="false">I1562&amp;J1562&amp;K1562</f>
        <v>113</v>
      </c>
      <c r="M1562" s="15" t="str">
        <f aca="false">INDEX('Mapa RF'!$B$4:$F$8,6-I1562,J1562)</f>
        <v>Hibernando</v>
      </c>
    </row>
    <row r="1563" customFormat="false" ht="15" hidden="false" customHeight="false" outlineLevel="0" collapsed="false">
      <c r="A1563" s="10" t="s">
        <v>1706</v>
      </c>
      <c r="B1563" s="10" t="s">
        <v>8968</v>
      </c>
      <c r="C1563" s="11" t="n">
        <v>45732</v>
      </c>
      <c r="D1563" s="13" t="b">
        <f aca="false">FALSE()</f>
        <v>0</v>
      </c>
      <c r="E1563" s="14" t="n">
        <f aca="false">_xlfn.MAXIFS(Pedidos!$C$2:$C$7000,Pedidos!$B$2:$B$7000,A1563)</f>
        <v>45926</v>
      </c>
      <c r="F1563" s="15" t="n">
        <f aca="false">Parámetros!$B$4-E1563</f>
        <v>370</v>
      </c>
      <c r="G1563" s="7" t="n">
        <f aca="false">COUNTIF(Pedidos!$B$2:$B$7000,A1563)</f>
        <v>2</v>
      </c>
      <c r="H1563" s="16" t="n">
        <f aca="false">SUMIFS(Pedidos!$D$2:$D$7000,Pedidos!$B$2:$B$7000,A1563)</f>
        <v>81.78</v>
      </c>
      <c r="I1563" s="7" t="n">
        <f aca="false">5-MIN(4,INT(PERCENTRANK($F$2:$F$2401,F1563,6)*5))</f>
        <v>2</v>
      </c>
      <c r="J1563" s="15" t="n">
        <f aca="false">IF(G1563&gt;=Parámetros!$B$8,5,IF(G1563&gt;=Parámetros!$B$7,4,IF(G1563&gt;=Parámetros!$B$6,3,IF(G1563&gt;=Parámetros!$B$5,2,1))))</f>
        <v>2</v>
      </c>
      <c r="K1563" s="7" t="n">
        <f aca="false">1+MIN(4,INT(PERCENTRANK($H$2:$H$2401,H1563,6)*5))</f>
        <v>4</v>
      </c>
      <c r="L1563" s="7" t="str">
        <f aca="false">I1563&amp;J1563&amp;K1563</f>
        <v>224</v>
      </c>
      <c r="M1563" s="15" t="str">
        <f aca="false">INDEX('Mapa RF'!$B$4:$F$8,6-I1563,J1563)</f>
        <v>Hibernando</v>
      </c>
    </row>
    <row r="1564" customFormat="false" ht="15" hidden="false" customHeight="false" outlineLevel="0" collapsed="false">
      <c r="A1564" s="10" t="s">
        <v>5982</v>
      </c>
      <c r="B1564" s="10" t="s">
        <v>8975</v>
      </c>
      <c r="C1564" s="11" t="n">
        <v>46056</v>
      </c>
      <c r="D1564" s="13" t="b">
        <f aca="false">TRUE()</f>
        <v>1</v>
      </c>
      <c r="E1564" s="14" t="n">
        <f aca="false">_xlfn.MAXIFS(Pedidos!$C$2:$C$7000,Pedidos!$B$2:$B$7000,A1564)</f>
        <v>46056</v>
      </c>
      <c r="F1564" s="15" t="n">
        <f aca="false">Parámetros!$B$4-E1564</f>
        <v>240</v>
      </c>
      <c r="G1564" s="7" t="n">
        <f aca="false">COUNTIF(Pedidos!$B$2:$B$7000,A1564)</f>
        <v>1</v>
      </c>
      <c r="H1564" s="16" t="n">
        <f aca="false">SUMIFS(Pedidos!$D$2:$D$7000,Pedidos!$B$2:$B$7000,A1564)</f>
        <v>42.34</v>
      </c>
      <c r="I1564" s="7" t="n">
        <f aca="false">5-MIN(4,INT(PERCENTRANK($F$2:$F$2401,F1564,6)*5))</f>
        <v>3</v>
      </c>
      <c r="J1564" s="15" t="n">
        <f aca="false">IF(G1564&gt;=Parámetros!$B$8,5,IF(G1564&gt;=Parámetros!$B$7,4,IF(G1564&gt;=Parámetros!$B$6,3,IF(G1564&gt;=Parámetros!$B$5,2,1))))</f>
        <v>1</v>
      </c>
      <c r="K1564" s="7" t="n">
        <f aca="false">1+MIN(4,INT(PERCENTRANK($H$2:$H$2401,H1564,6)*5))</f>
        <v>3</v>
      </c>
      <c r="L1564" s="7" t="str">
        <f aca="false">I1564&amp;J1564&amp;K1564</f>
        <v>313</v>
      </c>
      <c r="M1564" s="15" t="str">
        <f aca="false">INDEX('Mapa RF'!$B$4:$F$8,6-I1564,J1564)</f>
        <v>A punto de dormirse</v>
      </c>
    </row>
    <row r="1565" customFormat="false" ht="15" hidden="false" customHeight="false" outlineLevel="0" collapsed="false">
      <c r="A1565" s="10" t="s">
        <v>3427</v>
      </c>
      <c r="B1565" s="10" t="s">
        <v>8976</v>
      </c>
      <c r="C1565" s="11" t="n">
        <v>45864</v>
      </c>
      <c r="D1565" s="13" t="b">
        <f aca="false">TRUE()</f>
        <v>1</v>
      </c>
      <c r="E1565" s="14" t="n">
        <f aca="false">_xlfn.MAXIFS(Pedidos!$C$2:$C$7000,Pedidos!$B$2:$B$7000,A1565)</f>
        <v>46063</v>
      </c>
      <c r="F1565" s="15" t="n">
        <f aca="false">Parámetros!$B$4-E1565</f>
        <v>233</v>
      </c>
      <c r="G1565" s="7" t="n">
        <f aca="false">COUNTIF(Pedidos!$B$2:$B$7000,A1565)</f>
        <v>2</v>
      </c>
      <c r="H1565" s="16" t="n">
        <f aca="false">SUMIFS(Pedidos!$D$2:$D$7000,Pedidos!$B$2:$B$7000,A1565)</f>
        <v>52.53</v>
      </c>
      <c r="I1565" s="7" t="n">
        <f aca="false">5-MIN(4,INT(PERCENTRANK($F$2:$F$2401,F1565,6)*5))</f>
        <v>3</v>
      </c>
      <c r="J1565" s="15" t="n">
        <f aca="false">IF(G1565&gt;=Parámetros!$B$8,5,IF(G1565&gt;=Parámetros!$B$7,4,IF(G1565&gt;=Parámetros!$B$6,3,IF(G1565&gt;=Parámetros!$B$5,2,1))))</f>
        <v>2</v>
      </c>
      <c r="K1565" s="7" t="n">
        <f aca="false">1+MIN(4,INT(PERCENTRANK($H$2:$H$2401,H1565,6)*5))</f>
        <v>3</v>
      </c>
      <c r="L1565" s="7" t="str">
        <f aca="false">I1565&amp;J1565&amp;K1565</f>
        <v>323</v>
      </c>
      <c r="M1565" s="15" t="str">
        <f aca="false">INDEX('Mapa RF'!$B$4:$F$8,6-I1565,J1565)</f>
        <v>A punto de dormirse</v>
      </c>
    </row>
    <row r="1566" customFormat="false" ht="15" hidden="false" customHeight="false" outlineLevel="0" collapsed="false">
      <c r="A1566" s="10" t="s">
        <v>2380</v>
      </c>
      <c r="B1566" s="10" t="s">
        <v>8972</v>
      </c>
      <c r="C1566" s="11" t="n">
        <v>45784</v>
      </c>
      <c r="D1566" s="13" t="b">
        <f aca="false">TRUE()</f>
        <v>1</v>
      </c>
      <c r="E1566" s="14" t="n">
        <f aca="false">_xlfn.MAXIFS(Pedidos!$C$2:$C$7000,Pedidos!$B$2:$B$7000,A1566)</f>
        <v>45784</v>
      </c>
      <c r="F1566" s="15" t="n">
        <f aca="false">Parámetros!$B$4-E1566</f>
        <v>512</v>
      </c>
      <c r="G1566" s="7" t="n">
        <f aca="false">COUNTIF(Pedidos!$B$2:$B$7000,A1566)</f>
        <v>1</v>
      </c>
      <c r="H1566" s="16" t="n">
        <f aca="false">SUMIFS(Pedidos!$D$2:$D$7000,Pedidos!$B$2:$B$7000,A1566)</f>
        <v>25.01</v>
      </c>
      <c r="I1566" s="7" t="n">
        <f aca="false">5-MIN(4,INT(PERCENTRANK($F$2:$F$2401,F1566,6)*5))</f>
        <v>1</v>
      </c>
      <c r="J1566" s="15" t="n">
        <f aca="false">IF(G1566&gt;=Parámetros!$B$8,5,IF(G1566&gt;=Parámetros!$B$7,4,IF(G1566&gt;=Parámetros!$B$6,3,IF(G1566&gt;=Parámetros!$B$5,2,1))))</f>
        <v>1</v>
      </c>
      <c r="K1566" s="7" t="n">
        <f aca="false">1+MIN(4,INT(PERCENTRANK($H$2:$H$2401,H1566,6)*5))</f>
        <v>1</v>
      </c>
      <c r="L1566" s="7" t="str">
        <f aca="false">I1566&amp;J1566&amp;K1566</f>
        <v>111</v>
      </c>
      <c r="M1566" s="15" t="str">
        <f aca="false">INDEX('Mapa RF'!$B$4:$F$8,6-I1566,J1566)</f>
        <v>Hibernando</v>
      </c>
    </row>
    <row r="1567" customFormat="false" ht="15" hidden="false" customHeight="false" outlineLevel="0" collapsed="false">
      <c r="A1567" s="10" t="s">
        <v>157</v>
      </c>
      <c r="B1567" s="10" t="s">
        <v>8972</v>
      </c>
      <c r="C1567" s="11" t="n">
        <v>45583</v>
      </c>
      <c r="D1567" s="13" t="b">
        <f aca="false">TRUE()</f>
        <v>1</v>
      </c>
      <c r="E1567" s="14" t="n">
        <f aca="false">_xlfn.MAXIFS(Pedidos!$C$2:$C$7000,Pedidos!$B$2:$B$7000,A1567)</f>
        <v>45820</v>
      </c>
      <c r="F1567" s="15" t="n">
        <f aca="false">Parámetros!$B$4-E1567</f>
        <v>476</v>
      </c>
      <c r="G1567" s="7" t="n">
        <f aca="false">COUNTIF(Pedidos!$B$2:$B$7000,A1567)</f>
        <v>3</v>
      </c>
      <c r="H1567" s="16" t="n">
        <f aca="false">SUMIFS(Pedidos!$D$2:$D$7000,Pedidos!$B$2:$B$7000,A1567)</f>
        <v>103.93</v>
      </c>
      <c r="I1567" s="7" t="n">
        <f aca="false">5-MIN(4,INT(PERCENTRANK($F$2:$F$2401,F1567,6)*5))</f>
        <v>2</v>
      </c>
      <c r="J1567" s="15" t="n">
        <f aca="false">IF(G1567&gt;=Parámetros!$B$8,5,IF(G1567&gt;=Parámetros!$B$7,4,IF(G1567&gt;=Parámetros!$B$6,3,IF(G1567&gt;=Parámetros!$B$5,2,1))))</f>
        <v>3</v>
      </c>
      <c r="K1567" s="7" t="n">
        <f aca="false">1+MIN(4,INT(PERCENTRANK($H$2:$H$2401,H1567,6)*5))</f>
        <v>4</v>
      </c>
      <c r="L1567" s="7" t="str">
        <f aca="false">I1567&amp;J1567&amp;K1567</f>
        <v>234</v>
      </c>
      <c r="M1567" s="15" t="str">
        <f aca="false">INDEX('Mapa RF'!$B$4:$F$8,6-I1567,J1567)</f>
        <v>En riesgo</v>
      </c>
    </row>
    <row r="1568" customFormat="false" ht="15" hidden="false" customHeight="false" outlineLevel="0" collapsed="false">
      <c r="A1568" s="10" t="s">
        <v>5233</v>
      </c>
      <c r="B1568" s="10" t="s">
        <v>8968</v>
      </c>
      <c r="C1568" s="11" t="n">
        <v>45997</v>
      </c>
      <c r="D1568" s="13" t="b">
        <f aca="false">FALSE()</f>
        <v>0</v>
      </c>
      <c r="E1568" s="14" t="n">
        <f aca="false">_xlfn.MAXIFS(Pedidos!$C$2:$C$7000,Pedidos!$B$2:$B$7000,A1568)</f>
        <v>45997</v>
      </c>
      <c r="F1568" s="15" t="n">
        <f aca="false">Parámetros!$B$4-E1568</f>
        <v>299</v>
      </c>
      <c r="G1568" s="7" t="n">
        <f aca="false">COUNTIF(Pedidos!$B$2:$B$7000,A1568)</f>
        <v>1</v>
      </c>
      <c r="H1568" s="16" t="n">
        <f aca="false">SUMIFS(Pedidos!$D$2:$D$7000,Pedidos!$B$2:$B$7000,A1568)</f>
        <v>22.97</v>
      </c>
      <c r="I1568" s="7" t="n">
        <f aca="false">5-MIN(4,INT(PERCENTRANK($F$2:$F$2401,F1568,6)*5))</f>
        <v>3</v>
      </c>
      <c r="J1568" s="15" t="n">
        <f aca="false">IF(G1568&gt;=Parámetros!$B$8,5,IF(G1568&gt;=Parámetros!$B$7,4,IF(G1568&gt;=Parámetros!$B$6,3,IF(G1568&gt;=Parámetros!$B$5,2,1))))</f>
        <v>1</v>
      </c>
      <c r="K1568" s="7" t="n">
        <f aca="false">1+MIN(4,INT(PERCENTRANK($H$2:$H$2401,H1568,6)*5))</f>
        <v>1</v>
      </c>
      <c r="L1568" s="7" t="str">
        <f aca="false">I1568&amp;J1568&amp;K1568</f>
        <v>311</v>
      </c>
      <c r="M1568" s="15" t="str">
        <f aca="false">INDEX('Mapa RF'!$B$4:$F$8,6-I1568,J1568)</f>
        <v>A punto de dormirse</v>
      </c>
    </row>
    <row r="1569" customFormat="false" ht="15" hidden="false" customHeight="false" outlineLevel="0" collapsed="false">
      <c r="A1569" s="10" t="s">
        <v>554</v>
      </c>
      <c r="B1569" s="10" t="s">
        <v>8976</v>
      </c>
      <c r="C1569" s="11" t="n">
        <v>45632</v>
      </c>
      <c r="D1569" s="13" t="b">
        <f aca="false">FALSE()</f>
        <v>0</v>
      </c>
      <c r="E1569" s="14" t="n">
        <f aca="false">_xlfn.MAXIFS(Pedidos!$C$2:$C$7000,Pedidos!$B$2:$B$7000,A1569)</f>
        <v>45632</v>
      </c>
      <c r="F1569" s="15" t="n">
        <f aca="false">Parámetros!$B$4-E1569</f>
        <v>664</v>
      </c>
      <c r="G1569" s="7" t="n">
        <f aca="false">COUNTIF(Pedidos!$B$2:$B$7000,A1569)</f>
        <v>1</v>
      </c>
      <c r="H1569" s="16" t="n">
        <f aca="false">SUMIFS(Pedidos!$D$2:$D$7000,Pedidos!$B$2:$B$7000,A1569)</f>
        <v>16.39</v>
      </c>
      <c r="I1569" s="7" t="n">
        <f aca="false">5-MIN(4,INT(PERCENTRANK($F$2:$F$2401,F1569,6)*5))</f>
        <v>1</v>
      </c>
      <c r="J1569" s="15" t="n">
        <f aca="false">IF(G1569&gt;=Parámetros!$B$8,5,IF(G1569&gt;=Parámetros!$B$7,4,IF(G1569&gt;=Parámetros!$B$6,3,IF(G1569&gt;=Parámetros!$B$5,2,1))))</f>
        <v>1</v>
      </c>
      <c r="K1569" s="7" t="n">
        <f aca="false">1+MIN(4,INT(PERCENTRANK($H$2:$H$2401,H1569,6)*5))</f>
        <v>1</v>
      </c>
      <c r="L1569" s="7" t="str">
        <f aca="false">I1569&amp;J1569&amp;K1569</f>
        <v>111</v>
      </c>
      <c r="M1569" s="15" t="str">
        <f aca="false">INDEX('Mapa RF'!$B$4:$F$8,6-I1569,J1569)</f>
        <v>Hibernando</v>
      </c>
    </row>
    <row r="1570" customFormat="false" ht="15" hidden="false" customHeight="false" outlineLevel="0" collapsed="false">
      <c r="A1570" s="10" t="s">
        <v>3365</v>
      </c>
      <c r="B1570" s="10" t="s">
        <v>8979</v>
      </c>
      <c r="C1570" s="11" t="n">
        <v>45859</v>
      </c>
      <c r="D1570" s="13" t="b">
        <f aca="false">TRUE()</f>
        <v>1</v>
      </c>
      <c r="E1570" s="14" t="n">
        <f aca="false">_xlfn.MAXIFS(Pedidos!$C$2:$C$7000,Pedidos!$B$2:$B$7000,A1570)</f>
        <v>46083</v>
      </c>
      <c r="F1570" s="15" t="n">
        <f aca="false">Parámetros!$B$4-E1570</f>
        <v>213</v>
      </c>
      <c r="G1570" s="7" t="n">
        <f aca="false">COUNTIF(Pedidos!$B$2:$B$7000,A1570)</f>
        <v>3</v>
      </c>
      <c r="H1570" s="16" t="n">
        <f aca="false">SUMIFS(Pedidos!$D$2:$D$7000,Pedidos!$B$2:$B$7000,A1570)</f>
        <v>102.91</v>
      </c>
      <c r="I1570" s="7" t="n">
        <f aca="false">5-MIN(4,INT(PERCENTRANK($F$2:$F$2401,F1570,6)*5))</f>
        <v>3</v>
      </c>
      <c r="J1570" s="15" t="n">
        <f aca="false">IF(G1570&gt;=Parámetros!$B$8,5,IF(G1570&gt;=Parámetros!$B$7,4,IF(G1570&gt;=Parámetros!$B$6,3,IF(G1570&gt;=Parámetros!$B$5,2,1))))</f>
        <v>3</v>
      </c>
      <c r="K1570" s="7" t="n">
        <f aca="false">1+MIN(4,INT(PERCENTRANK($H$2:$H$2401,H1570,6)*5))</f>
        <v>4</v>
      </c>
      <c r="L1570" s="7" t="str">
        <f aca="false">I1570&amp;J1570&amp;K1570</f>
        <v>334</v>
      </c>
      <c r="M1570" s="15" t="str">
        <f aca="false">INDEX('Mapa RF'!$B$4:$F$8,6-I1570,J1570)</f>
        <v>Necesitan atención</v>
      </c>
    </row>
    <row r="1571" customFormat="false" ht="15" hidden="false" customHeight="false" outlineLevel="0" collapsed="false">
      <c r="A1571" s="10" t="s">
        <v>4605</v>
      </c>
      <c r="B1571" s="10" t="s">
        <v>8972</v>
      </c>
      <c r="C1571" s="11" t="n">
        <v>45950</v>
      </c>
      <c r="D1571" s="13" t="b">
        <f aca="false">TRUE()</f>
        <v>1</v>
      </c>
      <c r="E1571" s="14" t="n">
        <f aca="false">_xlfn.MAXIFS(Pedidos!$C$2:$C$7000,Pedidos!$B$2:$B$7000,A1571)</f>
        <v>45950</v>
      </c>
      <c r="F1571" s="15" t="n">
        <f aca="false">Parámetros!$B$4-E1571</f>
        <v>346</v>
      </c>
      <c r="G1571" s="7" t="n">
        <f aca="false">COUNTIF(Pedidos!$B$2:$B$7000,A1571)</f>
        <v>1</v>
      </c>
      <c r="H1571" s="16" t="n">
        <f aca="false">SUMIFS(Pedidos!$D$2:$D$7000,Pedidos!$B$2:$B$7000,A1571)</f>
        <v>17.99</v>
      </c>
      <c r="I1571" s="7" t="n">
        <f aca="false">5-MIN(4,INT(PERCENTRANK($F$2:$F$2401,F1571,6)*5))</f>
        <v>3</v>
      </c>
      <c r="J1571" s="15" t="n">
        <f aca="false">IF(G1571&gt;=Parámetros!$B$8,5,IF(G1571&gt;=Parámetros!$B$7,4,IF(G1571&gt;=Parámetros!$B$6,3,IF(G1571&gt;=Parámetros!$B$5,2,1))))</f>
        <v>1</v>
      </c>
      <c r="K1571" s="7" t="n">
        <f aca="false">1+MIN(4,INT(PERCENTRANK($H$2:$H$2401,H1571,6)*5))</f>
        <v>1</v>
      </c>
      <c r="L1571" s="7" t="str">
        <f aca="false">I1571&amp;J1571&amp;K1571</f>
        <v>311</v>
      </c>
      <c r="M1571" s="15" t="str">
        <f aca="false">INDEX('Mapa RF'!$B$4:$F$8,6-I1571,J1571)</f>
        <v>A punto de dormirse</v>
      </c>
    </row>
    <row r="1572" customFormat="false" ht="15" hidden="false" customHeight="false" outlineLevel="0" collapsed="false">
      <c r="A1572" s="10" t="s">
        <v>4947</v>
      </c>
      <c r="B1572" s="10" t="s">
        <v>8972</v>
      </c>
      <c r="C1572" s="11" t="n">
        <v>45975</v>
      </c>
      <c r="D1572" s="13" t="b">
        <f aca="false">TRUE()</f>
        <v>1</v>
      </c>
      <c r="E1572" s="14" t="n">
        <f aca="false">_xlfn.MAXIFS(Pedidos!$C$2:$C$7000,Pedidos!$B$2:$B$7000,A1572)</f>
        <v>46114</v>
      </c>
      <c r="F1572" s="15" t="n">
        <f aca="false">Parámetros!$B$4-E1572</f>
        <v>182</v>
      </c>
      <c r="G1572" s="7" t="n">
        <f aca="false">COUNTIF(Pedidos!$B$2:$B$7000,A1572)</f>
        <v>2</v>
      </c>
      <c r="H1572" s="16" t="n">
        <f aca="false">SUMIFS(Pedidos!$D$2:$D$7000,Pedidos!$B$2:$B$7000,A1572)</f>
        <v>34.39</v>
      </c>
      <c r="I1572" s="7" t="n">
        <f aca="false">5-MIN(4,INT(PERCENTRANK($F$2:$F$2401,F1572,6)*5))</f>
        <v>4</v>
      </c>
      <c r="J1572" s="15" t="n">
        <f aca="false">IF(G1572&gt;=Parámetros!$B$8,5,IF(G1572&gt;=Parámetros!$B$7,4,IF(G1572&gt;=Parámetros!$B$6,3,IF(G1572&gt;=Parámetros!$B$5,2,1))))</f>
        <v>2</v>
      </c>
      <c r="K1572" s="7" t="n">
        <f aca="false">1+MIN(4,INT(PERCENTRANK($H$2:$H$2401,H1572,6)*5))</f>
        <v>2</v>
      </c>
      <c r="L1572" s="7" t="str">
        <f aca="false">I1572&amp;J1572&amp;K1572</f>
        <v>422</v>
      </c>
      <c r="M1572" s="15" t="str">
        <f aca="false">INDEX('Mapa RF'!$B$4:$F$8,6-I1572,J1572)</f>
        <v>Potencialmente leales</v>
      </c>
    </row>
    <row r="1573" customFormat="false" ht="15" hidden="false" customHeight="false" outlineLevel="0" collapsed="false">
      <c r="A1573" s="10" t="s">
        <v>2535</v>
      </c>
      <c r="B1573" s="10" t="s">
        <v>8968</v>
      </c>
      <c r="C1573" s="11" t="n">
        <v>45796</v>
      </c>
      <c r="D1573" s="13" t="b">
        <f aca="false">TRUE()</f>
        <v>1</v>
      </c>
      <c r="E1573" s="14" t="n">
        <f aca="false">_xlfn.MAXIFS(Pedidos!$C$2:$C$7000,Pedidos!$B$2:$B$7000,A1573)</f>
        <v>46278</v>
      </c>
      <c r="F1573" s="15" t="n">
        <f aca="false">Parámetros!$B$4-E1573</f>
        <v>18</v>
      </c>
      <c r="G1573" s="7" t="n">
        <f aca="false">COUNTIF(Pedidos!$B$2:$B$7000,A1573)</f>
        <v>7</v>
      </c>
      <c r="H1573" s="16" t="n">
        <f aca="false">SUMIFS(Pedidos!$D$2:$D$7000,Pedidos!$B$2:$B$7000,A1573)</f>
        <v>279.53</v>
      </c>
      <c r="I1573" s="7" t="n">
        <f aca="false">5-MIN(4,INT(PERCENTRANK($F$2:$F$2401,F1573,6)*5))</f>
        <v>5</v>
      </c>
      <c r="J1573" s="15" t="n">
        <f aca="false">IF(G1573&gt;=Parámetros!$B$8,5,IF(G1573&gt;=Parámetros!$B$7,4,IF(G1573&gt;=Parámetros!$B$6,3,IF(G1573&gt;=Parámetros!$B$5,2,1))))</f>
        <v>5</v>
      </c>
      <c r="K1573" s="7" t="n">
        <f aca="false">1+MIN(4,INT(PERCENTRANK($H$2:$H$2401,H1573,6)*5))</f>
        <v>5</v>
      </c>
      <c r="L1573" s="7" t="str">
        <f aca="false">I1573&amp;J1573&amp;K1573</f>
        <v>555</v>
      </c>
      <c r="M1573" s="15" t="str">
        <f aca="false">INDEX('Mapa RF'!$B$4:$F$8,6-I1573,J1573)</f>
        <v>Campeones</v>
      </c>
    </row>
    <row r="1574" customFormat="false" ht="15" hidden="false" customHeight="false" outlineLevel="0" collapsed="false">
      <c r="A1574" s="10" t="s">
        <v>3077</v>
      </c>
      <c r="B1574" s="10" t="s">
        <v>8970</v>
      </c>
      <c r="C1574" s="11" t="n">
        <v>45837</v>
      </c>
      <c r="D1574" s="13" t="b">
        <f aca="false">TRUE()</f>
        <v>1</v>
      </c>
      <c r="E1574" s="14" t="n">
        <f aca="false">_xlfn.MAXIFS(Pedidos!$C$2:$C$7000,Pedidos!$B$2:$B$7000,A1574)</f>
        <v>45837</v>
      </c>
      <c r="F1574" s="15" t="n">
        <f aca="false">Parámetros!$B$4-E1574</f>
        <v>459</v>
      </c>
      <c r="G1574" s="7" t="n">
        <f aca="false">COUNTIF(Pedidos!$B$2:$B$7000,A1574)</f>
        <v>1</v>
      </c>
      <c r="H1574" s="16" t="n">
        <f aca="false">SUMIFS(Pedidos!$D$2:$D$7000,Pedidos!$B$2:$B$7000,A1574)</f>
        <v>23.61</v>
      </c>
      <c r="I1574" s="7" t="n">
        <f aca="false">5-MIN(4,INT(PERCENTRANK($F$2:$F$2401,F1574,6)*5))</f>
        <v>2</v>
      </c>
      <c r="J1574" s="15" t="n">
        <f aca="false">IF(G1574&gt;=Parámetros!$B$8,5,IF(G1574&gt;=Parámetros!$B$7,4,IF(G1574&gt;=Parámetros!$B$6,3,IF(G1574&gt;=Parámetros!$B$5,2,1))))</f>
        <v>1</v>
      </c>
      <c r="K1574" s="7" t="n">
        <f aca="false">1+MIN(4,INT(PERCENTRANK($H$2:$H$2401,H1574,6)*5))</f>
        <v>1</v>
      </c>
      <c r="L1574" s="7" t="str">
        <f aca="false">I1574&amp;J1574&amp;K1574</f>
        <v>211</v>
      </c>
      <c r="M1574" s="15" t="str">
        <f aca="false">INDEX('Mapa RF'!$B$4:$F$8,6-I1574,J1574)</f>
        <v>Hibernando</v>
      </c>
    </row>
    <row r="1575" customFormat="false" ht="15" hidden="false" customHeight="false" outlineLevel="0" collapsed="false">
      <c r="A1575" s="10" t="s">
        <v>6981</v>
      </c>
      <c r="B1575" s="10" t="s">
        <v>8973</v>
      </c>
      <c r="C1575" s="11" t="n">
        <v>46133</v>
      </c>
      <c r="D1575" s="13" t="b">
        <f aca="false">TRUE()</f>
        <v>1</v>
      </c>
      <c r="E1575" s="14" t="n">
        <f aca="false">_xlfn.MAXIFS(Pedidos!$C$2:$C$7000,Pedidos!$B$2:$B$7000,A1575)</f>
        <v>46133</v>
      </c>
      <c r="F1575" s="15" t="n">
        <f aca="false">Parámetros!$B$4-E1575</f>
        <v>163</v>
      </c>
      <c r="G1575" s="7" t="n">
        <f aca="false">COUNTIF(Pedidos!$B$2:$B$7000,A1575)</f>
        <v>1</v>
      </c>
      <c r="H1575" s="16" t="n">
        <f aca="false">SUMIFS(Pedidos!$D$2:$D$7000,Pedidos!$B$2:$B$7000,A1575)</f>
        <v>56.85</v>
      </c>
      <c r="I1575" s="7" t="n">
        <f aca="false">5-MIN(4,INT(PERCENTRANK($F$2:$F$2401,F1575,6)*5))</f>
        <v>4</v>
      </c>
      <c r="J1575" s="15" t="n">
        <f aca="false">IF(G1575&gt;=Parámetros!$B$8,5,IF(G1575&gt;=Parámetros!$B$7,4,IF(G1575&gt;=Parámetros!$B$6,3,IF(G1575&gt;=Parámetros!$B$5,2,1))))</f>
        <v>1</v>
      </c>
      <c r="K1575" s="7" t="n">
        <f aca="false">1+MIN(4,INT(PERCENTRANK($H$2:$H$2401,H1575,6)*5))</f>
        <v>3</v>
      </c>
      <c r="L1575" s="7" t="str">
        <f aca="false">I1575&amp;J1575&amp;K1575</f>
        <v>413</v>
      </c>
      <c r="M1575" s="15" t="str">
        <f aca="false">INDEX('Mapa RF'!$B$4:$F$8,6-I1575,J1575)</f>
        <v>Prometedores</v>
      </c>
    </row>
    <row r="1576" customFormat="false" ht="15" hidden="false" customHeight="false" outlineLevel="0" collapsed="false">
      <c r="A1576" s="10" t="s">
        <v>8001</v>
      </c>
      <c r="B1576" s="10" t="s">
        <v>8976</v>
      </c>
      <c r="C1576" s="11" t="n">
        <v>46217</v>
      </c>
      <c r="D1576" s="13" t="b">
        <f aca="false">TRUE()</f>
        <v>1</v>
      </c>
      <c r="E1576" s="14" t="n">
        <f aca="false">_xlfn.MAXIFS(Pedidos!$C$2:$C$7000,Pedidos!$B$2:$B$7000,A1576)</f>
        <v>46293</v>
      </c>
      <c r="F1576" s="15" t="n">
        <f aca="false">Parámetros!$B$4-E1576</f>
        <v>3</v>
      </c>
      <c r="G1576" s="7" t="n">
        <f aca="false">COUNTIF(Pedidos!$B$2:$B$7000,A1576)</f>
        <v>2</v>
      </c>
      <c r="H1576" s="16" t="n">
        <f aca="false">SUMIFS(Pedidos!$D$2:$D$7000,Pedidos!$B$2:$B$7000,A1576)</f>
        <v>49.02</v>
      </c>
      <c r="I1576" s="7" t="n">
        <f aca="false">5-MIN(4,INT(PERCENTRANK($F$2:$F$2401,F1576,6)*5))</f>
        <v>5</v>
      </c>
      <c r="J1576" s="15" t="n">
        <f aca="false">IF(G1576&gt;=Parámetros!$B$8,5,IF(G1576&gt;=Parámetros!$B$7,4,IF(G1576&gt;=Parámetros!$B$6,3,IF(G1576&gt;=Parámetros!$B$5,2,1))))</f>
        <v>2</v>
      </c>
      <c r="K1576" s="7" t="n">
        <f aca="false">1+MIN(4,INT(PERCENTRANK($H$2:$H$2401,H1576,6)*5))</f>
        <v>3</v>
      </c>
      <c r="L1576" s="7" t="str">
        <f aca="false">I1576&amp;J1576&amp;K1576</f>
        <v>523</v>
      </c>
      <c r="M1576" s="15" t="str">
        <f aca="false">INDEX('Mapa RF'!$B$4:$F$8,6-I1576,J1576)</f>
        <v>Potencialmente leales</v>
      </c>
    </row>
    <row r="1577" customFormat="false" ht="15" hidden="false" customHeight="false" outlineLevel="0" collapsed="false">
      <c r="A1577" s="10" t="s">
        <v>5968</v>
      </c>
      <c r="B1577" s="10" t="s">
        <v>8969</v>
      </c>
      <c r="C1577" s="11" t="n">
        <v>46055</v>
      </c>
      <c r="D1577" s="13" t="b">
        <f aca="false">TRUE()</f>
        <v>1</v>
      </c>
      <c r="E1577" s="14" t="n">
        <f aca="false">_xlfn.MAXIFS(Pedidos!$C$2:$C$7000,Pedidos!$B$2:$B$7000,A1577)</f>
        <v>46055</v>
      </c>
      <c r="F1577" s="15" t="n">
        <f aca="false">Parámetros!$B$4-E1577</f>
        <v>241</v>
      </c>
      <c r="G1577" s="7" t="n">
        <f aca="false">COUNTIF(Pedidos!$B$2:$B$7000,A1577)</f>
        <v>1</v>
      </c>
      <c r="H1577" s="16" t="n">
        <f aca="false">SUMIFS(Pedidos!$D$2:$D$7000,Pedidos!$B$2:$B$7000,A1577)</f>
        <v>33.28</v>
      </c>
      <c r="I1577" s="7" t="n">
        <f aca="false">5-MIN(4,INT(PERCENTRANK($F$2:$F$2401,F1577,6)*5))</f>
        <v>3</v>
      </c>
      <c r="J1577" s="15" t="n">
        <f aca="false">IF(G1577&gt;=Parámetros!$B$8,5,IF(G1577&gt;=Parámetros!$B$7,4,IF(G1577&gt;=Parámetros!$B$6,3,IF(G1577&gt;=Parámetros!$B$5,2,1))))</f>
        <v>1</v>
      </c>
      <c r="K1577" s="7" t="n">
        <f aca="false">1+MIN(4,INT(PERCENTRANK($H$2:$H$2401,H1577,6)*5))</f>
        <v>2</v>
      </c>
      <c r="L1577" s="7" t="str">
        <f aca="false">I1577&amp;J1577&amp;K1577</f>
        <v>312</v>
      </c>
      <c r="M1577" s="15" t="str">
        <f aca="false">INDEX('Mapa RF'!$B$4:$F$8,6-I1577,J1577)</f>
        <v>A punto de dormirse</v>
      </c>
    </row>
    <row r="1578" customFormat="false" ht="15" hidden="false" customHeight="false" outlineLevel="0" collapsed="false">
      <c r="A1578" s="10" t="s">
        <v>6695</v>
      </c>
      <c r="B1578" s="10" t="s">
        <v>8969</v>
      </c>
      <c r="C1578" s="11" t="n">
        <v>46109</v>
      </c>
      <c r="D1578" s="13" t="b">
        <f aca="false">TRUE()</f>
        <v>1</v>
      </c>
      <c r="E1578" s="14" t="n">
        <f aca="false">_xlfn.MAXIFS(Pedidos!$C$2:$C$7000,Pedidos!$B$2:$B$7000,A1578)</f>
        <v>46262</v>
      </c>
      <c r="F1578" s="15" t="n">
        <f aca="false">Parámetros!$B$4-E1578</f>
        <v>34</v>
      </c>
      <c r="G1578" s="7" t="n">
        <f aca="false">COUNTIF(Pedidos!$B$2:$B$7000,A1578)</f>
        <v>2</v>
      </c>
      <c r="H1578" s="16" t="n">
        <f aca="false">SUMIFS(Pedidos!$D$2:$D$7000,Pedidos!$B$2:$B$7000,A1578)</f>
        <v>69.92</v>
      </c>
      <c r="I1578" s="7" t="n">
        <f aca="false">5-MIN(4,INT(PERCENTRANK($F$2:$F$2401,F1578,6)*5))</f>
        <v>5</v>
      </c>
      <c r="J1578" s="15" t="n">
        <f aca="false">IF(G1578&gt;=Parámetros!$B$8,5,IF(G1578&gt;=Parámetros!$B$7,4,IF(G1578&gt;=Parámetros!$B$6,3,IF(G1578&gt;=Parámetros!$B$5,2,1))))</f>
        <v>2</v>
      </c>
      <c r="K1578" s="7" t="n">
        <f aca="false">1+MIN(4,INT(PERCENTRANK($H$2:$H$2401,H1578,6)*5))</f>
        <v>4</v>
      </c>
      <c r="L1578" s="7" t="str">
        <f aca="false">I1578&amp;J1578&amp;K1578</f>
        <v>524</v>
      </c>
      <c r="M1578" s="15" t="str">
        <f aca="false">INDEX('Mapa RF'!$B$4:$F$8,6-I1578,J1578)</f>
        <v>Potencialmente leales</v>
      </c>
    </row>
    <row r="1579" customFormat="false" ht="15" hidden="false" customHeight="false" outlineLevel="0" collapsed="false">
      <c r="A1579" s="10" t="s">
        <v>393</v>
      </c>
      <c r="B1579" s="10" t="s">
        <v>8972</v>
      </c>
      <c r="C1579" s="11" t="n">
        <v>45613</v>
      </c>
      <c r="D1579" s="13" t="b">
        <f aca="false">TRUE()</f>
        <v>1</v>
      </c>
      <c r="E1579" s="14" t="n">
        <f aca="false">_xlfn.MAXIFS(Pedidos!$C$2:$C$7000,Pedidos!$B$2:$B$7000,A1579)</f>
        <v>45613</v>
      </c>
      <c r="F1579" s="15" t="n">
        <f aca="false">Parámetros!$B$4-E1579</f>
        <v>683</v>
      </c>
      <c r="G1579" s="7" t="n">
        <f aca="false">COUNTIF(Pedidos!$B$2:$B$7000,A1579)</f>
        <v>1</v>
      </c>
      <c r="H1579" s="16" t="n">
        <f aca="false">SUMIFS(Pedidos!$D$2:$D$7000,Pedidos!$B$2:$B$7000,A1579)</f>
        <v>31.25</v>
      </c>
      <c r="I1579" s="7" t="n">
        <f aca="false">5-MIN(4,INT(PERCENTRANK($F$2:$F$2401,F1579,6)*5))</f>
        <v>1</v>
      </c>
      <c r="J1579" s="15" t="n">
        <f aca="false">IF(G1579&gt;=Parámetros!$B$8,5,IF(G1579&gt;=Parámetros!$B$7,4,IF(G1579&gt;=Parámetros!$B$6,3,IF(G1579&gt;=Parámetros!$B$5,2,1))))</f>
        <v>1</v>
      </c>
      <c r="K1579" s="7" t="n">
        <f aca="false">1+MIN(4,INT(PERCENTRANK($H$2:$H$2401,H1579,6)*5))</f>
        <v>2</v>
      </c>
      <c r="L1579" s="7" t="str">
        <f aca="false">I1579&amp;J1579&amp;K1579</f>
        <v>112</v>
      </c>
      <c r="M1579" s="15" t="str">
        <f aca="false">INDEX('Mapa RF'!$B$4:$F$8,6-I1579,J1579)</f>
        <v>Hibernando</v>
      </c>
    </row>
    <row r="1580" customFormat="false" ht="15" hidden="false" customHeight="false" outlineLevel="0" collapsed="false">
      <c r="A1580" s="10" t="s">
        <v>3952</v>
      </c>
      <c r="B1580" s="10" t="s">
        <v>8978</v>
      </c>
      <c r="C1580" s="11" t="n">
        <v>45901</v>
      </c>
      <c r="D1580" s="13" t="b">
        <f aca="false">TRUE()</f>
        <v>1</v>
      </c>
      <c r="E1580" s="14" t="n">
        <f aca="false">_xlfn.MAXIFS(Pedidos!$C$2:$C$7000,Pedidos!$B$2:$B$7000,A1580)</f>
        <v>45901</v>
      </c>
      <c r="F1580" s="15" t="n">
        <f aca="false">Parámetros!$B$4-E1580</f>
        <v>395</v>
      </c>
      <c r="G1580" s="7" t="n">
        <f aca="false">COUNTIF(Pedidos!$B$2:$B$7000,A1580)</f>
        <v>1</v>
      </c>
      <c r="H1580" s="16" t="n">
        <f aca="false">SUMIFS(Pedidos!$D$2:$D$7000,Pedidos!$B$2:$B$7000,A1580)</f>
        <v>36.08</v>
      </c>
      <c r="I1580" s="7" t="n">
        <f aca="false">5-MIN(4,INT(PERCENTRANK($F$2:$F$2401,F1580,6)*5))</f>
        <v>2</v>
      </c>
      <c r="J1580" s="15" t="n">
        <f aca="false">IF(G1580&gt;=Parámetros!$B$8,5,IF(G1580&gt;=Parámetros!$B$7,4,IF(G1580&gt;=Parámetros!$B$6,3,IF(G1580&gt;=Parámetros!$B$5,2,1))))</f>
        <v>1</v>
      </c>
      <c r="K1580" s="7" t="n">
        <f aca="false">1+MIN(4,INT(PERCENTRANK($H$2:$H$2401,H1580,6)*5))</f>
        <v>3</v>
      </c>
      <c r="L1580" s="7" t="str">
        <f aca="false">I1580&amp;J1580&amp;K1580</f>
        <v>213</v>
      </c>
      <c r="M1580" s="15" t="str">
        <f aca="false">INDEX('Mapa RF'!$B$4:$F$8,6-I1580,J1580)</f>
        <v>Hibernando</v>
      </c>
    </row>
    <row r="1581" customFormat="false" ht="15" hidden="false" customHeight="false" outlineLevel="0" collapsed="false">
      <c r="A1581" s="10" t="s">
        <v>6332</v>
      </c>
      <c r="B1581" s="10" t="s">
        <v>8974</v>
      </c>
      <c r="C1581" s="11" t="n">
        <v>46081</v>
      </c>
      <c r="D1581" s="13" t="b">
        <f aca="false">TRUE()</f>
        <v>1</v>
      </c>
      <c r="E1581" s="14" t="n">
        <f aca="false">_xlfn.MAXIFS(Pedidos!$C$2:$C$7000,Pedidos!$B$2:$B$7000,A1581)</f>
        <v>46081</v>
      </c>
      <c r="F1581" s="15" t="n">
        <f aca="false">Parámetros!$B$4-E1581</f>
        <v>215</v>
      </c>
      <c r="G1581" s="7" t="n">
        <f aca="false">COUNTIF(Pedidos!$B$2:$B$7000,A1581)</f>
        <v>1</v>
      </c>
      <c r="H1581" s="16" t="n">
        <f aca="false">SUMIFS(Pedidos!$D$2:$D$7000,Pedidos!$B$2:$B$7000,A1581)</f>
        <v>32.79</v>
      </c>
      <c r="I1581" s="7" t="n">
        <f aca="false">5-MIN(4,INT(PERCENTRANK($F$2:$F$2401,F1581,6)*5))</f>
        <v>3</v>
      </c>
      <c r="J1581" s="15" t="n">
        <f aca="false">IF(G1581&gt;=Parámetros!$B$8,5,IF(G1581&gt;=Parámetros!$B$7,4,IF(G1581&gt;=Parámetros!$B$6,3,IF(G1581&gt;=Parámetros!$B$5,2,1))))</f>
        <v>1</v>
      </c>
      <c r="K1581" s="7" t="n">
        <f aca="false">1+MIN(4,INT(PERCENTRANK($H$2:$H$2401,H1581,6)*5))</f>
        <v>2</v>
      </c>
      <c r="L1581" s="7" t="str">
        <f aca="false">I1581&amp;J1581&amp;K1581</f>
        <v>312</v>
      </c>
      <c r="M1581" s="15" t="str">
        <f aca="false">INDEX('Mapa RF'!$B$4:$F$8,6-I1581,J1581)</f>
        <v>A punto de dormirse</v>
      </c>
    </row>
    <row r="1582" customFormat="false" ht="15" hidden="false" customHeight="false" outlineLevel="0" collapsed="false">
      <c r="A1582" s="10" t="s">
        <v>6009</v>
      </c>
      <c r="B1582" s="10" t="s">
        <v>8973</v>
      </c>
      <c r="C1582" s="11" t="n">
        <v>46057</v>
      </c>
      <c r="D1582" s="13" t="b">
        <f aca="false">FALSE()</f>
        <v>0</v>
      </c>
      <c r="E1582" s="14" t="n">
        <f aca="false">_xlfn.MAXIFS(Pedidos!$C$2:$C$7000,Pedidos!$B$2:$B$7000,A1582)</f>
        <v>46212</v>
      </c>
      <c r="F1582" s="15" t="n">
        <f aca="false">Parámetros!$B$4-E1582</f>
        <v>84</v>
      </c>
      <c r="G1582" s="7" t="n">
        <f aca="false">COUNTIF(Pedidos!$B$2:$B$7000,A1582)</f>
        <v>2</v>
      </c>
      <c r="H1582" s="16" t="n">
        <f aca="false">SUMIFS(Pedidos!$D$2:$D$7000,Pedidos!$B$2:$B$7000,A1582)</f>
        <v>58.35</v>
      </c>
      <c r="I1582" s="7" t="n">
        <f aca="false">5-MIN(4,INT(PERCENTRANK($F$2:$F$2401,F1582,6)*5))</f>
        <v>4</v>
      </c>
      <c r="J1582" s="15" t="n">
        <f aca="false">IF(G1582&gt;=Parámetros!$B$8,5,IF(G1582&gt;=Parámetros!$B$7,4,IF(G1582&gt;=Parámetros!$B$6,3,IF(G1582&gt;=Parámetros!$B$5,2,1))))</f>
        <v>2</v>
      </c>
      <c r="K1582" s="7" t="n">
        <f aca="false">1+MIN(4,INT(PERCENTRANK($H$2:$H$2401,H1582,6)*5))</f>
        <v>3</v>
      </c>
      <c r="L1582" s="7" t="str">
        <f aca="false">I1582&amp;J1582&amp;K1582</f>
        <v>423</v>
      </c>
      <c r="M1582" s="15" t="str">
        <f aca="false">INDEX('Mapa RF'!$B$4:$F$8,6-I1582,J1582)</f>
        <v>Potencialmente leales</v>
      </c>
    </row>
    <row r="1583" customFormat="false" ht="15" hidden="false" customHeight="false" outlineLevel="0" collapsed="false">
      <c r="A1583" s="10" t="s">
        <v>5451</v>
      </c>
      <c r="B1583" s="10" t="s">
        <v>8968</v>
      </c>
      <c r="C1583" s="11" t="n">
        <v>46013</v>
      </c>
      <c r="D1583" s="13" t="b">
        <f aca="false">TRUE()</f>
        <v>1</v>
      </c>
      <c r="E1583" s="14" t="n">
        <f aca="false">_xlfn.MAXIFS(Pedidos!$C$2:$C$7000,Pedidos!$B$2:$B$7000,A1583)</f>
        <v>46112</v>
      </c>
      <c r="F1583" s="15" t="n">
        <f aca="false">Parámetros!$B$4-E1583</f>
        <v>184</v>
      </c>
      <c r="G1583" s="7" t="n">
        <f aca="false">COUNTIF(Pedidos!$B$2:$B$7000,A1583)</f>
        <v>2</v>
      </c>
      <c r="H1583" s="16" t="n">
        <f aca="false">SUMIFS(Pedidos!$D$2:$D$7000,Pedidos!$B$2:$B$7000,A1583)</f>
        <v>75.13</v>
      </c>
      <c r="I1583" s="7" t="n">
        <f aca="false">5-MIN(4,INT(PERCENTRANK($F$2:$F$2401,F1583,6)*5))</f>
        <v>4</v>
      </c>
      <c r="J1583" s="15" t="n">
        <f aca="false">IF(G1583&gt;=Parámetros!$B$8,5,IF(G1583&gt;=Parámetros!$B$7,4,IF(G1583&gt;=Parámetros!$B$6,3,IF(G1583&gt;=Parámetros!$B$5,2,1))))</f>
        <v>2</v>
      </c>
      <c r="K1583" s="7" t="n">
        <f aca="false">1+MIN(4,INT(PERCENTRANK($H$2:$H$2401,H1583,6)*5))</f>
        <v>4</v>
      </c>
      <c r="L1583" s="7" t="str">
        <f aca="false">I1583&amp;J1583&amp;K1583</f>
        <v>424</v>
      </c>
      <c r="M1583" s="15" t="str">
        <f aca="false">INDEX('Mapa RF'!$B$4:$F$8,6-I1583,J1583)</f>
        <v>Potencialmente leales</v>
      </c>
    </row>
    <row r="1584" customFormat="false" ht="15" hidden="false" customHeight="false" outlineLevel="0" collapsed="false">
      <c r="A1584" s="10" t="s">
        <v>1088</v>
      </c>
      <c r="B1584" s="10" t="s">
        <v>8972</v>
      </c>
      <c r="C1584" s="11" t="n">
        <v>45683</v>
      </c>
      <c r="D1584" s="13" t="b">
        <f aca="false">TRUE()</f>
        <v>1</v>
      </c>
      <c r="E1584" s="14" t="n">
        <f aca="false">_xlfn.MAXIFS(Pedidos!$C$2:$C$7000,Pedidos!$B$2:$B$7000,A1584)</f>
        <v>45802</v>
      </c>
      <c r="F1584" s="15" t="n">
        <f aca="false">Parámetros!$B$4-E1584</f>
        <v>494</v>
      </c>
      <c r="G1584" s="7" t="n">
        <f aca="false">COUNTIF(Pedidos!$B$2:$B$7000,A1584)</f>
        <v>2</v>
      </c>
      <c r="H1584" s="16" t="n">
        <f aca="false">SUMIFS(Pedidos!$D$2:$D$7000,Pedidos!$B$2:$B$7000,A1584)</f>
        <v>59.62</v>
      </c>
      <c r="I1584" s="7" t="n">
        <f aca="false">5-MIN(4,INT(PERCENTRANK($F$2:$F$2401,F1584,6)*5))</f>
        <v>2</v>
      </c>
      <c r="J1584" s="15" t="n">
        <f aca="false">IF(G1584&gt;=Parámetros!$B$8,5,IF(G1584&gt;=Parámetros!$B$7,4,IF(G1584&gt;=Parámetros!$B$6,3,IF(G1584&gt;=Parámetros!$B$5,2,1))))</f>
        <v>2</v>
      </c>
      <c r="K1584" s="7" t="n">
        <f aca="false">1+MIN(4,INT(PERCENTRANK($H$2:$H$2401,H1584,6)*5))</f>
        <v>4</v>
      </c>
      <c r="L1584" s="7" t="str">
        <f aca="false">I1584&amp;J1584&amp;K1584</f>
        <v>224</v>
      </c>
      <c r="M1584" s="15" t="str">
        <f aca="false">INDEX('Mapa RF'!$B$4:$F$8,6-I1584,J1584)</f>
        <v>Hibernando</v>
      </c>
    </row>
    <row r="1585" customFormat="false" ht="15" hidden="false" customHeight="false" outlineLevel="0" collapsed="false">
      <c r="A1585" s="10" t="s">
        <v>890</v>
      </c>
      <c r="B1585" s="10" t="s">
        <v>8970</v>
      </c>
      <c r="C1585" s="11" t="n">
        <v>45664</v>
      </c>
      <c r="D1585" s="13" t="b">
        <f aca="false">TRUE()</f>
        <v>1</v>
      </c>
      <c r="E1585" s="14" t="n">
        <f aca="false">_xlfn.MAXIFS(Pedidos!$C$2:$C$7000,Pedidos!$B$2:$B$7000,A1585)</f>
        <v>46272</v>
      </c>
      <c r="F1585" s="15" t="n">
        <f aca="false">Parámetros!$B$4-E1585</f>
        <v>24</v>
      </c>
      <c r="G1585" s="7" t="n">
        <f aca="false">COUNTIF(Pedidos!$B$2:$B$7000,A1585)</f>
        <v>10</v>
      </c>
      <c r="H1585" s="16" t="n">
        <f aca="false">SUMIFS(Pedidos!$D$2:$D$7000,Pedidos!$B$2:$B$7000,A1585)</f>
        <v>452.22</v>
      </c>
      <c r="I1585" s="7" t="n">
        <f aca="false">5-MIN(4,INT(PERCENTRANK($F$2:$F$2401,F1585,6)*5))</f>
        <v>5</v>
      </c>
      <c r="J1585" s="15" t="n">
        <f aca="false">IF(G1585&gt;=Parámetros!$B$8,5,IF(G1585&gt;=Parámetros!$B$7,4,IF(G1585&gt;=Parámetros!$B$6,3,IF(G1585&gt;=Parámetros!$B$5,2,1))))</f>
        <v>5</v>
      </c>
      <c r="K1585" s="7" t="n">
        <f aca="false">1+MIN(4,INT(PERCENTRANK($H$2:$H$2401,H1585,6)*5))</f>
        <v>5</v>
      </c>
      <c r="L1585" s="7" t="str">
        <f aca="false">I1585&amp;J1585&amp;K1585</f>
        <v>555</v>
      </c>
      <c r="M1585" s="15" t="str">
        <f aca="false">INDEX('Mapa RF'!$B$4:$F$8,6-I1585,J1585)</f>
        <v>Campeones</v>
      </c>
    </row>
    <row r="1586" customFormat="false" ht="15" hidden="false" customHeight="false" outlineLevel="0" collapsed="false">
      <c r="A1586" s="10" t="s">
        <v>2477</v>
      </c>
      <c r="B1586" s="10" t="s">
        <v>8974</v>
      </c>
      <c r="C1586" s="11" t="n">
        <v>45791</v>
      </c>
      <c r="D1586" s="13" t="b">
        <f aca="false">FALSE()</f>
        <v>0</v>
      </c>
      <c r="E1586" s="14" t="n">
        <f aca="false">_xlfn.MAXIFS(Pedidos!$C$2:$C$7000,Pedidos!$B$2:$B$7000,A1586)</f>
        <v>46261</v>
      </c>
      <c r="F1586" s="15" t="n">
        <f aca="false">Parámetros!$B$4-E1586</f>
        <v>35</v>
      </c>
      <c r="G1586" s="7" t="n">
        <f aca="false">COUNTIF(Pedidos!$B$2:$B$7000,A1586)</f>
        <v>19</v>
      </c>
      <c r="H1586" s="16" t="n">
        <f aca="false">SUMIFS(Pedidos!$D$2:$D$7000,Pedidos!$B$2:$B$7000,A1586)</f>
        <v>985.28</v>
      </c>
      <c r="I1586" s="7" t="n">
        <f aca="false">5-MIN(4,INT(PERCENTRANK($F$2:$F$2401,F1586,6)*5))</f>
        <v>5</v>
      </c>
      <c r="J1586" s="15" t="n">
        <f aca="false">IF(G1586&gt;=Parámetros!$B$8,5,IF(G1586&gt;=Parámetros!$B$7,4,IF(G1586&gt;=Parámetros!$B$6,3,IF(G1586&gt;=Parámetros!$B$5,2,1))))</f>
        <v>5</v>
      </c>
      <c r="K1586" s="7" t="n">
        <f aca="false">1+MIN(4,INT(PERCENTRANK($H$2:$H$2401,H1586,6)*5))</f>
        <v>5</v>
      </c>
      <c r="L1586" s="7" t="str">
        <f aca="false">I1586&amp;J1586&amp;K1586</f>
        <v>555</v>
      </c>
      <c r="M1586" s="15" t="str">
        <f aca="false">INDEX('Mapa RF'!$B$4:$F$8,6-I1586,J1586)</f>
        <v>Campeones</v>
      </c>
    </row>
    <row r="1587" customFormat="false" ht="15" hidden="false" customHeight="false" outlineLevel="0" collapsed="false">
      <c r="A1587" s="10" t="s">
        <v>6545</v>
      </c>
      <c r="B1587" s="10" t="s">
        <v>8968</v>
      </c>
      <c r="C1587" s="11" t="n">
        <v>46098</v>
      </c>
      <c r="D1587" s="13" t="b">
        <f aca="false">TRUE()</f>
        <v>1</v>
      </c>
      <c r="E1587" s="14" t="n">
        <f aca="false">_xlfn.MAXIFS(Pedidos!$C$2:$C$7000,Pedidos!$B$2:$B$7000,A1587)</f>
        <v>46098</v>
      </c>
      <c r="F1587" s="15" t="n">
        <f aca="false">Parámetros!$B$4-E1587</f>
        <v>198</v>
      </c>
      <c r="G1587" s="7" t="n">
        <f aca="false">COUNTIF(Pedidos!$B$2:$B$7000,A1587)</f>
        <v>1</v>
      </c>
      <c r="H1587" s="16" t="n">
        <f aca="false">SUMIFS(Pedidos!$D$2:$D$7000,Pedidos!$B$2:$B$7000,A1587)</f>
        <v>41.28</v>
      </c>
      <c r="I1587" s="7" t="n">
        <f aca="false">5-MIN(4,INT(PERCENTRANK($F$2:$F$2401,F1587,6)*5))</f>
        <v>4</v>
      </c>
      <c r="J1587" s="15" t="n">
        <f aca="false">IF(G1587&gt;=Parámetros!$B$8,5,IF(G1587&gt;=Parámetros!$B$7,4,IF(G1587&gt;=Parámetros!$B$6,3,IF(G1587&gt;=Parámetros!$B$5,2,1))))</f>
        <v>1</v>
      </c>
      <c r="K1587" s="7" t="n">
        <f aca="false">1+MIN(4,INT(PERCENTRANK($H$2:$H$2401,H1587,6)*5))</f>
        <v>3</v>
      </c>
      <c r="L1587" s="7" t="str">
        <f aca="false">I1587&amp;J1587&amp;K1587</f>
        <v>413</v>
      </c>
      <c r="M1587" s="15" t="str">
        <f aca="false">INDEX('Mapa RF'!$B$4:$F$8,6-I1587,J1587)</f>
        <v>Prometedores</v>
      </c>
    </row>
    <row r="1588" customFormat="false" ht="15" hidden="false" customHeight="false" outlineLevel="0" collapsed="false">
      <c r="A1588" s="10" t="s">
        <v>2813</v>
      </c>
      <c r="B1588" s="10" t="s">
        <v>8975</v>
      </c>
      <c r="C1588" s="11" t="n">
        <v>45817</v>
      </c>
      <c r="D1588" s="13" t="b">
        <f aca="false">FALSE()</f>
        <v>0</v>
      </c>
      <c r="E1588" s="14" t="n">
        <f aca="false">_xlfn.MAXIFS(Pedidos!$C$2:$C$7000,Pedidos!$B$2:$B$7000,A1588)</f>
        <v>45969</v>
      </c>
      <c r="F1588" s="15" t="n">
        <f aca="false">Parámetros!$B$4-E1588</f>
        <v>327</v>
      </c>
      <c r="G1588" s="7" t="n">
        <f aca="false">COUNTIF(Pedidos!$B$2:$B$7000,A1588)</f>
        <v>2</v>
      </c>
      <c r="H1588" s="16" t="n">
        <f aca="false">SUMIFS(Pedidos!$D$2:$D$7000,Pedidos!$B$2:$B$7000,A1588)</f>
        <v>53.94</v>
      </c>
      <c r="I1588" s="7" t="n">
        <f aca="false">5-MIN(4,INT(PERCENTRANK($F$2:$F$2401,F1588,6)*5))</f>
        <v>3</v>
      </c>
      <c r="J1588" s="15" t="n">
        <f aca="false">IF(G1588&gt;=Parámetros!$B$8,5,IF(G1588&gt;=Parámetros!$B$7,4,IF(G1588&gt;=Parámetros!$B$6,3,IF(G1588&gt;=Parámetros!$B$5,2,1))))</f>
        <v>2</v>
      </c>
      <c r="K1588" s="7" t="n">
        <f aca="false">1+MIN(4,INT(PERCENTRANK($H$2:$H$2401,H1588,6)*5))</f>
        <v>3</v>
      </c>
      <c r="L1588" s="7" t="str">
        <f aca="false">I1588&amp;J1588&amp;K1588</f>
        <v>323</v>
      </c>
      <c r="M1588" s="15" t="str">
        <f aca="false">INDEX('Mapa RF'!$B$4:$F$8,6-I1588,J1588)</f>
        <v>A punto de dormirse</v>
      </c>
    </row>
    <row r="1589" customFormat="false" ht="15" hidden="false" customHeight="false" outlineLevel="0" collapsed="false">
      <c r="A1589" s="10" t="s">
        <v>5538</v>
      </c>
      <c r="B1589" s="10" t="s">
        <v>8974</v>
      </c>
      <c r="C1589" s="11" t="n">
        <v>46021</v>
      </c>
      <c r="D1589" s="13" t="b">
        <f aca="false">TRUE()</f>
        <v>1</v>
      </c>
      <c r="E1589" s="14" t="n">
        <f aca="false">_xlfn.MAXIFS(Pedidos!$C$2:$C$7000,Pedidos!$B$2:$B$7000,A1589)</f>
        <v>46021</v>
      </c>
      <c r="F1589" s="15" t="n">
        <f aca="false">Parámetros!$B$4-E1589</f>
        <v>275</v>
      </c>
      <c r="G1589" s="7" t="n">
        <f aca="false">COUNTIF(Pedidos!$B$2:$B$7000,A1589)</f>
        <v>1</v>
      </c>
      <c r="H1589" s="16" t="n">
        <f aca="false">SUMIFS(Pedidos!$D$2:$D$7000,Pedidos!$B$2:$B$7000,A1589)</f>
        <v>20.59</v>
      </c>
      <c r="I1589" s="7" t="n">
        <f aca="false">5-MIN(4,INT(PERCENTRANK($F$2:$F$2401,F1589,6)*5))</f>
        <v>3</v>
      </c>
      <c r="J1589" s="15" t="n">
        <f aca="false">IF(G1589&gt;=Parámetros!$B$8,5,IF(G1589&gt;=Parámetros!$B$7,4,IF(G1589&gt;=Parámetros!$B$6,3,IF(G1589&gt;=Parámetros!$B$5,2,1))))</f>
        <v>1</v>
      </c>
      <c r="K1589" s="7" t="n">
        <f aca="false">1+MIN(4,INT(PERCENTRANK($H$2:$H$2401,H1589,6)*5))</f>
        <v>1</v>
      </c>
      <c r="L1589" s="7" t="str">
        <f aca="false">I1589&amp;J1589&amp;K1589</f>
        <v>311</v>
      </c>
      <c r="M1589" s="15" t="str">
        <f aca="false">INDEX('Mapa RF'!$B$4:$F$8,6-I1589,J1589)</f>
        <v>A punto de dormirse</v>
      </c>
    </row>
    <row r="1590" customFormat="false" ht="15" hidden="false" customHeight="false" outlineLevel="0" collapsed="false">
      <c r="A1590" s="10" t="s">
        <v>1001</v>
      </c>
      <c r="B1590" s="10" t="s">
        <v>8979</v>
      </c>
      <c r="C1590" s="11" t="n">
        <v>45675</v>
      </c>
      <c r="D1590" s="13" t="b">
        <f aca="false">TRUE()</f>
        <v>1</v>
      </c>
      <c r="E1590" s="14" t="n">
        <f aca="false">_xlfn.MAXIFS(Pedidos!$C$2:$C$7000,Pedidos!$B$2:$B$7000,A1590)</f>
        <v>45675</v>
      </c>
      <c r="F1590" s="15" t="n">
        <f aca="false">Parámetros!$B$4-E1590</f>
        <v>621</v>
      </c>
      <c r="G1590" s="7" t="n">
        <f aca="false">COUNTIF(Pedidos!$B$2:$B$7000,A1590)</f>
        <v>1</v>
      </c>
      <c r="H1590" s="16" t="n">
        <f aca="false">SUMIFS(Pedidos!$D$2:$D$7000,Pedidos!$B$2:$B$7000,A1590)</f>
        <v>31.48</v>
      </c>
      <c r="I1590" s="7" t="n">
        <f aca="false">5-MIN(4,INT(PERCENTRANK($F$2:$F$2401,F1590,6)*5))</f>
        <v>1</v>
      </c>
      <c r="J1590" s="15" t="n">
        <f aca="false">IF(G1590&gt;=Parámetros!$B$8,5,IF(G1590&gt;=Parámetros!$B$7,4,IF(G1590&gt;=Parámetros!$B$6,3,IF(G1590&gt;=Parámetros!$B$5,2,1))))</f>
        <v>1</v>
      </c>
      <c r="K1590" s="7" t="n">
        <f aca="false">1+MIN(4,INT(PERCENTRANK($H$2:$H$2401,H1590,6)*5))</f>
        <v>2</v>
      </c>
      <c r="L1590" s="7" t="str">
        <f aca="false">I1590&amp;J1590&amp;K1590</f>
        <v>112</v>
      </c>
      <c r="M1590" s="15" t="str">
        <f aca="false">INDEX('Mapa RF'!$B$4:$F$8,6-I1590,J1590)</f>
        <v>Hibernando</v>
      </c>
    </row>
    <row r="1591" customFormat="false" ht="15" hidden="false" customHeight="false" outlineLevel="0" collapsed="false">
      <c r="A1591" s="10" t="s">
        <v>5254</v>
      </c>
      <c r="B1591" s="10" t="s">
        <v>8982</v>
      </c>
      <c r="C1591" s="11" t="n">
        <v>45999</v>
      </c>
      <c r="D1591" s="13" t="b">
        <f aca="false">TRUE()</f>
        <v>1</v>
      </c>
      <c r="E1591" s="14" t="n">
        <f aca="false">_xlfn.MAXIFS(Pedidos!$C$2:$C$7000,Pedidos!$B$2:$B$7000,A1591)</f>
        <v>46285</v>
      </c>
      <c r="F1591" s="15" t="n">
        <f aca="false">Parámetros!$B$4-E1591</f>
        <v>11</v>
      </c>
      <c r="G1591" s="7" t="n">
        <f aca="false">COUNTIF(Pedidos!$B$2:$B$7000,A1591)</f>
        <v>5</v>
      </c>
      <c r="H1591" s="16" t="n">
        <f aca="false">SUMIFS(Pedidos!$D$2:$D$7000,Pedidos!$B$2:$B$7000,A1591)</f>
        <v>190.65</v>
      </c>
      <c r="I1591" s="7" t="n">
        <f aca="false">5-MIN(4,INT(PERCENTRANK($F$2:$F$2401,F1591,6)*5))</f>
        <v>5</v>
      </c>
      <c r="J1591" s="15" t="n">
        <f aca="false">IF(G1591&gt;=Parámetros!$B$8,5,IF(G1591&gt;=Parámetros!$B$7,4,IF(G1591&gt;=Parámetros!$B$6,3,IF(G1591&gt;=Parámetros!$B$5,2,1))))</f>
        <v>4</v>
      </c>
      <c r="K1591" s="7" t="n">
        <f aca="false">1+MIN(4,INT(PERCENTRANK($H$2:$H$2401,H1591,6)*5))</f>
        <v>5</v>
      </c>
      <c r="L1591" s="7" t="str">
        <f aca="false">I1591&amp;J1591&amp;K1591</f>
        <v>545</v>
      </c>
      <c r="M1591" s="15" t="str">
        <f aca="false">INDEX('Mapa RF'!$B$4:$F$8,6-I1591,J1591)</f>
        <v>Campeones</v>
      </c>
    </row>
    <row r="1592" customFormat="false" ht="15" hidden="false" customHeight="false" outlineLevel="0" collapsed="false">
      <c r="A1592" s="10" t="s">
        <v>1080</v>
      </c>
      <c r="B1592" s="10" t="s">
        <v>8973</v>
      </c>
      <c r="C1592" s="11" t="n">
        <v>45682</v>
      </c>
      <c r="D1592" s="13" t="b">
        <f aca="false">FALSE()</f>
        <v>0</v>
      </c>
      <c r="E1592" s="14" t="n">
        <f aca="false">_xlfn.MAXIFS(Pedidos!$C$2:$C$7000,Pedidos!$B$2:$B$7000,A1592)</f>
        <v>45682</v>
      </c>
      <c r="F1592" s="15" t="n">
        <f aca="false">Parámetros!$B$4-E1592</f>
        <v>614</v>
      </c>
      <c r="G1592" s="7" t="n">
        <f aca="false">COUNTIF(Pedidos!$B$2:$B$7000,A1592)</f>
        <v>1</v>
      </c>
      <c r="H1592" s="16" t="n">
        <f aca="false">SUMIFS(Pedidos!$D$2:$D$7000,Pedidos!$B$2:$B$7000,A1592)</f>
        <v>20.42</v>
      </c>
      <c r="I1592" s="7" t="n">
        <f aca="false">5-MIN(4,INT(PERCENTRANK($F$2:$F$2401,F1592,6)*5))</f>
        <v>1</v>
      </c>
      <c r="J1592" s="15" t="n">
        <f aca="false">IF(G1592&gt;=Parámetros!$B$8,5,IF(G1592&gt;=Parámetros!$B$7,4,IF(G1592&gt;=Parámetros!$B$6,3,IF(G1592&gt;=Parámetros!$B$5,2,1))))</f>
        <v>1</v>
      </c>
      <c r="K1592" s="7" t="n">
        <f aca="false">1+MIN(4,INT(PERCENTRANK($H$2:$H$2401,H1592,6)*5))</f>
        <v>1</v>
      </c>
      <c r="L1592" s="7" t="str">
        <f aca="false">I1592&amp;J1592&amp;K1592</f>
        <v>111</v>
      </c>
      <c r="M1592" s="15" t="str">
        <f aca="false">INDEX('Mapa RF'!$B$4:$F$8,6-I1592,J1592)</f>
        <v>Hibernando</v>
      </c>
    </row>
    <row r="1593" customFormat="false" ht="15" hidden="false" customHeight="false" outlineLevel="0" collapsed="false">
      <c r="A1593" s="10" t="s">
        <v>1414</v>
      </c>
      <c r="B1593" s="10" t="s">
        <v>8968</v>
      </c>
      <c r="C1593" s="11" t="n">
        <v>45712</v>
      </c>
      <c r="D1593" s="13" t="b">
        <f aca="false">TRUE()</f>
        <v>1</v>
      </c>
      <c r="E1593" s="14" t="n">
        <f aca="false">_xlfn.MAXIFS(Pedidos!$C$2:$C$7000,Pedidos!$B$2:$B$7000,A1593)</f>
        <v>45712</v>
      </c>
      <c r="F1593" s="15" t="n">
        <f aca="false">Parámetros!$B$4-E1593</f>
        <v>584</v>
      </c>
      <c r="G1593" s="7" t="n">
        <f aca="false">COUNTIF(Pedidos!$B$2:$B$7000,A1593)</f>
        <v>1</v>
      </c>
      <c r="H1593" s="16" t="n">
        <f aca="false">SUMIFS(Pedidos!$D$2:$D$7000,Pedidos!$B$2:$B$7000,A1593)</f>
        <v>28.11</v>
      </c>
      <c r="I1593" s="7" t="n">
        <f aca="false">5-MIN(4,INT(PERCENTRANK($F$2:$F$2401,F1593,6)*5))</f>
        <v>1</v>
      </c>
      <c r="J1593" s="15" t="n">
        <f aca="false">IF(G1593&gt;=Parámetros!$B$8,5,IF(G1593&gt;=Parámetros!$B$7,4,IF(G1593&gt;=Parámetros!$B$6,3,IF(G1593&gt;=Parámetros!$B$5,2,1))))</f>
        <v>1</v>
      </c>
      <c r="K1593" s="7" t="n">
        <f aca="false">1+MIN(4,INT(PERCENTRANK($H$2:$H$2401,H1593,6)*5))</f>
        <v>2</v>
      </c>
      <c r="L1593" s="7" t="str">
        <f aca="false">I1593&amp;J1593&amp;K1593</f>
        <v>112</v>
      </c>
      <c r="M1593" s="15" t="str">
        <f aca="false">INDEX('Mapa RF'!$B$4:$F$8,6-I1593,J1593)</f>
        <v>Hibernando</v>
      </c>
    </row>
    <row r="1594" customFormat="false" ht="15" hidden="false" customHeight="false" outlineLevel="0" collapsed="false">
      <c r="A1594" s="10" t="s">
        <v>6959</v>
      </c>
      <c r="B1594" s="10" t="s">
        <v>8968</v>
      </c>
      <c r="C1594" s="11" t="n">
        <v>46131</v>
      </c>
      <c r="D1594" s="13" t="b">
        <f aca="false">TRUE()</f>
        <v>1</v>
      </c>
      <c r="E1594" s="14" t="n">
        <f aca="false">_xlfn.MAXIFS(Pedidos!$C$2:$C$7000,Pedidos!$B$2:$B$7000,A1594)</f>
        <v>46131</v>
      </c>
      <c r="F1594" s="15" t="n">
        <f aca="false">Parámetros!$B$4-E1594</f>
        <v>165</v>
      </c>
      <c r="G1594" s="7" t="n">
        <f aca="false">COUNTIF(Pedidos!$B$2:$B$7000,A1594)</f>
        <v>1</v>
      </c>
      <c r="H1594" s="16" t="n">
        <f aca="false">SUMIFS(Pedidos!$D$2:$D$7000,Pedidos!$B$2:$B$7000,A1594)</f>
        <v>11.55</v>
      </c>
      <c r="I1594" s="7" t="n">
        <f aca="false">5-MIN(4,INT(PERCENTRANK($F$2:$F$2401,F1594,6)*5))</f>
        <v>4</v>
      </c>
      <c r="J1594" s="15" t="n">
        <f aca="false">IF(G1594&gt;=Parámetros!$B$8,5,IF(G1594&gt;=Parámetros!$B$7,4,IF(G1594&gt;=Parámetros!$B$6,3,IF(G1594&gt;=Parámetros!$B$5,2,1))))</f>
        <v>1</v>
      </c>
      <c r="K1594" s="7" t="n">
        <f aca="false">1+MIN(4,INT(PERCENTRANK($H$2:$H$2401,H1594,6)*5))</f>
        <v>1</v>
      </c>
      <c r="L1594" s="7" t="str">
        <f aca="false">I1594&amp;J1594&amp;K1594</f>
        <v>411</v>
      </c>
      <c r="M1594" s="15" t="str">
        <f aca="false">INDEX('Mapa RF'!$B$4:$F$8,6-I1594,J1594)</f>
        <v>Prometedores</v>
      </c>
    </row>
    <row r="1595" customFormat="false" ht="15" hidden="false" customHeight="false" outlineLevel="0" collapsed="false">
      <c r="A1595" s="10" t="s">
        <v>8598</v>
      </c>
      <c r="B1595" s="10" t="s">
        <v>8979</v>
      </c>
      <c r="C1595" s="11" t="n">
        <v>46266</v>
      </c>
      <c r="D1595" s="13" t="b">
        <f aca="false">TRUE()</f>
        <v>1</v>
      </c>
      <c r="E1595" s="14" t="n">
        <f aca="false">_xlfn.MAXIFS(Pedidos!$C$2:$C$7000,Pedidos!$B$2:$B$7000,A1595)</f>
        <v>46266</v>
      </c>
      <c r="F1595" s="15" t="n">
        <f aca="false">Parámetros!$B$4-E1595</f>
        <v>30</v>
      </c>
      <c r="G1595" s="7" t="n">
        <f aca="false">COUNTIF(Pedidos!$B$2:$B$7000,A1595)</f>
        <v>1</v>
      </c>
      <c r="H1595" s="16" t="n">
        <f aca="false">SUMIFS(Pedidos!$D$2:$D$7000,Pedidos!$B$2:$B$7000,A1595)</f>
        <v>15.12</v>
      </c>
      <c r="I1595" s="7" t="n">
        <f aca="false">5-MIN(4,INT(PERCENTRANK($F$2:$F$2401,F1595,6)*5))</f>
        <v>5</v>
      </c>
      <c r="J1595" s="15" t="n">
        <f aca="false">IF(G1595&gt;=Parámetros!$B$8,5,IF(G1595&gt;=Parámetros!$B$7,4,IF(G1595&gt;=Parámetros!$B$6,3,IF(G1595&gt;=Parámetros!$B$5,2,1))))</f>
        <v>1</v>
      </c>
      <c r="K1595" s="7" t="n">
        <f aca="false">1+MIN(4,INT(PERCENTRANK($H$2:$H$2401,H1595,6)*5))</f>
        <v>1</v>
      </c>
      <c r="L1595" s="7" t="str">
        <f aca="false">I1595&amp;J1595&amp;K1595</f>
        <v>511</v>
      </c>
      <c r="M1595" s="15" t="str">
        <f aca="false">INDEX('Mapa RF'!$B$4:$F$8,6-I1595,J1595)</f>
        <v>Nuevos</v>
      </c>
    </row>
    <row r="1596" customFormat="false" ht="15" hidden="false" customHeight="false" outlineLevel="0" collapsed="false">
      <c r="A1596" s="10" t="s">
        <v>248</v>
      </c>
      <c r="B1596" s="10" t="s">
        <v>8980</v>
      </c>
      <c r="C1596" s="11" t="n">
        <v>45594</v>
      </c>
      <c r="D1596" s="13" t="b">
        <f aca="false">TRUE()</f>
        <v>1</v>
      </c>
      <c r="E1596" s="14" t="n">
        <f aca="false">_xlfn.MAXIFS(Pedidos!$C$2:$C$7000,Pedidos!$B$2:$B$7000,A1596)</f>
        <v>45874</v>
      </c>
      <c r="F1596" s="15" t="n">
        <f aca="false">Parámetros!$B$4-E1596</f>
        <v>422</v>
      </c>
      <c r="G1596" s="7" t="n">
        <f aca="false">COUNTIF(Pedidos!$B$2:$B$7000,A1596)</f>
        <v>5</v>
      </c>
      <c r="H1596" s="16" t="n">
        <f aca="false">SUMIFS(Pedidos!$D$2:$D$7000,Pedidos!$B$2:$B$7000,A1596)</f>
        <v>146.99</v>
      </c>
      <c r="I1596" s="7" t="n">
        <f aca="false">5-MIN(4,INT(PERCENTRANK($F$2:$F$2401,F1596,6)*5))</f>
        <v>2</v>
      </c>
      <c r="J1596" s="15" t="n">
        <f aca="false">IF(G1596&gt;=Parámetros!$B$8,5,IF(G1596&gt;=Parámetros!$B$7,4,IF(G1596&gt;=Parámetros!$B$6,3,IF(G1596&gt;=Parámetros!$B$5,2,1))))</f>
        <v>4</v>
      </c>
      <c r="K1596" s="7" t="n">
        <f aca="false">1+MIN(4,INT(PERCENTRANK($H$2:$H$2401,H1596,6)*5))</f>
        <v>5</v>
      </c>
      <c r="L1596" s="7" t="str">
        <f aca="false">I1596&amp;J1596&amp;K1596</f>
        <v>245</v>
      </c>
      <c r="M1596" s="15" t="str">
        <f aca="false">INDEX('Mapa RF'!$B$4:$F$8,6-I1596,J1596)</f>
        <v>En riesgo</v>
      </c>
    </row>
    <row r="1597" customFormat="false" ht="15" hidden="false" customHeight="false" outlineLevel="0" collapsed="false">
      <c r="A1597" s="10" t="s">
        <v>3277</v>
      </c>
      <c r="B1597" s="10" t="s">
        <v>8975</v>
      </c>
      <c r="C1597" s="11" t="n">
        <v>45852</v>
      </c>
      <c r="D1597" s="13" t="b">
        <f aca="false">TRUE()</f>
        <v>1</v>
      </c>
      <c r="E1597" s="14" t="n">
        <f aca="false">_xlfn.MAXIFS(Pedidos!$C$2:$C$7000,Pedidos!$B$2:$B$7000,A1597)</f>
        <v>45967</v>
      </c>
      <c r="F1597" s="15" t="n">
        <f aca="false">Parámetros!$B$4-E1597</f>
        <v>329</v>
      </c>
      <c r="G1597" s="7" t="n">
        <f aca="false">COUNTIF(Pedidos!$B$2:$B$7000,A1597)</f>
        <v>2</v>
      </c>
      <c r="H1597" s="16" t="n">
        <f aca="false">SUMIFS(Pedidos!$D$2:$D$7000,Pedidos!$B$2:$B$7000,A1597)</f>
        <v>43.4</v>
      </c>
      <c r="I1597" s="7" t="n">
        <f aca="false">5-MIN(4,INT(PERCENTRANK($F$2:$F$2401,F1597,6)*5))</f>
        <v>3</v>
      </c>
      <c r="J1597" s="15" t="n">
        <f aca="false">IF(G1597&gt;=Parámetros!$B$8,5,IF(G1597&gt;=Parámetros!$B$7,4,IF(G1597&gt;=Parámetros!$B$6,3,IF(G1597&gt;=Parámetros!$B$5,2,1))))</f>
        <v>2</v>
      </c>
      <c r="K1597" s="7" t="n">
        <f aca="false">1+MIN(4,INT(PERCENTRANK($H$2:$H$2401,H1597,6)*5))</f>
        <v>3</v>
      </c>
      <c r="L1597" s="7" t="str">
        <f aca="false">I1597&amp;J1597&amp;K1597</f>
        <v>323</v>
      </c>
      <c r="M1597" s="15" t="str">
        <f aca="false">INDEX('Mapa RF'!$B$4:$F$8,6-I1597,J1597)</f>
        <v>A punto de dormirse</v>
      </c>
    </row>
    <row r="1598" customFormat="false" ht="15" hidden="false" customHeight="false" outlineLevel="0" collapsed="false">
      <c r="A1598" s="10" t="s">
        <v>793</v>
      </c>
      <c r="B1598" s="10" t="s">
        <v>8968</v>
      </c>
      <c r="C1598" s="11" t="n">
        <v>45656</v>
      </c>
      <c r="D1598" s="13" t="b">
        <f aca="false">TRUE()</f>
        <v>1</v>
      </c>
      <c r="E1598" s="14" t="n">
        <f aca="false">_xlfn.MAXIFS(Pedidos!$C$2:$C$7000,Pedidos!$B$2:$B$7000,A1598)</f>
        <v>45931</v>
      </c>
      <c r="F1598" s="15" t="n">
        <f aca="false">Parámetros!$B$4-E1598</f>
        <v>365</v>
      </c>
      <c r="G1598" s="7" t="n">
        <f aca="false">COUNTIF(Pedidos!$B$2:$B$7000,A1598)</f>
        <v>3</v>
      </c>
      <c r="H1598" s="16" t="n">
        <f aca="false">SUMIFS(Pedidos!$D$2:$D$7000,Pedidos!$B$2:$B$7000,A1598)</f>
        <v>111.56</v>
      </c>
      <c r="I1598" s="7" t="n">
        <f aca="false">5-MIN(4,INT(PERCENTRANK($F$2:$F$2401,F1598,6)*5))</f>
        <v>2</v>
      </c>
      <c r="J1598" s="15" t="n">
        <f aca="false">IF(G1598&gt;=Parámetros!$B$8,5,IF(G1598&gt;=Parámetros!$B$7,4,IF(G1598&gt;=Parámetros!$B$6,3,IF(G1598&gt;=Parámetros!$B$5,2,1))))</f>
        <v>3</v>
      </c>
      <c r="K1598" s="7" t="n">
        <f aca="false">1+MIN(4,INT(PERCENTRANK($H$2:$H$2401,H1598,6)*5))</f>
        <v>4</v>
      </c>
      <c r="L1598" s="7" t="str">
        <f aca="false">I1598&amp;J1598&amp;K1598</f>
        <v>234</v>
      </c>
      <c r="M1598" s="15" t="str">
        <f aca="false">INDEX('Mapa RF'!$B$4:$F$8,6-I1598,J1598)</f>
        <v>En riesgo</v>
      </c>
    </row>
    <row r="1599" customFormat="false" ht="15" hidden="false" customHeight="false" outlineLevel="0" collapsed="false">
      <c r="A1599" s="10" t="s">
        <v>7772</v>
      </c>
      <c r="B1599" s="10" t="s">
        <v>8973</v>
      </c>
      <c r="C1599" s="11" t="n">
        <v>46200</v>
      </c>
      <c r="D1599" s="13" t="b">
        <f aca="false">TRUE()</f>
        <v>1</v>
      </c>
      <c r="E1599" s="14" t="n">
        <f aca="false">_xlfn.MAXIFS(Pedidos!$C$2:$C$7000,Pedidos!$B$2:$B$7000,A1599)</f>
        <v>46200</v>
      </c>
      <c r="F1599" s="15" t="n">
        <f aca="false">Parámetros!$B$4-E1599</f>
        <v>96</v>
      </c>
      <c r="G1599" s="7" t="n">
        <f aca="false">COUNTIF(Pedidos!$B$2:$B$7000,A1599)</f>
        <v>1</v>
      </c>
      <c r="H1599" s="16" t="n">
        <f aca="false">SUMIFS(Pedidos!$D$2:$D$7000,Pedidos!$B$2:$B$7000,A1599)</f>
        <v>39.65</v>
      </c>
      <c r="I1599" s="7" t="n">
        <f aca="false">5-MIN(4,INT(PERCENTRANK($F$2:$F$2401,F1599,6)*5))</f>
        <v>4</v>
      </c>
      <c r="J1599" s="15" t="n">
        <f aca="false">IF(G1599&gt;=Parámetros!$B$8,5,IF(G1599&gt;=Parámetros!$B$7,4,IF(G1599&gt;=Parámetros!$B$6,3,IF(G1599&gt;=Parámetros!$B$5,2,1))))</f>
        <v>1</v>
      </c>
      <c r="K1599" s="7" t="n">
        <f aca="false">1+MIN(4,INT(PERCENTRANK($H$2:$H$2401,H1599,6)*5))</f>
        <v>3</v>
      </c>
      <c r="L1599" s="7" t="str">
        <f aca="false">I1599&amp;J1599&amp;K1599</f>
        <v>413</v>
      </c>
      <c r="M1599" s="15" t="str">
        <f aca="false">INDEX('Mapa RF'!$B$4:$F$8,6-I1599,J1599)</f>
        <v>Prometedores</v>
      </c>
    </row>
    <row r="1600" customFormat="false" ht="15" hidden="false" customHeight="false" outlineLevel="0" collapsed="false">
      <c r="A1600" s="10" t="s">
        <v>3429</v>
      </c>
      <c r="B1600" s="10" t="s">
        <v>8971</v>
      </c>
      <c r="C1600" s="11" t="n">
        <v>45864</v>
      </c>
      <c r="D1600" s="13" t="b">
        <f aca="false">TRUE()</f>
        <v>1</v>
      </c>
      <c r="E1600" s="14" t="n">
        <f aca="false">_xlfn.MAXIFS(Pedidos!$C$2:$C$7000,Pedidos!$B$2:$B$7000,A1600)</f>
        <v>45864</v>
      </c>
      <c r="F1600" s="15" t="n">
        <f aca="false">Parámetros!$B$4-E1600</f>
        <v>432</v>
      </c>
      <c r="G1600" s="7" t="n">
        <f aca="false">COUNTIF(Pedidos!$B$2:$B$7000,A1600)</f>
        <v>1</v>
      </c>
      <c r="H1600" s="16" t="n">
        <f aca="false">SUMIFS(Pedidos!$D$2:$D$7000,Pedidos!$B$2:$B$7000,A1600)</f>
        <v>22.21</v>
      </c>
      <c r="I1600" s="7" t="n">
        <f aca="false">5-MIN(4,INT(PERCENTRANK($F$2:$F$2401,F1600,6)*5))</f>
        <v>2</v>
      </c>
      <c r="J1600" s="15" t="n">
        <f aca="false">IF(G1600&gt;=Parámetros!$B$8,5,IF(G1600&gt;=Parámetros!$B$7,4,IF(G1600&gt;=Parámetros!$B$6,3,IF(G1600&gt;=Parámetros!$B$5,2,1))))</f>
        <v>1</v>
      </c>
      <c r="K1600" s="7" t="n">
        <f aca="false">1+MIN(4,INT(PERCENTRANK($H$2:$H$2401,H1600,6)*5))</f>
        <v>1</v>
      </c>
      <c r="L1600" s="7" t="str">
        <f aca="false">I1600&amp;J1600&amp;K1600</f>
        <v>211</v>
      </c>
      <c r="M1600" s="15" t="str">
        <f aca="false">INDEX('Mapa RF'!$B$4:$F$8,6-I1600,J1600)</f>
        <v>Hibernando</v>
      </c>
    </row>
    <row r="1601" customFormat="false" ht="15" hidden="false" customHeight="false" outlineLevel="0" collapsed="false">
      <c r="A1601" s="10" t="s">
        <v>3316</v>
      </c>
      <c r="B1601" s="10" t="s">
        <v>8980</v>
      </c>
      <c r="C1601" s="11" t="n">
        <v>45855</v>
      </c>
      <c r="D1601" s="13" t="b">
        <f aca="false">TRUE()</f>
        <v>1</v>
      </c>
      <c r="E1601" s="14" t="n">
        <f aca="false">_xlfn.MAXIFS(Pedidos!$C$2:$C$7000,Pedidos!$B$2:$B$7000,A1601)</f>
        <v>45855</v>
      </c>
      <c r="F1601" s="15" t="n">
        <f aca="false">Parámetros!$B$4-E1601</f>
        <v>441</v>
      </c>
      <c r="G1601" s="7" t="n">
        <f aca="false">COUNTIF(Pedidos!$B$2:$B$7000,A1601)</f>
        <v>1</v>
      </c>
      <c r="H1601" s="16" t="n">
        <f aca="false">SUMIFS(Pedidos!$D$2:$D$7000,Pedidos!$B$2:$B$7000,A1601)</f>
        <v>19.5</v>
      </c>
      <c r="I1601" s="7" t="n">
        <f aca="false">5-MIN(4,INT(PERCENTRANK($F$2:$F$2401,F1601,6)*5))</f>
        <v>2</v>
      </c>
      <c r="J1601" s="15" t="n">
        <f aca="false">IF(G1601&gt;=Parámetros!$B$8,5,IF(G1601&gt;=Parámetros!$B$7,4,IF(G1601&gt;=Parámetros!$B$6,3,IF(G1601&gt;=Parámetros!$B$5,2,1))))</f>
        <v>1</v>
      </c>
      <c r="K1601" s="7" t="n">
        <f aca="false">1+MIN(4,INT(PERCENTRANK($H$2:$H$2401,H1601,6)*5))</f>
        <v>1</v>
      </c>
      <c r="L1601" s="7" t="str">
        <f aca="false">I1601&amp;J1601&amp;K1601</f>
        <v>211</v>
      </c>
      <c r="M1601" s="15" t="str">
        <f aca="false">INDEX('Mapa RF'!$B$4:$F$8,6-I1601,J1601)</f>
        <v>Hibernando</v>
      </c>
    </row>
    <row r="1602" customFormat="false" ht="15" hidden="false" customHeight="false" outlineLevel="0" collapsed="false">
      <c r="A1602" s="10" t="s">
        <v>2019</v>
      </c>
      <c r="B1602" s="10" t="s">
        <v>8972</v>
      </c>
      <c r="C1602" s="11" t="n">
        <v>45758</v>
      </c>
      <c r="D1602" s="13" t="b">
        <f aca="false">TRUE()</f>
        <v>1</v>
      </c>
      <c r="E1602" s="14" t="n">
        <f aca="false">_xlfn.MAXIFS(Pedidos!$C$2:$C$7000,Pedidos!$B$2:$B$7000,A1602)</f>
        <v>45834</v>
      </c>
      <c r="F1602" s="15" t="n">
        <f aca="false">Parámetros!$B$4-E1602</f>
        <v>462</v>
      </c>
      <c r="G1602" s="7" t="n">
        <f aca="false">COUNTIF(Pedidos!$B$2:$B$7000,A1602)</f>
        <v>2</v>
      </c>
      <c r="H1602" s="16" t="n">
        <f aca="false">SUMIFS(Pedidos!$D$2:$D$7000,Pedidos!$B$2:$B$7000,A1602)</f>
        <v>82.83</v>
      </c>
      <c r="I1602" s="7" t="n">
        <f aca="false">5-MIN(4,INT(PERCENTRANK($F$2:$F$2401,F1602,6)*5))</f>
        <v>2</v>
      </c>
      <c r="J1602" s="15" t="n">
        <f aca="false">IF(G1602&gt;=Parámetros!$B$8,5,IF(G1602&gt;=Parámetros!$B$7,4,IF(G1602&gt;=Parámetros!$B$6,3,IF(G1602&gt;=Parámetros!$B$5,2,1))))</f>
        <v>2</v>
      </c>
      <c r="K1602" s="7" t="n">
        <f aca="false">1+MIN(4,INT(PERCENTRANK($H$2:$H$2401,H1602,6)*5))</f>
        <v>4</v>
      </c>
      <c r="L1602" s="7" t="str">
        <f aca="false">I1602&amp;J1602&amp;K1602</f>
        <v>224</v>
      </c>
      <c r="M1602" s="15" t="str">
        <f aca="false">INDEX('Mapa RF'!$B$4:$F$8,6-I1602,J1602)</f>
        <v>Hibernando</v>
      </c>
    </row>
    <row r="1603" customFormat="false" ht="15" hidden="false" customHeight="false" outlineLevel="0" collapsed="false">
      <c r="A1603" s="10" t="s">
        <v>6064</v>
      </c>
      <c r="B1603" s="10" t="s">
        <v>8982</v>
      </c>
      <c r="C1603" s="11" t="n">
        <v>46061</v>
      </c>
      <c r="D1603" s="13" t="b">
        <f aca="false">TRUE()</f>
        <v>1</v>
      </c>
      <c r="E1603" s="14" t="n">
        <f aca="false">_xlfn.MAXIFS(Pedidos!$C$2:$C$7000,Pedidos!$B$2:$B$7000,A1603)</f>
        <v>46061</v>
      </c>
      <c r="F1603" s="15" t="n">
        <f aca="false">Parámetros!$B$4-E1603</f>
        <v>235</v>
      </c>
      <c r="G1603" s="7" t="n">
        <f aca="false">COUNTIF(Pedidos!$B$2:$B$7000,A1603)</f>
        <v>1</v>
      </c>
      <c r="H1603" s="16" t="n">
        <f aca="false">SUMIFS(Pedidos!$D$2:$D$7000,Pedidos!$B$2:$B$7000,A1603)</f>
        <v>33.04</v>
      </c>
      <c r="I1603" s="7" t="n">
        <f aca="false">5-MIN(4,INT(PERCENTRANK($F$2:$F$2401,F1603,6)*5))</f>
        <v>3</v>
      </c>
      <c r="J1603" s="15" t="n">
        <f aca="false">IF(G1603&gt;=Parámetros!$B$8,5,IF(G1603&gt;=Parámetros!$B$7,4,IF(G1603&gt;=Parámetros!$B$6,3,IF(G1603&gt;=Parámetros!$B$5,2,1))))</f>
        <v>1</v>
      </c>
      <c r="K1603" s="7" t="n">
        <f aca="false">1+MIN(4,INT(PERCENTRANK($H$2:$H$2401,H1603,6)*5))</f>
        <v>2</v>
      </c>
      <c r="L1603" s="7" t="str">
        <f aca="false">I1603&amp;J1603&amp;K1603</f>
        <v>312</v>
      </c>
      <c r="M1603" s="15" t="str">
        <f aca="false">INDEX('Mapa RF'!$B$4:$F$8,6-I1603,J1603)</f>
        <v>A punto de dormirse</v>
      </c>
    </row>
    <row r="1604" customFormat="false" ht="15" hidden="false" customHeight="false" outlineLevel="0" collapsed="false">
      <c r="A1604" s="10" t="s">
        <v>4287</v>
      </c>
      <c r="B1604" s="10" t="s">
        <v>8979</v>
      </c>
      <c r="C1604" s="11" t="n">
        <v>45927</v>
      </c>
      <c r="D1604" s="13" t="b">
        <f aca="false">TRUE()</f>
        <v>1</v>
      </c>
      <c r="E1604" s="14" t="n">
        <f aca="false">_xlfn.MAXIFS(Pedidos!$C$2:$C$7000,Pedidos!$B$2:$B$7000,A1604)</f>
        <v>45927</v>
      </c>
      <c r="F1604" s="15" t="n">
        <f aca="false">Parámetros!$B$4-E1604</f>
        <v>369</v>
      </c>
      <c r="G1604" s="7" t="n">
        <f aca="false">COUNTIF(Pedidos!$B$2:$B$7000,A1604)</f>
        <v>1</v>
      </c>
      <c r="H1604" s="16" t="n">
        <f aca="false">SUMIFS(Pedidos!$D$2:$D$7000,Pedidos!$B$2:$B$7000,A1604)</f>
        <v>14.73</v>
      </c>
      <c r="I1604" s="7" t="n">
        <f aca="false">5-MIN(4,INT(PERCENTRANK($F$2:$F$2401,F1604,6)*5))</f>
        <v>2</v>
      </c>
      <c r="J1604" s="15" t="n">
        <f aca="false">IF(G1604&gt;=Parámetros!$B$8,5,IF(G1604&gt;=Parámetros!$B$7,4,IF(G1604&gt;=Parámetros!$B$6,3,IF(G1604&gt;=Parámetros!$B$5,2,1))))</f>
        <v>1</v>
      </c>
      <c r="K1604" s="7" t="n">
        <f aca="false">1+MIN(4,INT(PERCENTRANK($H$2:$H$2401,H1604,6)*5))</f>
        <v>1</v>
      </c>
      <c r="L1604" s="7" t="str">
        <f aca="false">I1604&amp;J1604&amp;K1604</f>
        <v>211</v>
      </c>
      <c r="M1604" s="15" t="str">
        <f aca="false">INDEX('Mapa RF'!$B$4:$F$8,6-I1604,J1604)</f>
        <v>Hibernando</v>
      </c>
    </row>
    <row r="1605" customFormat="false" ht="15" hidden="false" customHeight="false" outlineLevel="0" collapsed="false">
      <c r="A1605" s="10" t="s">
        <v>5453</v>
      </c>
      <c r="B1605" s="10" t="s">
        <v>8971</v>
      </c>
      <c r="C1605" s="11" t="n">
        <v>46013</v>
      </c>
      <c r="D1605" s="13" t="b">
        <f aca="false">TRUE()</f>
        <v>1</v>
      </c>
      <c r="E1605" s="14" t="n">
        <f aca="false">_xlfn.MAXIFS(Pedidos!$C$2:$C$7000,Pedidos!$B$2:$B$7000,A1605)</f>
        <v>46295</v>
      </c>
      <c r="F1605" s="15" t="n">
        <f aca="false">Parámetros!$B$4-E1605</f>
        <v>1</v>
      </c>
      <c r="G1605" s="7" t="n">
        <f aca="false">COUNTIF(Pedidos!$B$2:$B$7000,A1605)</f>
        <v>9</v>
      </c>
      <c r="H1605" s="16" t="n">
        <f aca="false">SUMIFS(Pedidos!$D$2:$D$7000,Pedidos!$B$2:$B$7000,A1605)</f>
        <v>479.07</v>
      </c>
      <c r="I1605" s="7" t="n">
        <f aca="false">5-MIN(4,INT(PERCENTRANK($F$2:$F$2401,F1605,6)*5))</f>
        <v>5</v>
      </c>
      <c r="J1605" s="15" t="n">
        <f aca="false">IF(G1605&gt;=Parámetros!$B$8,5,IF(G1605&gt;=Parámetros!$B$7,4,IF(G1605&gt;=Parámetros!$B$6,3,IF(G1605&gt;=Parámetros!$B$5,2,1))))</f>
        <v>5</v>
      </c>
      <c r="K1605" s="7" t="n">
        <f aca="false">1+MIN(4,INT(PERCENTRANK($H$2:$H$2401,H1605,6)*5))</f>
        <v>5</v>
      </c>
      <c r="L1605" s="7" t="str">
        <f aca="false">I1605&amp;J1605&amp;K1605</f>
        <v>555</v>
      </c>
      <c r="M1605" s="15" t="str">
        <f aca="false">INDEX('Mapa RF'!$B$4:$F$8,6-I1605,J1605)</f>
        <v>Campeones</v>
      </c>
    </row>
    <row r="1606" customFormat="false" ht="15" hidden="false" customHeight="false" outlineLevel="0" collapsed="false">
      <c r="A1606" s="10" t="s">
        <v>7513</v>
      </c>
      <c r="B1606" s="10" t="s">
        <v>8972</v>
      </c>
      <c r="C1606" s="11" t="n">
        <v>46178</v>
      </c>
      <c r="D1606" s="13" t="b">
        <f aca="false">TRUE()</f>
        <v>1</v>
      </c>
      <c r="E1606" s="14" t="n">
        <f aca="false">_xlfn.MAXIFS(Pedidos!$C$2:$C$7000,Pedidos!$B$2:$B$7000,A1606)</f>
        <v>46178</v>
      </c>
      <c r="F1606" s="15" t="n">
        <f aca="false">Parámetros!$B$4-E1606</f>
        <v>118</v>
      </c>
      <c r="G1606" s="7" t="n">
        <f aca="false">COUNTIF(Pedidos!$B$2:$B$7000,A1606)</f>
        <v>1</v>
      </c>
      <c r="H1606" s="16" t="n">
        <f aca="false">SUMIFS(Pedidos!$D$2:$D$7000,Pedidos!$B$2:$B$7000,A1606)</f>
        <v>30.21</v>
      </c>
      <c r="I1606" s="7" t="n">
        <f aca="false">5-MIN(4,INT(PERCENTRANK($F$2:$F$2401,F1606,6)*5))</f>
        <v>4</v>
      </c>
      <c r="J1606" s="15" t="n">
        <f aca="false">IF(G1606&gt;=Parámetros!$B$8,5,IF(G1606&gt;=Parámetros!$B$7,4,IF(G1606&gt;=Parámetros!$B$6,3,IF(G1606&gt;=Parámetros!$B$5,2,1))))</f>
        <v>1</v>
      </c>
      <c r="K1606" s="7" t="n">
        <f aca="false">1+MIN(4,INT(PERCENTRANK($H$2:$H$2401,H1606,6)*5))</f>
        <v>2</v>
      </c>
      <c r="L1606" s="7" t="str">
        <f aca="false">I1606&amp;J1606&amp;K1606</f>
        <v>412</v>
      </c>
      <c r="M1606" s="15" t="str">
        <f aca="false">INDEX('Mapa RF'!$B$4:$F$8,6-I1606,J1606)</f>
        <v>Prometedores</v>
      </c>
    </row>
    <row r="1607" customFormat="false" ht="15" hidden="false" customHeight="false" outlineLevel="0" collapsed="false">
      <c r="A1607" s="10" t="s">
        <v>1204</v>
      </c>
      <c r="B1607" s="10" t="s">
        <v>8968</v>
      </c>
      <c r="C1607" s="11" t="n">
        <v>45693</v>
      </c>
      <c r="D1607" s="13" t="b">
        <f aca="false">TRUE()</f>
        <v>1</v>
      </c>
      <c r="E1607" s="14" t="n">
        <f aca="false">_xlfn.MAXIFS(Pedidos!$C$2:$C$7000,Pedidos!$B$2:$B$7000,A1607)</f>
        <v>45733</v>
      </c>
      <c r="F1607" s="15" t="n">
        <f aca="false">Parámetros!$B$4-E1607</f>
        <v>563</v>
      </c>
      <c r="G1607" s="7" t="n">
        <f aca="false">COUNTIF(Pedidos!$B$2:$B$7000,A1607)</f>
        <v>2</v>
      </c>
      <c r="H1607" s="16" t="n">
        <f aca="false">SUMIFS(Pedidos!$D$2:$D$7000,Pedidos!$B$2:$B$7000,A1607)</f>
        <v>121.69</v>
      </c>
      <c r="I1607" s="7" t="n">
        <f aca="false">5-MIN(4,INT(PERCENTRANK($F$2:$F$2401,F1607,6)*5))</f>
        <v>1</v>
      </c>
      <c r="J1607" s="15" t="n">
        <f aca="false">IF(G1607&gt;=Parámetros!$B$8,5,IF(G1607&gt;=Parámetros!$B$7,4,IF(G1607&gt;=Parámetros!$B$6,3,IF(G1607&gt;=Parámetros!$B$5,2,1))))</f>
        <v>2</v>
      </c>
      <c r="K1607" s="7" t="n">
        <f aca="false">1+MIN(4,INT(PERCENTRANK($H$2:$H$2401,H1607,6)*5))</f>
        <v>4</v>
      </c>
      <c r="L1607" s="7" t="str">
        <f aca="false">I1607&amp;J1607&amp;K1607</f>
        <v>124</v>
      </c>
      <c r="M1607" s="15" t="str">
        <f aca="false">INDEX('Mapa RF'!$B$4:$F$8,6-I1607,J1607)</f>
        <v>Hibernando</v>
      </c>
    </row>
    <row r="1608" customFormat="false" ht="15" hidden="false" customHeight="false" outlineLevel="0" collapsed="false">
      <c r="A1608" s="10" t="s">
        <v>6859</v>
      </c>
      <c r="B1608" s="10" t="s">
        <v>8968</v>
      </c>
      <c r="C1608" s="11" t="n">
        <v>46122</v>
      </c>
      <c r="D1608" s="13" t="b">
        <f aca="false">TRUE()</f>
        <v>1</v>
      </c>
      <c r="E1608" s="14" t="n">
        <f aca="false">_xlfn.MAXIFS(Pedidos!$C$2:$C$7000,Pedidos!$B$2:$B$7000,A1608)</f>
        <v>46122</v>
      </c>
      <c r="F1608" s="15" t="n">
        <f aca="false">Parámetros!$B$4-E1608</f>
        <v>174</v>
      </c>
      <c r="G1608" s="7" t="n">
        <f aca="false">COUNTIF(Pedidos!$B$2:$B$7000,A1608)</f>
        <v>1</v>
      </c>
      <c r="H1608" s="16" t="n">
        <f aca="false">SUMIFS(Pedidos!$D$2:$D$7000,Pedidos!$B$2:$B$7000,A1608)</f>
        <v>17.38</v>
      </c>
      <c r="I1608" s="7" t="n">
        <f aca="false">5-MIN(4,INT(PERCENTRANK($F$2:$F$2401,F1608,6)*5))</f>
        <v>4</v>
      </c>
      <c r="J1608" s="15" t="n">
        <f aca="false">IF(G1608&gt;=Parámetros!$B$8,5,IF(G1608&gt;=Parámetros!$B$7,4,IF(G1608&gt;=Parámetros!$B$6,3,IF(G1608&gt;=Parámetros!$B$5,2,1))))</f>
        <v>1</v>
      </c>
      <c r="K1608" s="7" t="n">
        <f aca="false">1+MIN(4,INT(PERCENTRANK($H$2:$H$2401,H1608,6)*5))</f>
        <v>1</v>
      </c>
      <c r="L1608" s="7" t="str">
        <f aca="false">I1608&amp;J1608&amp;K1608</f>
        <v>411</v>
      </c>
      <c r="M1608" s="15" t="str">
        <f aca="false">INDEX('Mapa RF'!$B$4:$F$8,6-I1608,J1608)</f>
        <v>Prometedores</v>
      </c>
    </row>
    <row r="1609" customFormat="false" ht="15" hidden="false" customHeight="false" outlineLevel="0" collapsed="false">
      <c r="A1609" s="10" t="s">
        <v>510</v>
      </c>
      <c r="B1609" s="10" t="s">
        <v>8970</v>
      </c>
      <c r="C1609" s="11" t="n">
        <v>45628</v>
      </c>
      <c r="D1609" s="13" t="b">
        <f aca="false">FALSE()</f>
        <v>0</v>
      </c>
      <c r="E1609" s="14" t="n">
        <f aca="false">_xlfn.MAXIFS(Pedidos!$C$2:$C$7000,Pedidos!$B$2:$B$7000,A1609)</f>
        <v>46286</v>
      </c>
      <c r="F1609" s="15" t="n">
        <f aca="false">Parámetros!$B$4-E1609</f>
        <v>10</v>
      </c>
      <c r="G1609" s="7" t="n">
        <f aca="false">COUNTIF(Pedidos!$B$2:$B$7000,A1609)</f>
        <v>11</v>
      </c>
      <c r="H1609" s="16" t="n">
        <f aca="false">SUMIFS(Pedidos!$D$2:$D$7000,Pedidos!$B$2:$B$7000,A1609)</f>
        <v>477.03</v>
      </c>
      <c r="I1609" s="7" t="n">
        <f aca="false">5-MIN(4,INT(PERCENTRANK($F$2:$F$2401,F1609,6)*5))</f>
        <v>5</v>
      </c>
      <c r="J1609" s="15" t="n">
        <f aca="false">IF(G1609&gt;=Parámetros!$B$8,5,IF(G1609&gt;=Parámetros!$B$7,4,IF(G1609&gt;=Parámetros!$B$6,3,IF(G1609&gt;=Parámetros!$B$5,2,1))))</f>
        <v>5</v>
      </c>
      <c r="K1609" s="7" t="n">
        <f aca="false">1+MIN(4,INT(PERCENTRANK($H$2:$H$2401,H1609,6)*5))</f>
        <v>5</v>
      </c>
      <c r="L1609" s="7" t="str">
        <f aca="false">I1609&amp;J1609&amp;K1609</f>
        <v>555</v>
      </c>
      <c r="M1609" s="15" t="str">
        <f aca="false">INDEX('Mapa RF'!$B$4:$F$8,6-I1609,J1609)</f>
        <v>Campeones</v>
      </c>
    </row>
    <row r="1610" customFormat="false" ht="15" hidden="false" customHeight="false" outlineLevel="0" collapsed="false">
      <c r="A1610" s="10" t="s">
        <v>254</v>
      </c>
      <c r="B1610" s="10" t="s">
        <v>8972</v>
      </c>
      <c r="C1610" s="11" t="n">
        <v>45595</v>
      </c>
      <c r="D1610" s="13" t="b">
        <f aca="false">TRUE()</f>
        <v>1</v>
      </c>
      <c r="E1610" s="14" t="n">
        <f aca="false">_xlfn.MAXIFS(Pedidos!$C$2:$C$7000,Pedidos!$B$2:$B$7000,A1610)</f>
        <v>45595</v>
      </c>
      <c r="F1610" s="15" t="n">
        <f aca="false">Parámetros!$B$4-E1610</f>
        <v>701</v>
      </c>
      <c r="G1610" s="7" t="n">
        <f aca="false">COUNTIF(Pedidos!$B$2:$B$7000,A1610)</f>
        <v>1</v>
      </c>
      <c r="H1610" s="16" t="n">
        <f aca="false">SUMIFS(Pedidos!$D$2:$D$7000,Pedidos!$B$2:$B$7000,A1610)</f>
        <v>34.13</v>
      </c>
      <c r="I1610" s="7" t="n">
        <f aca="false">5-MIN(4,INT(PERCENTRANK($F$2:$F$2401,F1610,6)*5))</f>
        <v>1</v>
      </c>
      <c r="J1610" s="15" t="n">
        <f aca="false">IF(G1610&gt;=Parámetros!$B$8,5,IF(G1610&gt;=Parámetros!$B$7,4,IF(G1610&gt;=Parámetros!$B$6,3,IF(G1610&gt;=Parámetros!$B$5,2,1))))</f>
        <v>1</v>
      </c>
      <c r="K1610" s="7" t="n">
        <f aca="false">1+MIN(4,INT(PERCENTRANK($H$2:$H$2401,H1610,6)*5))</f>
        <v>2</v>
      </c>
      <c r="L1610" s="7" t="str">
        <f aca="false">I1610&amp;J1610&amp;K1610</f>
        <v>112</v>
      </c>
      <c r="M1610" s="15" t="str">
        <f aca="false">INDEX('Mapa RF'!$B$4:$F$8,6-I1610,J1610)</f>
        <v>Hibernando</v>
      </c>
    </row>
    <row r="1611" customFormat="false" ht="15" hidden="false" customHeight="false" outlineLevel="0" collapsed="false">
      <c r="A1611" s="10" t="s">
        <v>6777</v>
      </c>
      <c r="B1611" s="10" t="s">
        <v>8982</v>
      </c>
      <c r="C1611" s="11" t="n">
        <v>46115</v>
      </c>
      <c r="D1611" s="13" t="b">
        <f aca="false">TRUE()</f>
        <v>1</v>
      </c>
      <c r="E1611" s="14" t="n">
        <f aca="false">_xlfn.MAXIFS(Pedidos!$C$2:$C$7000,Pedidos!$B$2:$B$7000,A1611)</f>
        <v>46245</v>
      </c>
      <c r="F1611" s="15" t="n">
        <f aca="false">Parámetros!$B$4-E1611</f>
        <v>51</v>
      </c>
      <c r="G1611" s="7" t="n">
        <f aca="false">COUNTIF(Pedidos!$B$2:$B$7000,A1611)</f>
        <v>2</v>
      </c>
      <c r="H1611" s="16" t="n">
        <f aca="false">SUMIFS(Pedidos!$D$2:$D$7000,Pedidos!$B$2:$B$7000,A1611)</f>
        <v>43.51</v>
      </c>
      <c r="I1611" s="7" t="n">
        <f aca="false">5-MIN(4,INT(PERCENTRANK($F$2:$F$2401,F1611,6)*5))</f>
        <v>5</v>
      </c>
      <c r="J1611" s="15" t="n">
        <f aca="false">IF(G1611&gt;=Parámetros!$B$8,5,IF(G1611&gt;=Parámetros!$B$7,4,IF(G1611&gt;=Parámetros!$B$6,3,IF(G1611&gt;=Parámetros!$B$5,2,1))))</f>
        <v>2</v>
      </c>
      <c r="K1611" s="7" t="n">
        <f aca="false">1+MIN(4,INT(PERCENTRANK($H$2:$H$2401,H1611,6)*5))</f>
        <v>3</v>
      </c>
      <c r="L1611" s="7" t="str">
        <f aca="false">I1611&amp;J1611&amp;K1611</f>
        <v>523</v>
      </c>
      <c r="M1611" s="15" t="str">
        <f aca="false">INDEX('Mapa RF'!$B$4:$F$8,6-I1611,J1611)</f>
        <v>Potencialmente leales</v>
      </c>
    </row>
    <row r="1612" customFormat="false" ht="15" hidden="false" customHeight="false" outlineLevel="0" collapsed="false">
      <c r="A1612" s="10" t="s">
        <v>5984</v>
      </c>
      <c r="B1612" s="10" t="s">
        <v>8982</v>
      </c>
      <c r="C1612" s="11" t="n">
        <v>46056</v>
      </c>
      <c r="D1612" s="13" t="b">
        <f aca="false">TRUE()</f>
        <v>1</v>
      </c>
      <c r="E1612" s="14" t="n">
        <f aca="false">_xlfn.MAXIFS(Pedidos!$C$2:$C$7000,Pedidos!$B$2:$B$7000,A1612)</f>
        <v>46286</v>
      </c>
      <c r="F1612" s="15" t="n">
        <f aca="false">Parámetros!$B$4-E1612</f>
        <v>10</v>
      </c>
      <c r="G1612" s="7" t="n">
        <f aca="false">COUNTIF(Pedidos!$B$2:$B$7000,A1612)</f>
        <v>9</v>
      </c>
      <c r="H1612" s="16" t="n">
        <f aca="false">SUMIFS(Pedidos!$D$2:$D$7000,Pedidos!$B$2:$B$7000,A1612)</f>
        <v>458.33</v>
      </c>
      <c r="I1612" s="7" t="n">
        <f aca="false">5-MIN(4,INT(PERCENTRANK($F$2:$F$2401,F1612,6)*5))</f>
        <v>5</v>
      </c>
      <c r="J1612" s="15" t="n">
        <f aca="false">IF(G1612&gt;=Parámetros!$B$8,5,IF(G1612&gt;=Parámetros!$B$7,4,IF(G1612&gt;=Parámetros!$B$6,3,IF(G1612&gt;=Parámetros!$B$5,2,1))))</f>
        <v>5</v>
      </c>
      <c r="K1612" s="7" t="n">
        <f aca="false">1+MIN(4,INT(PERCENTRANK($H$2:$H$2401,H1612,6)*5))</f>
        <v>5</v>
      </c>
      <c r="L1612" s="7" t="str">
        <f aca="false">I1612&amp;J1612&amp;K1612</f>
        <v>555</v>
      </c>
      <c r="M1612" s="15" t="str">
        <f aca="false">INDEX('Mapa RF'!$B$4:$F$8,6-I1612,J1612)</f>
        <v>Campeones</v>
      </c>
    </row>
    <row r="1613" customFormat="false" ht="15" hidden="false" customHeight="false" outlineLevel="0" collapsed="false">
      <c r="A1613" s="10" t="s">
        <v>7390</v>
      </c>
      <c r="B1613" s="10" t="s">
        <v>8972</v>
      </c>
      <c r="C1613" s="11" t="n">
        <v>46168</v>
      </c>
      <c r="D1613" s="13" t="b">
        <f aca="false">TRUE()</f>
        <v>1</v>
      </c>
      <c r="E1613" s="14" t="n">
        <f aca="false">_xlfn.MAXIFS(Pedidos!$C$2:$C$7000,Pedidos!$B$2:$B$7000,A1613)</f>
        <v>46168</v>
      </c>
      <c r="F1613" s="15" t="n">
        <f aca="false">Parámetros!$B$4-E1613</f>
        <v>128</v>
      </c>
      <c r="G1613" s="7" t="n">
        <f aca="false">COUNTIF(Pedidos!$B$2:$B$7000,A1613)</f>
        <v>1</v>
      </c>
      <c r="H1613" s="16" t="n">
        <f aca="false">SUMIFS(Pedidos!$D$2:$D$7000,Pedidos!$B$2:$B$7000,A1613)</f>
        <v>34.61</v>
      </c>
      <c r="I1613" s="7" t="n">
        <f aca="false">5-MIN(4,INT(PERCENTRANK($F$2:$F$2401,F1613,6)*5))</f>
        <v>4</v>
      </c>
      <c r="J1613" s="15" t="n">
        <f aca="false">IF(G1613&gt;=Parámetros!$B$8,5,IF(G1613&gt;=Parámetros!$B$7,4,IF(G1613&gt;=Parámetros!$B$6,3,IF(G1613&gt;=Parámetros!$B$5,2,1))))</f>
        <v>1</v>
      </c>
      <c r="K1613" s="7" t="n">
        <f aca="false">1+MIN(4,INT(PERCENTRANK($H$2:$H$2401,H1613,6)*5))</f>
        <v>2</v>
      </c>
      <c r="L1613" s="7" t="str">
        <f aca="false">I1613&amp;J1613&amp;K1613</f>
        <v>412</v>
      </c>
      <c r="M1613" s="15" t="str">
        <f aca="false">INDEX('Mapa RF'!$B$4:$F$8,6-I1613,J1613)</f>
        <v>Prometedores</v>
      </c>
    </row>
    <row r="1614" customFormat="false" ht="15" hidden="false" customHeight="false" outlineLevel="0" collapsed="false">
      <c r="A1614" s="10" t="s">
        <v>4764</v>
      </c>
      <c r="B1614" s="10" t="s">
        <v>8975</v>
      </c>
      <c r="C1614" s="11" t="n">
        <v>45962</v>
      </c>
      <c r="D1614" s="13" t="b">
        <f aca="false">TRUE()</f>
        <v>1</v>
      </c>
      <c r="E1614" s="14" t="n">
        <f aca="false">_xlfn.MAXIFS(Pedidos!$C$2:$C$7000,Pedidos!$B$2:$B$7000,A1614)</f>
        <v>45962</v>
      </c>
      <c r="F1614" s="15" t="n">
        <f aca="false">Parámetros!$B$4-E1614</f>
        <v>334</v>
      </c>
      <c r="G1614" s="7" t="n">
        <f aca="false">COUNTIF(Pedidos!$B$2:$B$7000,A1614)</f>
        <v>1</v>
      </c>
      <c r="H1614" s="16" t="n">
        <f aca="false">SUMIFS(Pedidos!$D$2:$D$7000,Pedidos!$B$2:$B$7000,A1614)</f>
        <v>24.12</v>
      </c>
      <c r="I1614" s="7" t="n">
        <f aca="false">5-MIN(4,INT(PERCENTRANK($F$2:$F$2401,F1614,6)*5))</f>
        <v>3</v>
      </c>
      <c r="J1614" s="15" t="n">
        <f aca="false">IF(G1614&gt;=Parámetros!$B$8,5,IF(G1614&gt;=Parámetros!$B$7,4,IF(G1614&gt;=Parámetros!$B$6,3,IF(G1614&gt;=Parámetros!$B$5,2,1))))</f>
        <v>1</v>
      </c>
      <c r="K1614" s="7" t="n">
        <f aca="false">1+MIN(4,INT(PERCENTRANK($H$2:$H$2401,H1614,6)*5))</f>
        <v>1</v>
      </c>
      <c r="L1614" s="7" t="str">
        <f aca="false">I1614&amp;J1614&amp;K1614</f>
        <v>311</v>
      </c>
      <c r="M1614" s="15" t="str">
        <f aca="false">INDEX('Mapa RF'!$B$4:$F$8,6-I1614,J1614)</f>
        <v>A punto de dormirse</v>
      </c>
    </row>
    <row r="1615" customFormat="false" ht="15" hidden="false" customHeight="false" outlineLevel="0" collapsed="false">
      <c r="A1615" s="10" t="s">
        <v>2206</v>
      </c>
      <c r="B1615" s="10" t="s">
        <v>8976</v>
      </c>
      <c r="C1615" s="11" t="n">
        <v>45771</v>
      </c>
      <c r="D1615" s="13" t="b">
        <f aca="false">TRUE()</f>
        <v>1</v>
      </c>
      <c r="E1615" s="14" t="n">
        <f aca="false">_xlfn.MAXIFS(Pedidos!$C$2:$C$7000,Pedidos!$B$2:$B$7000,A1615)</f>
        <v>46269</v>
      </c>
      <c r="F1615" s="15" t="n">
        <f aca="false">Parámetros!$B$4-E1615</f>
        <v>27</v>
      </c>
      <c r="G1615" s="7" t="n">
        <f aca="false">COUNTIF(Pedidos!$B$2:$B$7000,A1615)</f>
        <v>16</v>
      </c>
      <c r="H1615" s="16" t="n">
        <f aca="false">SUMIFS(Pedidos!$D$2:$D$7000,Pedidos!$B$2:$B$7000,A1615)</f>
        <v>739.64</v>
      </c>
      <c r="I1615" s="7" t="n">
        <f aca="false">5-MIN(4,INT(PERCENTRANK($F$2:$F$2401,F1615,6)*5))</f>
        <v>5</v>
      </c>
      <c r="J1615" s="15" t="n">
        <f aca="false">IF(G1615&gt;=Parámetros!$B$8,5,IF(G1615&gt;=Parámetros!$B$7,4,IF(G1615&gt;=Parámetros!$B$6,3,IF(G1615&gt;=Parámetros!$B$5,2,1))))</f>
        <v>5</v>
      </c>
      <c r="K1615" s="7" t="n">
        <f aca="false">1+MIN(4,INT(PERCENTRANK($H$2:$H$2401,H1615,6)*5))</f>
        <v>5</v>
      </c>
      <c r="L1615" s="7" t="str">
        <f aca="false">I1615&amp;J1615&amp;K1615</f>
        <v>555</v>
      </c>
      <c r="M1615" s="15" t="str">
        <f aca="false">INDEX('Mapa RF'!$B$4:$F$8,6-I1615,J1615)</f>
        <v>Campeones</v>
      </c>
    </row>
    <row r="1616" customFormat="false" ht="15" hidden="false" customHeight="false" outlineLevel="0" collapsed="false">
      <c r="A1616" s="10" t="s">
        <v>2403</v>
      </c>
      <c r="B1616" s="10" t="s">
        <v>8972</v>
      </c>
      <c r="C1616" s="11" t="n">
        <v>45786</v>
      </c>
      <c r="D1616" s="13" t="b">
        <f aca="false">TRUE()</f>
        <v>1</v>
      </c>
      <c r="E1616" s="14" t="n">
        <f aca="false">_xlfn.MAXIFS(Pedidos!$C$2:$C$7000,Pedidos!$B$2:$B$7000,A1616)</f>
        <v>46210</v>
      </c>
      <c r="F1616" s="15" t="n">
        <f aca="false">Parámetros!$B$4-E1616</f>
        <v>86</v>
      </c>
      <c r="G1616" s="7" t="n">
        <f aca="false">COUNTIF(Pedidos!$B$2:$B$7000,A1616)</f>
        <v>7</v>
      </c>
      <c r="H1616" s="16" t="n">
        <f aca="false">SUMIFS(Pedidos!$D$2:$D$7000,Pedidos!$B$2:$B$7000,A1616)</f>
        <v>246.72</v>
      </c>
      <c r="I1616" s="7" t="n">
        <f aca="false">5-MIN(4,INT(PERCENTRANK($F$2:$F$2401,F1616,6)*5))</f>
        <v>4</v>
      </c>
      <c r="J1616" s="15" t="n">
        <f aca="false">IF(G1616&gt;=Parámetros!$B$8,5,IF(G1616&gt;=Parámetros!$B$7,4,IF(G1616&gt;=Parámetros!$B$6,3,IF(G1616&gt;=Parámetros!$B$5,2,1))))</f>
        <v>5</v>
      </c>
      <c r="K1616" s="7" t="n">
        <f aca="false">1+MIN(4,INT(PERCENTRANK($H$2:$H$2401,H1616,6)*5))</f>
        <v>5</v>
      </c>
      <c r="L1616" s="7" t="str">
        <f aca="false">I1616&amp;J1616&amp;K1616</f>
        <v>455</v>
      </c>
      <c r="M1616" s="15" t="str">
        <f aca="false">INDEX('Mapa RF'!$B$4:$F$8,6-I1616,J1616)</f>
        <v>Leales</v>
      </c>
    </row>
    <row r="1617" customFormat="false" ht="15" hidden="false" customHeight="false" outlineLevel="0" collapsed="false">
      <c r="A1617" s="10" t="s">
        <v>2815</v>
      </c>
      <c r="B1617" s="10" t="s">
        <v>8972</v>
      </c>
      <c r="C1617" s="11" t="n">
        <v>45817</v>
      </c>
      <c r="D1617" s="13" t="b">
        <f aca="false">TRUE()</f>
        <v>1</v>
      </c>
      <c r="E1617" s="14" t="n">
        <f aca="false">_xlfn.MAXIFS(Pedidos!$C$2:$C$7000,Pedidos!$B$2:$B$7000,A1617)</f>
        <v>46009</v>
      </c>
      <c r="F1617" s="15" t="n">
        <f aca="false">Parámetros!$B$4-E1617</f>
        <v>287</v>
      </c>
      <c r="G1617" s="7" t="n">
        <f aca="false">COUNTIF(Pedidos!$B$2:$B$7000,A1617)</f>
        <v>3</v>
      </c>
      <c r="H1617" s="16" t="n">
        <f aca="false">SUMIFS(Pedidos!$D$2:$D$7000,Pedidos!$B$2:$B$7000,A1617)</f>
        <v>117.52</v>
      </c>
      <c r="I1617" s="7" t="n">
        <f aca="false">5-MIN(4,INT(PERCENTRANK($F$2:$F$2401,F1617,6)*5))</f>
        <v>3</v>
      </c>
      <c r="J1617" s="15" t="n">
        <f aca="false">IF(G1617&gt;=Parámetros!$B$8,5,IF(G1617&gt;=Parámetros!$B$7,4,IF(G1617&gt;=Parámetros!$B$6,3,IF(G1617&gt;=Parámetros!$B$5,2,1))))</f>
        <v>3</v>
      </c>
      <c r="K1617" s="7" t="n">
        <f aca="false">1+MIN(4,INT(PERCENTRANK($H$2:$H$2401,H1617,6)*5))</f>
        <v>4</v>
      </c>
      <c r="L1617" s="7" t="str">
        <f aca="false">I1617&amp;J1617&amp;K1617</f>
        <v>334</v>
      </c>
      <c r="M1617" s="15" t="str">
        <f aca="false">INDEX('Mapa RF'!$B$4:$F$8,6-I1617,J1617)</f>
        <v>Necesitan atención</v>
      </c>
    </row>
    <row r="1618" customFormat="false" ht="15" hidden="false" customHeight="false" outlineLevel="0" collapsed="false">
      <c r="A1618" s="10" t="s">
        <v>2626</v>
      </c>
      <c r="B1618" s="10" t="s">
        <v>8968</v>
      </c>
      <c r="C1618" s="11" t="n">
        <v>45804</v>
      </c>
      <c r="D1618" s="13" t="b">
        <f aca="false">TRUE()</f>
        <v>1</v>
      </c>
      <c r="E1618" s="14" t="n">
        <f aca="false">_xlfn.MAXIFS(Pedidos!$C$2:$C$7000,Pedidos!$B$2:$B$7000,A1618)</f>
        <v>45804</v>
      </c>
      <c r="F1618" s="15" t="n">
        <f aca="false">Parámetros!$B$4-E1618</f>
        <v>492</v>
      </c>
      <c r="G1618" s="7" t="n">
        <f aca="false">COUNTIF(Pedidos!$B$2:$B$7000,A1618)</f>
        <v>1</v>
      </c>
      <c r="H1618" s="16" t="n">
        <f aca="false">SUMIFS(Pedidos!$D$2:$D$7000,Pedidos!$B$2:$B$7000,A1618)</f>
        <v>17.78</v>
      </c>
      <c r="I1618" s="7" t="n">
        <f aca="false">5-MIN(4,INT(PERCENTRANK($F$2:$F$2401,F1618,6)*5))</f>
        <v>2</v>
      </c>
      <c r="J1618" s="15" t="n">
        <f aca="false">IF(G1618&gt;=Parámetros!$B$8,5,IF(G1618&gt;=Parámetros!$B$7,4,IF(G1618&gt;=Parámetros!$B$6,3,IF(G1618&gt;=Parámetros!$B$5,2,1))))</f>
        <v>1</v>
      </c>
      <c r="K1618" s="7" t="n">
        <f aca="false">1+MIN(4,INT(PERCENTRANK($H$2:$H$2401,H1618,6)*5))</f>
        <v>1</v>
      </c>
      <c r="L1618" s="7" t="str">
        <f aca="false">I1618&amp;J1618&amp;K1618</f>
        <v>211</v>
      </c>
      <c r="M1618" s="15" t="str">
        <f aca="false">INDEX('Mapa RF'!$B$4:$F$8,6-I1618,J1618)</f>
        <v>Hibernando</v>
      </c>
    </row>
    <row r="1619" customFormat="false" ht="15" hidden="false" customHeight="false" outlineLevel="0" collapsed="false">
      <c r="A1619" s="10" t="s">
        <v>2064</v>
      </c>
      <c r="B1619" s="10" t="s">
        <v>8974</v>
      </c>
      <c r="C1619" s="11" t="n">
        <v>45761</v>
      </c>
      <c r="D1619" s="13" t="b">
        <f aca="false">TRUE()</f>
        <v>1</v>
      </c>
      <c r="E1619" s="14" t="n">
        <f aca="false">_xlfn.MAXIFS(Pedidos!$C$2:$C$7000,Pedidos!$B$2:$B$7000,A1619)</f>
        <v>46071</v>
      </c>
      <c r="F1619" s="15" t="n">
        <f aca="false">Parámetros!$B$4-E1619</f>
        <v>225</v>
      </c>
      <c r="G1619" s="7" t="n">
        <f aca="false">COUNTIF(Pedidos!$B$2:$B$7000,A1619)</f>
        <v>3</v>
      </c>
      <c r="H1619" s="16" t="n">
        <f aca="false">SUMIFS(Pedidos!$D$2:$D$7000,Pedidos!$B$2:$B$7000,A1619)</f>
        <v>88.3</v>
      </c>
      <c r="I1619" s="7" t="n">
        <f aca="false">5-MIN(4,INT(PERCENTRANK($F$2:$F$2401,F1619,6)*5))</f>
        <v>3</v>
      </c>
      <c r="J1619" s="15" t="n">
        <f aca="false">IF(G1619&gt;=Parámetros!$B$8,5,IF(G1619&gt;=Parámetros!$B$7,4,IF(G1619&gt;=Parámetros!$B$6,3,IF(G1619&gt;=Parámetros!$B$5,2,1))))</f>
        <v>3</v>
      </c>
      <c r="K1619" s="7" t="n">
        <f aca="false">1+MIN(4,INT(PERCENTRANK($H$2:$H$2401,H1619,6)*5))</f>
        <v>4</v>
      </c>
      <c r="L1619" s="7" t="str">
        <f aca="false">I1619&amp;J1619&amp;K1619</f>
        <v>334</v>
      </c>
      <c r="M1619" s="15" t="str">
        <f aca="false">INDEX('Mapa RF'!$B$4:$F$8,6-I1619,J1619)</f>
        <v>Necesitan atención</v>
      </c>
    </row>
    <row r="1620" customFormat="false" ht="15" hidden="false" customHeight="false" outlineLevel="0" collapsed="false">
      <c r="A1620" s="10" t="s">
        <v>5904</v>
      </c>
      <c r="B1620" s="10" t="s">
        <v>8979</v>
      </c>
      <c r="C1620" s="11" t="n">
        <v>46049</v>
      </c>
      <c r="D1620" s="13" t="b">
        <f aca="false">TRUE()</f>
        <v>1</v>
      </c>
      <c r="E1620" s="14" t="n">
        <f aca="false">_xlfn.MAXIFS(Pedidos!$C$2:$C$7000,Pedidos!$B$2:$B$7000,A1620)</f>
        <v>46292</v>
      </c>
      <c r="F1620" s="15" t="n">
        <f aca="false">Parámetros!$B$4-E1620</f>
        <v>4</v>
      </c>
      <c r="G1620" s="7" t="n">
        <f aca="false">COUNTIF(Pedidos!$B$2:$B$7000,A1620)</f>
        <v>6</v>
      </c>
      <c r="H1620" s="16" t="n">
        <f aca="false">SUMIFS(Pedidos!$D$2:$D$7000,Pedidos!$B$2:$B$7000,A1620)</f>
        <v>291.97</v>
      </c>
      <c r="I1620" s="7" t="n">
        <f aca="false">5-MIN(4,INT(PERCENTRANK($F$2:$F$2401,F1620,6)*5))</f>
        <v>5</v>
      </c>
      <c r="J1620" s="15" t="n">
        <f aca="false">IF(G1620&gt;=Parámetros!$B$8,5,IF(G1620&gt;=Parámetros!$B$7,4,IF(G1620&gt;=Parámetros!$B$6,3,IF(G1620&gt;=Parámetros!$B$5,2,1))))</f>
        <v>5</v>
      </c>
      <c r="K1620" s="7" t="n">
        <f aca="false">1+MIN(4,INT(PERCENTRANK($H$2:$H$2401,H1620,6)*5))</f>
        <v>5</v>
      </c>
      <c r="L1620" s="7" t="str">
        <f aca="false">I1620&amp;J1620&amp;K1620</f>
        <v>555</v>
      </c>
      <c r="M1620" s="15" t="str">
        <f aca="false">INDEX('Mapa RF'!$B$4:$F$8,6-I1620,J1620)</f>
        <v>Campeones</v>
      </c>
    </row>
    <row r="1621" customFormat="false" ht="15" hidden="false" customHeight="false" outlineLevel="0" collapsed="false">
      <c r="A1621" s="10" t="s">
        <v>3492</v>
      </c>
      <c r="B1621" s="10" t="s">
        <v>8972</v>
      </c>
      <c r="C1621" s="11" t="n">
        <v>45868</v>
      </c>
      <c r="D1621" s="13" t="b">
        <f aca="false">TRUE()</f>
        <v>1</v>
      </c>
      <c r="E1621" s="14" t="n">
        <f aca="false">_xlfn.MAXIFS(Pedidos!$C$2:$C$7000,Pedidos!$B$2:$B$7000,A1621)</f>
        <v>46140</v>
      </c>
      <c r="F1621" s="15" t="n">
        <f aca="false">Parámetros!$B$4-E1621</f>
        <v>156</v>
      </c>
      <c r="G1621" s="7" t="n">
        <f aca="false">COUNTIF(Pedidos!$B$2:$B$7000,A1621)</f>
        <v>3</v>
      </c>
      <c r="H1621" s="16" t="n">
        <f aca="false">SUMIFS(Pedidos!$D$2:$D$7000,Pedidos!$B$2:$B$7000,A1621)</f>
        <v>124.97</v>
      </c>
      <c r="I1621" s="7" t="n">
        <f aca="false">5-MIN(4,INT(PERCENTRANK($F$2:$F$2401,F1621,6)*5))</f>
        <v>4</v>
      </c>
      <c r="J1621" s="15" t="n">
        <f aca="false">IF(G1621&gt;=Parámetros!$B$8,5,IF(G1621&gt;=Parámetros!$B$7,4,IF(G1621&gt;=Parámetros!$B$6,3,IF(G1621&gt;=Parámetros!$B$5,2,1))))</f>
        <v>3</v>
      </c>
      <c r="K1621" s="7" t="n">
        <f aca="false">1+MIN(4,INT(PERCENTRANK($H$2:$H$2401,H1621,6)*5))</f>
        <v>4</v>
      </c>
      <c r="L1621" s="7" t="str">
        <f aca="false">I1621&amp;J1621&amp;K1621</f>
        <v>434</v>
      </c>
      <c r="M1621" s="15" t="str">
        <f aca="false">INDEX('Mapa RF'!$B$4:$F$8,6-I1621,J1621)</f>
        <v>Potencialmente leales</v>
      </c>
    </row>
    <row r="1622" customFormat="false" ht="15" hidden="false" customHeight="false" outlineLevel="0" collapsed="false">
      <c r="A1622" s="10" t="s">
        <v>6167</v>
      </c>
      <c r="B1622" s="10" t="s">
        <v>8976</v>
      </c>
      <c r="C1622" s="11" t="n">
        <v>46068</v>
      </c>
      <c r="D1622" s="13" t="b">
        <f aca="false">TRUE()</f>
        <v>1</v>
      </c>
      <c r="E1622" s="14" t="n">
        <f aca="false">_xlfn.MAXIFS(Pedidos!$C$2:$C$7000,Pedidos!$B$2:$B$7000,A1622)</f>
        <v>46068</v>
      </c>
      <c r="F1622" s="15" t="n">
        <f aca="false">Parámetros!$B$4-E1622</f>
        <v>228</v>
      </c>
      <c r="G1622" s="7" t="n">
        <f aca="false">COUNTIF(Pedidos!$B$2:$B$7000,A1622)</f>
        <v>1</v>
      </c>
      <c r="H1622" s="16" t="n">
        <f aca="false">SUMIFS(Pedidos!$D$2:$D$7000,Pedidos!$B$2:$B$7000,A1622)</f>
        <v>23.98</v>
      </c>
      <c r="I1622" s="7" t="n">
        <f aca="false">5-MIN(4,INT(PERCENTRANK($F$2:$F$2401,F1622,6)*5))</f>
        <v>3</v>
      </c>
      <c r="J1622" s="15" t="n">
        <f aca="false">IF(G1622&gt;=Parámetros!$B$8,5,IF(G1622&gt;=Parámetros!$B$7,4,IF(G1622&gt;=Parámetros!$B$6,3,IF(G1622&gt;=Parámetros!$B$5,2,1))))</f>
        <v>1</v>
      </c>
      <c r="K1622" s="7" t="n">
        <f aca="false">1+MIN(4,INT(PERCENTRANK($H$2:$H$2401,H1622,6)*5))</f>
        <v>1</v>
      </c>
      <c r="L1622" s="7" t="str">
        <f aca="false">I1622&amp;J1622&amp;K1622</f>
        <v>311</v>
      </c>
      <c r="M1622" s="15" t="str">
        <f aca="false">INDEX('Mapa RF'!$B$4:$F$8,6-I1622,J1622)</f>
        <v>A punto de dormirse</v>
      </c>
    </row>
    <row r="1623" customFormat="false" ht="15" hidden="false" customHeight="false" outlineLevel="0" collapsed="false">
      <c r="A1623" s="10" t="s">
        <v>2871</v>
      </c>
      <c r="B1623" s="10" t="s">
        <v>8972</v>
      </c>
      <c r="C1623" s="11" t="n">
        <v>45821</v>
      </c>
      <c r="D1623" s="13" t="b">
        <f aca="false">FALSE()</f>
        <v>0</v>
      </c>
      <c r="E1623" s="14" t="n">
        <f aca="false">_xlfn.MAXIFS(Pedidos!$C$2:$C$7000,Pedidos!$B$2:$B$7000,A1623)</f>
        <v>46291</v>
      </c>
      <c r="F1623" s="15" t="n">
        <f aca="false">Parámetros!$B$4-E1623</f>
        <v>5</v>
      </c>
      <c r="G1623" s="7" t="n">
        <f aca="false">COUNTIF(Pedidos!$B$2:$B$7000,A1623)</f>
        <v>18</v>
      </c>
      <c r="H1623" s="16" t="n">
        <f aca="false">SUMIFS(Pedidos!$D$2:$D$7000,Pedidos!$B$2:$B$7000,A1623)</f>
        <v>830.78</v>
      </c>
      <c r="I1623" s="7" t="n">
        <f aca="false">5-MIN(4,INT(PERCENTRANK($F$2:$F$2401,F1623,6)*5))</f>
        <v>5</v>
      </c>
      <c r="J1623" s="15" t="n">
        <f aca="false">IF(G1623&gt;=Parámetros!$B$8,5,IF(G1623&gt;=Parámetros!$B$7,4,IF(G1623&gt;=Parámetros!$B$6,3,IF(G1623&gt;=Parámetros!$B$5,2,1))))</f>
        <v>5</v>
      </c>
      <c r="K1623" s="7" t="n">
        <f aca="false">1+MIN(4,INT(PERCENTRANK($H$2:$H$2401,H1623,6)*5))</f>
        <v>5</v>
      </c>
      <c r="L1623" s="7" t="str">
        <f aca="false">I1623&amp;J1623&amp;K1623</f>
        <v>555</v>
      </c>
      <c r="M1623" s="15" t="str">
        <f aca="false">INDEX('Mapa RF'!$B$4:$F$8,6-I1623,J1623)</f>
        <v>Campeones</v>
      </c>
    </row>
    <row r="1624" customFormat="false" ht="15" hidden="false" customHeight="false" outlineLevel="0" collapsed="false">
      <c r="A1624" s="10" t="s">
        <v>6107</v>
      </c>
      <c r="B1624" s="10" t="s">
        <v>8970</v>
      </c>
      <c r="C1624" s="11" t="n">
        <v>46064</v>
      </c>
      <c r="D1624" s="13" t="b">
        <f aca="false">TRUE()</f>
        <v>1</v>
      </c>
      <c r="E1624" s="14" t="n">
        <f aca="false">_xlfn.MAXIFS(Pedidos!$C$2:$C$7000,Pedidos!$B$2:$B$7000,A1624)</f>
        <v>46064</v>
      </c>
      <c r="F1624" s="15" t="n">
        <f aca="false">Parámetros!$B$4-E1624</f>
        <v>232</v>
      </c>
      <c r="G1624" s="7" t="n">
        <f aca="false">COUNTIF(Pedidos!$B$2:$B$7000,A1624)</f>
        <v>1</v>
      </c>
      <c r="H1624" s="16" t="n">
        <f aca="false">SUMIFS(Pedidos!$D$2:$D$7000,Pedidos!$B$2:$B$7000,A1624)</f>
        <v>14.96</v>
      </c>
      <c r="I1624" s="7" t="n">
        <f aca="false">5-MIN(4,INT(PERCENTRANK($F$2:$F$2401,F1624,6)*5))</f>
        <v>3</v>
      </c>
      <c r="J1624" s="15" t="n">
        <f aca="false">IF(G1624&gt;=Parámetros!$B$8,5,IF(G1624&gt;=Parámetros!$B$7,4,IF(G1624&gt;=Parámetros!$B$6,3,IF(G1624&gt;=Parámetros!$B$5,2,1))))</f>
        <v>1</v>
      </c>
      <c r="K1624" s="7" t="n">
        <f aca="false">1+MIN(4,INT(PERCENTRANK($H$2:$H$2401,H1624,6)*5))</f>
        <v>1</v>
      </c>
      <c r="L1624" s="7" t="str">
        <f aca="false">I1624&amp;J1624&amp;K1624</f>
        <v>311</v>
      </c>
      <c r="M1624" s="15" t="str">
        <f aca="false">INDEX('Mapa RF'!$B$4:$F$8,6-I1624,J1624)</f>
        <v>A punto de dormirse</v>
      </c>
    </row>
    <row r="1625" customFormat="false" ht="15" hidden="false" customHeight="false" outlineLevel="0" collapsed="false">
      <c r="A1625" s="10" t="s">
        <v>1926</v>
      </c>
      <c r="B1625" s="10" t="s">
        <v>8979</v>
      </c>
      <c r="C1625" s="11" t="n">
        <v>45750</v>
      </c>
      <c r="D1625" s="13" t="b">
        <f aca="false">TRUE()</f>
        <v>1</v>
      </c>
      <c r="E1625" s="14" t="n">
        <f aca="false">_xlfn.MAXIFS(Pedidos!$C$2:$C$7000,Pedidos!$B$2:$B$7000,A1625)</f>
        <v>45750</v>
      </c>
      <c r="F1625" s="15" t="n">
        <f aca="false">Parámetros!$B$4-E1625</f>
        <v>546</v>
      </c>
      <c r="G1625" s="7" t="n">
        <f aca="false">COUNTIF(Pedidos!$B$2:$B$7000,A1625)</f>
        <v>1</v>
      </c>
      <c r="H1625" s="16" t="n">
        <f aca="false">SUMIFS(Pedidos!$D$2:$D$7000,Pedidos!$B$2:$B$7000,A1625)</f>
        <v>19.6</v>
      </c>
      <c r="I1625" s="7" t="n">
        <f aca="false">5-MIN(4,INT(PERCENTRANK($F$2:$F$2401,F1625,6)*5))</f>
        <v>1</v>
      </c>
      <c r="J1625" s="15" t="n">
        <f aca="false">IF(G1625&gt;=Parámetros!$B$8,5,IF(G1625&gt;=Parámetros!$B$7,4,IF(G1625&gt;=Parámetros!$B$6,3,IF(G1625&gt;=Parámetros!$B$5,2,1))))</f>
        <v>1</v>
      </c>
      <c r="K1625" s="7" t="n">
        <f aca="false">1+MIN(4,INT(PERCENTRANK($H$2:$H$2401,H1625,6)*5))</f>
        <v>1</v>
      </c>
      <c r="L1625" s="7" t="str">
        <f aca="false">I1625&amp;J1625&amp;K1625</f>
        <v>111</v>
      </c>
      <c r="M1625" s="15" t="str">
        <f aca="false">INDEX('Mapa RF'!$B$4:$F$8,6-I1625,J1625)</f>
        <v>Hibernando</v>
      </c>
    </row>
    <row r="1626" customFormat="false" ht="15" hidden="false" customHeight="false" outlineLevel="0" collapsed="false">
      <c r="A1626" s="10" t="s">
        <v>512</v>
      </c>
      <c r="B1626" s="10" t="s">
        <v>8972</v>
      </c>
      <c r="C1626" s="11" t="n">
        <v>45628</v>
      </c>
      <c r="D1626" s="13" t="b">
        <f aca="false">TRUE()</f>
        <v>1</v>
      </c>
      <c r="E1626" s="14" t="n">
        <f aca="false">_xlfn.MAXIFS(Pedidos!$C$2:$C$7000,Pedidos!$B$2:$B$7000,A1626)</f>
        <v>45854</v>
      </c>
      <c r="F1626" s="15" t="n">
        <f aca="false">Parámetros!$B$4-E1626</f>
        <v>442</v>
      </c>
      <c r="G1626" s="7" t="n">
        <f aca="false">COUNTIF(Pedidos!$B$2:$B$7000,A1626)</f>
        <v>9</v>
      </c>
      <c r="H1626" s="16" t="n">
        <f aca="false">SUMIFS(Pedidos!$D$2:$D$7000,Pedidos!$B$2:$B$7000,A1626)</f>
        <v>407.85</v>
      </c>
      <c r="I1626" s="7" t="n">
        <f aca="false">5-MIN(4,INT(PERCENTRANK($F$2:$F$2401,F1626,6)*5))</f>
        <v>2</v>
      </c>
      <c r="J1626" s="15" t="n">
        <f aca="false">IF(G1626&gt;=Parámetros!$B$8,5,IF(G1626&gt;=Parámetros!$B$7,4,IF(G1626&gt;=Parámetros!$B$6,3,IF(G1626&gt;=Parámetros!$B$5,2,1))))</f>
        <v>5</v>
      </c>
      <c r="K1626" s="7" t="n">
        <f aca="false">1+MIN(4,INT(PERCENTRANK($H$2:$H$2401,H1626,6)*5))</f>
        <v>5</v>
      </c>
      <c r="L1626" s="7" t="str">
        <f aca="false">I1626&amp;J1626&amp;K1626</f>
        <v>255</v>
      </c>
      <c r="M1626" s="15" t="str">
        <f aca="false">INDEX('Mapa RF'!$B$4:$F$8,6-I1626,J1626)</f>
        <v>No podemos perderlos</v>
      </c>
    </row>
    <row r="1627" customFormat="false" ht="15" hidden="false" customHeight="false" outlineLevel="0" collapsed="false">
      <c r="A1627" s="10" t="s">
        <v>39</v>
      </c>
      <c r="B1627" s="10" t="s">
        <v>8970</v>
      </c>
      <c r="C1627" s="11" t="n">
        <v>45568</v>
      </c>
      <c r="D1627" s="13" t="b">
        <f aca="false">TRUE()</f>
        <v>1</v>
      </c>
      <c r="E1627" s="14" t="n">
        <f aca="false">_xlfn.MAXIFS(Pedidos!$C$2:$C$7000,Pedidos!$B$2:$B$7000,A1627)</f>
        <v>45708</v>
      </c>
      <c r="F1627" s="15" t="n">
        <f aca="false">Parámetros!$B$4-E1627</f>
        <v>588</v>
      </c>
      <c r="G1627" s="7" t="n">
        <f aca="false">COUNTIF(Pedidos!$B$2:$B$7000,A1627)</f>
        <v>2</v>
      </c>
      <c r="H1627" s="16" t="n">
        <f aca="false">SUMIFS(Pedidos!$D$2:$D$7000,Pedidos!$B$2:$B$7000,A1627)</f>
        <v>50.01</v>
      </c>
      <c r="I1627" s="7" t="n">
        <f aca="false">5-MIN(4,INT(PERCENTRANK($F$2:$F$2401,F1627,6)*5))</f>
        <v>1</v>
      </c>
      <c r="J1627" s="15" t="n">
        <f aca="false">IF(G1627&gt;=Parámetros!$B$8,5,IF(G1627&gt;=Parámetros!$B$7,4,IF(G1627&gt;=Parámetros!$B$6,3,IF(G1627&gt;=Parámetros!$B$5,2,1))))</f>
        <v>2</v>
      </c>
      <c r="K1627" s="7" t="n">
        <f aca="false">1+MIN(4,INT(PERCENTRANK($H$2:$H$2401,H1627,6)*5))</f>
        <v>3</v>
      </c>
      <c r="L1627" s="7" t="str">
        <f aca="false">I1627&amp;J1627&amp;K1627</f>
        <v>123</v>
      </c>
      <c r="M1627" s="15" t="str">
        <f aca="false">INDEX('Mapa RF'!$B$4:$F$8,6-I1627,J1627)</f>
        <v>Hibernando</v>
      </c>
    </row>
    <row r="1628" customFormat="false" ht="15" hidden="false" customHeight="false" outlineLevel="0" collapsed="false">
      <c r="A1628" s="10" t="s">
        <v>3380</v>
      </c>
      <c r="B1628" s="10" t="s">
        <v>8975</v>
      </c>
      <c r="C1628" s="11" t="n">
        <v>45860</v>
      </c>
      <c r="D1628" s="13" t="b">
        <f aca="false">TRUE()</f>
        <v>1</v>
      </c>
      <c r="E1628" s="14" t="n">
        <f aca="false">_xlfn.MAXIFS(Pedidos!$C$2:$C$7000,Pedidos!$B$2:$B$7000,A1628)</f>
        <v>45860</v>
      </c>
      <c r="F1628" s="15" t="n">
        <f aca="false">Parámetros!$B$4-E1628</f>
        <v>436</v>
      </c>
      <c r="G1628" s="7" t="n">
        <f aca="false">COUNTIF(Pedidos!$B$2:$B$7000,A1628)</f>
        <v>1</v>
      </c>
      <c r="H1628" s="16" t="n">
        <f aca="false">SUMIFS(Pedidos!$D$2:$D$7000,Pedidos!$B$2:$B$7000,A1628)</f>
        <v>18.64</v>
      </c>
      <c r="I1628" s="7" t="n">
        <f aca="false">5-MIN(4,INT(PERCENTRANK($F$2:$F$2401,F1628,6)*5))</f>
        <v>2</v>
      </c>
      <c r="J1628" s="15" t="n">
        <f aca="false">IF(G1628&gt;=Parámetros!$B$8,5,IF(G1628&gt;=Parámetros!$B$7,4,IF(G1628&gt;=Parámetros!$B$6,3,IF(G1628&gt;=Parámetros!$B$5,2,1))))</f>
        <v>1</v>
      </c>
      <c r="K1628" s="7" t="n">
        <f aca="false">1+MIN(4,INT(PERCENTRANK($H$2:$H$2401,H1628,6)*5))</f>
        <v>1</v>
      </c>
      <c r="L1628" s="7" t="str">
        <f aca="false">I1628&amp;J1628&amp;K1628</f>
        <v>211</v>
      </c>
      <c r="M1628" s="15" t="str">
        <f aca="false">INDEX('Mapa RF'!$B$4:$F$8,6-I1628,J1628)</f>
        <v>Hibernando</v>
      </c>
    </row>
    <row r="1629" customFormat="false" ht="15" hidden="false" customHeight="false" outlineLevel="0" collapsed="false">
      <c r="A1629" s="10" t="s">
        <v>7712</v>
      </c>
      <c r="B1629" s="10" t="s">
        <v>8972</v>
      </c>
      <c r="C1629" s="11" t="n">
        <v>46196</v>
      </c>
      <c r="D1629" s="13" t="b">
        <f aca="false">TRUE()</f>
        <v>1</v>
      </c>
      <c r="E1629" s="14" t="n">
        <f aca="false">_xlfn.MAXIFS(Pedidos!$C$2:$C$7000,Pedidos!$B$2:$B$7000,A1629)</f>
        <v>46196</v>
      </c>
      <c r="F1629" s="15" t="n">
        <f aca="false">Parámetros!$B$4-E1629</f>
        <v>100</v>
      </c>
      <c r="G1629" s="7" t="n">
        <f aca="false">COUNTIF(Pedidos!$B$2:$B$7000,A1629)</f>
        <v>1</v>
      </c>
      <c r="H1629" s="16" t="n">
        <f aca="false">SUMIFS(Pedidos!$D$2:$D$7000,Pedidos!$B$2:$B$7000,A1629)</f>
        <v>60.69</v>
      </c>
      <c r="I1629" s="7" t="n">
        <f aca="false">5-MIN(4,INT(PERCENTRANK($F$2:$F$2401,F1629,6)*5))</f>
        <v>4</v>
      </c>
      <c r="J1629" s="15" t="n">
        <f aca="false">IF(G1629&gt;=Parámetros!$B$8,5,IF(G1629&gt;=Parámetros!$B$7,4,IF(G1629&gt;=Parámetros!$B$6,3,IF(G1629&gt;=Parámetros!$B$5,2,1))))</f>
        <v>1</v>
      </c>
      <c r="K1629" s="7" t="n">
        <f aca="false">1+MIN(4,INT(PERCENTRANK($H$2:$H$2401,H1629,6)*5))</f>
        <v>4</v>
      </c>
      <c r="L1629" s="7" t="str">
        <f aca="false">I1629&amp;J1629&amp;K1629</f>
        <v>414</v>
      </c>
      <c r="M1629" s="15" t="str">
        <f aca="false">INDEX('Mapa RF'!$B$4:$F$8,6-I1629,J1629)</f>
        <v>Prometedores</v>
      </c>
    </row>
    <row r="1630" customFormat="false" ht="15" hidden="false" customHeight="false" outlineLevel="0" collapsed="false">
      <c r="A1630" s="10" t="s">
        <v>529</v>
      </c>
      <c r="B1630" s="10" t="s">
        <v>8968</v>
      </c>
      <c r="C1630" s="11" t="n">
        <v>45629</v>
      </c>
      <c r="D1630" s="13" t="b">
        <f aca="false">TRUE()</f>
        <v>1</v>
      </c>
      <c r="E1630" s="14" t="n">
        <f aca="false">_xlfn.MAXIFS(Pedidos!$C$2:$C$7000,Pedidos!$B$2:$B$7000,A1630)</f>
        <v>45854</v>
      </c>
      <c r="F1630" s="15" t="n">
        <f aca="false">Parámetros!$B$4-E1630</f>
        <v>442</v>
      </c>
      <c r="G1630" s="7" t="n">
        <f aca="false">COUNTIF(Pedidos!$B$2:$B$7000,A1630)</f>
        <v>7</v>
      </c>
      <c r="H1630" s="16" t="n">
        <f aca="false">SUMIFS(Pedidos!$D$2:$D$7000,Pedidos!$B$2:$B$7000,A1630)</f>
        <v>373.46</v>
      </c>
      <c r="I1630" s="7" t="n">
        <f aca="false">5-MIN(4,INT(PERCENTRANK($F$2:$F$2401,F1630,6)*5))</f>
        <v>2</v>
      </c>
      <c r="J1630" s="15" t="n">
        <f aca="false">IF(G1630&gt;=Parámetros!$B$8,5,IF(G1630&gt;=Parámetros!$B$7,4,IF(G1630&gt;=Parámetros!$B$6,3,IF(G1630&gt;=Parámetros!$B$5,2,1))))</f>
        <v>5</v>
      </c>
      <c r="K1630" s="7" t="n">
        <f aca="false">1+MIN(4,INT(PERCENTRANK($H$2:$H$2401,H1630,6)*5))</f>
        <v>5</v>
      </c>
      <c r="L1630" s="7" t="str">
        <f aca="false">I1630&amp;J1630&amp;K1630</f>
        <v>255</v>
      </c>
      <c r="M1630" s="15" t="str">
        <f aca="false">INDEX('Mapa RF'!$B$4:$F$8,6-I1630,J1630)</f>
        <v>No podemos perderlos</v>
      </c>
    </row>
    <row r="1631" customFormat="false" ht="15" hidden="false" customHeight="false" outlineLevel="0" collapsed="false">
      <c r="A1631" s="10" t="s">
        <v>3042</v>
      </c>
      <c r="B1631" s="10" t="s">
        <v>8979</v>
      </c>
      <c r="C1631" s="11" t="n">
        <v>45834</v>
      </c>
      <c r="D1631" s="13" t="b">
        <f aca="false">TRUE()</f>
        <v>1</v>
      </c>
      <c r="E1631" s="14" t="n">
        <f aca="false">_xlfn.MAXIFS(Pedidos!$C$2:$C$7000,Pedidos!$B$2:$B$7000,A1631)</f>
        <v>46131</v>
      </c>
      <c r="F1631" s="15" t="n">
        <f aca="false">Parámetros!$B$4-E1631</f>
        <v>165</v>
      </c>
      <c r="G1631" s="7" t="n">
        <f aca="false">COUNTIF(Pedidos!$B$2:$B$7000,A1631)</f>
        <v>6</v>
      </c>
      <c r="H1631" s="16" t="n">
        <f aca="false">SUMIFS(Pedidos!$D$2:$D$7000,Pedidos!$B$2:$B$7000,A1631)</f>
        <v>230.52</v>
      </c>
      <c r="I1631" s="7" t="n">
        <f aca="false">5-MIN(4,INT(PERCENTRANK($F$2:$F$2401,F1631,6)*5))</f>
        <v>4</v>
      </c>
      <c r="J1631" s="15" t="n">
        <f aca="false">IF(G1631&gt;=Parámetros!$B$8,5,IF(G1631&gt;=Parámetros!$B$7,4,IF(G1631&gt;=Parámetros!$B$6,3,IF(G1631&gt;=Parámetros!$B$5,2,1))))</f>
        <v>5</v>
      </c>
      <c r="K1631" s="7" t="n">
        <f aca="false">1+MIN(4,INT(PERCENTRANK($H$2:$H$2401,H1631,6)*5))</f>
        <v>5</v>
      </c>
      <c r="L1631" s="7" t="str">
        <f aca="false">I1631&amp;J1631&amp;K1631</f>
        <v>455</v>
      </c>
      <c r="M1631" s="15" t="str">
        <f aca="false">INDEX('Mapa RF'!$B$4:$F$8,6-I1631,J1631)</f>
        <v>Leales</v>
      </c>
    </row>
    <row r="1632" customFormat="false" ht="15" hidden="false" customHeight="false" outlineLevel="0" collapsed="false">
      <c r="A1632" s="10" t="s">
        <v>2968</v>
      </c>
      <c r="B1632" s="10" t="s">
        <v>8969</v>
      </c>
      <c r="C1632" s="11" t="n">
        <v>45829</v>
      </c>
      <c r="D1632" s="13" t="b">
        <f aca="false">TRUE()</f>
        <v>1</v>
      </c>
      <c r="E1632" s="14" t="n">
        <f aca="false">_xlfn.MAXIFS(Pedidos!$C$2:$C$7000,Pedidos!$B$2:$B$7000,A1632)</f>
        <v>45829</v>
      </c>
      <c r="F1632" s="15" t="n">
        <f aca="false">Parámetros!$B$4-E1632</f>
        <v>467</v>
      </c>
      <c r="G1632" s="7" t="n">
        <f aca="false">COUNTIF(Pedidos!$B$2:$B$7000,A1632)</f>
        <v>1</v>
      </c>
      <c r="H1632" s="16" t="n">
        <f aca="false">SUMIFS(Pedidos!$D$2:$D$7000,Pedidos!$B$2:$B$7000,A1632)</f>
        <v>29.89</v>
      </c>
      <c r="I1632" s="7" t="n">
        <f aca="false">5-MIN(4,INT(PERCENTRANK($F$2:$F$2401,F1632,6)*5))</f>
        <v>2</v>
      </c>
      <c r="J1632" s="15" t="n">
        <f aca="false">IF(G1632&gt;=Parámetros!$B$8,5,IF(G1632&gt;=Parámetros!$B$7,4,IF(G1632&gt;=Parámetros!$B$6,3,IF(G1632&gt;=Parámetros!$B$5,2,1))))</f>
        <v>1</v>
      </c>
      <c r="K1632" s="7" t="n">
        <f aca="false">1+MIN(4,INT(PERCENTRANK($H$2:$H$2401,H1632,6)*5))</f>
        <v>2</v>
      </c>
      <c r="L1632" s="7" t="str">
        <f aca="false">I1632&amp;J1632&amp;K1632</f>
        <v>212</v>
      </c>
      <c r="M1632" s="15" t="str">
        <f aca="false">INDEX('Mapa RF'!$B$4:$F$8,6-I1632,J1632)</f>
        <v>Hibernando</v>
      </c>
    </row>
    <row r="1633" customFormat="false" ht="15" hidden="false" customHeight="false" outlineLevel="0" collapsed="false">
      <c r="A1633" s="10" t="s">
        <v>3995</v>
      </c>
      <c r="B1633" s="10" t="s">
        <v>8968</v>
      </c>
      <c r="C1633" s="11" t="n">
        <v>45904</v>
      </c>
      <c r="D1633" s="13" t="b">
        <f aca="false">TRUE()</f>
        <v>1</v>
      </c>
      <c r="E1633" s="14" t="n">
        <f aca="false">_xlfn.MAXIFS(Pedidos!$C$2:$C$7000,Pedidos!$B$2:$B$7000,A1633)</f>
        <v>45904</v>
      </c>
      <c r="F1633" s="15" t="n">
        <f aca="false">Parámetros!$B$4-E1633</f>
        <v>392</v>
      </c>
      <c r="G1633" s="7" t="n">
        <f aca="false">COUNTIF(Pedidos!$B$2:$B$7000,A1633)</f>
        <v>1</v>
      </c>
      <c r="H1633" s="16" t="n">
        <f aca="false">SUMIFS(Pedidos!$D$2:$D$7000,Pedidos!$B$2:$B$7000,A1633)</f>
        <v>19.14</v>
      </c>
      <c r="I1633" s="7" t="n">
        <f aca="false">5-MIN(4,INT(PERCENTRANK($F$2:$F$2401,F1633,6)*5))</f>
        <v>2</v>
      </c>
      <c r="J1633" s="15" t="n">
        <f aca="false">IF(G1633&gt;=Parámetros!$B$8,5,IF(G1633&gt;=Parámetros!$B$7,4,IF(G1633&gt;=Parámetros!$B$6,3,IF(G1633&gt;=Parámetros!$B$5,2,1))))</f>
        <v>1</v>
      </c>
      <c r="K1633" s="7" t="n">
        <f aca="false">1+MIN(4,INT(PERCENTRANK($H$2:$H$2401,H1633,6)*5))</f>
        <v>1</v>
      </c>
      <c r="L1633" s="7" t="str">
        <f aca="false">I1633&amp;J1633&amp;K1633</f>
        <v>211</v>
      </c>
      <c r="M1633" s="15" t="str">
        <f aca="false">INDEX('Mapa RF'!$B$4:$F$8,6-I1633,J1633)</f>
        <v>Hibernando</v>
      </c>
    </row>
    <row r="1634" customFormat="false" ht="15" hidden="false" customHeight="false" outlineLevel="0" collapsed="false">
      <c r="A1634" s="10" t="s">
        <v>1175</v>
      </c>
      <c r="B1634" s="10" t="s">
        <v>8972</v>
      </c>
      <c r="C1634" s="11" t="n">
        <v>45691</v>
      </c>
      <c r="D1634" s="13" t="b">
        <f aca="false">TRUE()</f>
        <v>1</v>
      </c>
      <c r="E1634" s="14" t="n">
        <f aca="false">_xlfn.MAXIFS(Pedidos!$C$2:$C$7000,Pedidos!$B$2:$B$7000,A1634)</f>
        <v>45691</v>
      </c>
      <c r="F1634" s="15" t="n">
        <f aca="false">Parámetros!$B$4-E1634</f>
        <v>605</v>
      </c>
      <c r="G1634" s="7" t="n">
        <f aca="false">COUNTIF(Pedidos!$B$2:$B$7000,A1634)</f>
        <v>1</v>
      </c>
      <c r="H1634" s="16" t="n">
        <f aca="false">SUMIFS(Pedidos!$D$2:$D$7000,Pedidos!$B$2:$B$7000,A1634)</f>
        <v>72.25</v>
      </c>
      <c r="I1634" s="7" t="n">
        <f aca="false">5-MIN(4,INT(PERCENTRANK($F$2:$F$2401,F1634,6)*5))</f>
        <v>1</v>
      </c>
      <c r="J1634" s="15" t="n">
        <f aca="false">IF(G1634&gt;=Parámetros!$B$8,5,IF(G1634&gt;=Parámetros!$B$7,4,IF(G1634&gt;=Parámetros!$B$6,3,IF(G1634&gt;=Parámetros!$B$5,2,1))))</f>
        <v>1</v>
      </c>
      <c r="K1634" s="7" t="n">
        <f aca="false">1+MIN(4,INT(PERCENTRANK($H$2:$H$2401,H1634,6)*5))</f>
        <v>4</v>
      </c>
      <c r="L1634" s="7" t="str">
        <f aca="false">I1634&amp;J1634&amp;K1634</f>
        <v>114</v>
      </c>
      <c r="M1634" s="15" t="str">
        <f aca="false">INDEX('Mapa RF'!$B$4:$F$8,6-I1634,J1634)</f>
        <v>Hibernando</v>
      </c>
    </row>
    <row r="1635" customFormat="false" ht="15" hidden="false" customHeight="false" outlineLevel="0" collapsed="false">
      <c r="A1635" s="10" t="s">
        <v>795</v>
      </c>
      <c r="B1635" s="10" t="s">
        <v>8971</v>
      </c>
      <c r="C1635" s="11" t="n">
        <v>45656</v>
      </c>
      <c r="D1635" s="13" t="b">
        <f aca="false">TRUE()</f>
        <v>1</v>
      </c>
      <c r="E1635" s="14" t="n">
        <f aca="false">_xlfn.MAXIFS(Pedidos!$C$2:$C$7000,Pedidos!$B$2:$B$7000,A1635)</f>
        <v>45656</v>
      </c>
      <c r="F1635" s="15" t="n">
        <f aca="false">Parámetros!$B$4-E1635</f>
        <v>640</v>
      </c>
      <c r="G1635" s="7" t="n">
        <f aca="false">COUNTIF(Pedidos!$B$2:$B$7000,A1635)</f>
        <v>1</v>
      </c>
      <c r="H1635" s="16" t="n">
        <f aca="false">SUMIFS(Pedidos!$D$2:$D$7000,Pedidos!$B$2:$B$7000,A1635)</f>
        <v>58.98</v>
      </c>
      <c r="I1635" s="7" t="n">
        <f aca="false">5-MIN(4,INT(PERCENTRANK($F$2:$F$2401,F1635,6)*5))</f>
        <v>1</v>
      </c>
      <c r="J1635" s="15" t="n">
        <f aca="false">IF(G1635&gt;=Parámetros!$B$8,5,IF(G1635&gt;=Parámetros!$B$7,4,IF(G1635&gt;=Parámetros!$B$6,3,IF(G1635&gt;=Parámetros!$B$5,2,1))))</f>
        <v>1</v>
      </c>
      <c r="K1635" s="7" t="n">
        <f aca="false">1+MIN(4,INT(PERCENTRANK($H$2:$H$2401,H1635,6)*5))</f>
        <v>3</v>
      </c>
      <c r="L1635" s="7" t="str">
        <f aca="false">I1635&amp;J1635&amp;K1635</f>
        <v>113</v>
      </c>
      <c r="M1635" s="15" t="str">
        <f aca="false">INDEX('Mapa RF'!$B$4:$F$8,6-I1635,J1635)</f>
        <v>Hibernando</v>
      </c>
    </row>
    <row r="1636" customFormat="false" ht="15" hidden="false" customHeight="false" outlineLevel="0" collapsed="false">
      <c r="A1636" s="10" t="s">
        <v>7914</v>
      </c>
      <c r="B1636" s="10" t="s">
        <v>8979</v>
      </c>
      <c r="C1636" s="11" t="n">
        <v>46211</v>
      </c>
      <c r="D1636" s="13" t="b">
        <f aca="false">TRUE()</f>
        <v>1</v>
      </c>
      <c r="E1636" s="14" t="n">
        <f aca="false">_xlfn.MAXIFS(Pedidos!$C$2:$C$7000,Pedidos!$B$2:$B$7000,A1636)</f>
        <v>46211</v>
      </c>
      <c r="F1636" s="15" t="n">
        <f aca="false">Parámetros!$B$4-E1636</f>
        <v>85</v>
      </c>
      <c r="G1636" s="7" t="n">
        <f aca="false">COUNTIF(Pedidos!$B$2:$B$7000,A1636)</f>
        <v>1</v>
      </c>
      <c r="H1636" s="16" t="n">
        <f aca="false">SUMIFS(Pedidos!$D$2:$D$7000,Pedidos!$B$2:$B$7000,A1636)</f>
        <v>32.29</v>
      </c>
      <c r="I1636" s="7" t="n">
        <f aca="false">5-MIN(4,INT(PERCENTRANK($F$2:$F$2401,F1636,6)*5))</f>
        <v>4</v>
      </c>
      <c r="J1636" s="15" t="n">
        <f aca="false">IF(G1636&gt;=Parámetros!$B$8,5,IF(G1636&gt;=Parámetros!$B$7,4,IF(G1636&gt;=Parámetros!$B$6,3,IF(G1636&gt;=Parámetros!$B$5,2,1))))</f>
        <v>1</v>
      </c>
      <c r="K1636" s="7" t="n">
        <f aca="false">1+MIN(4,INT(PERCENTRANK($H$2:$H$2401,H1636,6)*5))</f>
        <v>2</v>
      </c>
      <c r="L1636" s="7" t="str">
        <f aca="false">I1636&amp;J1636&amp;K1636</f>
        <v>412</v>
      </c>
      <c r="M1636" s="15" t="str">
        <f aca="false">INDEX('Mapa RF'!$B$4:$F$8,6-I1636,J1636)</f>
        <v>Prometedores</v>
      </c>
    </row>
    <row r="1637" customFormat="false" ht="15" hidden="false" customHeight="false" outlineLevel="0" collapsed="false">
      <c r="A1637" s="10" t="s">
        <v>8229</v>
      </c>
      <c r="B1637" s="10" t="s">
        <v>8973</v>
      </c>
      <c r="C1637" s="11" t="n">
        <v>46236</v>
      </c>
      <c r="D1637" s="13" t="b">
        <f aca="false">TRUE()</f>
        <v>1</v>
      </c>
      <c r="E1637" s="14" t="n">
        <f aca="false">_xlfn.MAXIFS(Pedidos!$C$2:$C$7000,Pedidos!$B$2:$B$7000,A1637)</f>
        <v>46236</v>
      </c>
      <c r="F1637" s="15" t="n">
        <f aca="false">Parámetros!$B$4-E1637</f>
        <v>60</v>
      </c>
      <c r="G1637" s="7" t="n">
        <f aca="false">COUNTIF(Pedidos!$B$2:$B$7000,A1637)</f>
        <v>1</v>
      </c>
      <c r="H1637" s="16" t="n">
        <f aca="false">SUMIFS(Pedidos!$D$2:$D$7000,Pedidos!$B$2:$B$7000,A1637)</f>
        <v>33.85</v>
      </c>
      <c r="I1637" s="7" t="n">
        <f aca="false">5-MIN(4,INT(PERCENTRANK($F$2:$F$2401,F1637,6)*5))</f>
        <v>5</v>
      </c>
      <c r="J1637" s="15" t="n">
        <f aca="false">IF(G1637&gt;=Parámetros!$B$8,5,IF(G1637&gt;=Parámetros!$B$7,4,IF(G1637&gt;=Parámetros!$B$6,3,IF(G1637&gt;=Parámetros!$B$5,2,1))))</f>
        <v>1</v>
      </c>
      <c r="K1637" s="7" t="n">
        <f aca="false">1+MIN(4,INT(PERCENTRANK($H$2:$H$2401,H1637,6)*5))</f>
        <v>2</v>
      </c>
      <c r="L1637" s="7" t="str">
        <f aca="false">I1637&amp;J1637&amp;K1637</f>
        <v>512</v>
      </c>
      <c r="M1637" s="15" t="str">
        <f aca="false">INDEX('Mapa RF'!$B$4:$F$8,6-I1637,J1637)</f>
        <v>Nuevos</v>
      </c>
    </row>
    <row r="1638" customFormat="false" ht="15" hidden="false" customHeight="false" outlineLevel="0" collapsed="false">
      <c r="A1638" s="10" t="s">
        <v>7536</v>
      </c>
      <c r="B1638" s="10" t="s">
        <v>8971</v>
      </c>
      <c r="C1638" s="11" t="n">
        <v>46180</v>
      </c>
      <c r="D1638" s="13" t="b">
        <f aca="false">TRUE()</f>
        <v>1</v>
      </c>
      <c r="E1638" s="14" t="n">
        <f aca="false">_xlfn.MAXIFS(Pedidos!$C$2:$C$7000,Pedidos!$B$2:$B$7000,A1638)</f>
        <v>46180</v>
      </c>
      <c r="F1638" s="15" t="n">
        <f aca="false">Parámetros!$B$4-E1638</f>
        <v>116</v>
      </c>
      <c r="G1638" s="7" t="n">
        <f aca="false">COUNTIF(Pedidos!$B$2:$B$7000,A1638)</f>
        <v>1</v>
      </c>
      <c r="H1638" s="16" t="n">
        <f aca="false">SUMIFS(Pedidos!$D$2:$D$7000,Pedidos!$B$2:$B$7000,A1638)</f>
        <v>46.22</v>
      </c>
      <c r="I1638" s="7" t="n">
        <f aca="false">5-MIN(4,INT(PERCENTRANK($F$2:$F$2401,F1638,6)*5))</f>
        <v>4</v>
      </c>
      <c r="J1638" s="15" t="n">
        <f aca="false">IF(G1638&gt;=Parámetros!$B$8,5,IF(G1638&gt;=Parámetros!$B$7,4,IF(G1638&gt;=Parámetros!$B$6,3,IF(G1638&gt;=Parámetros!$B$5,2,1))))</f>
        <v>1</v>
      </c>
      <c r="K1638" s="7" t="n">
        <f aca="false">1+MIN(4,INT(PERCENTRANK($H$2:$H$2401,H1638,6)*5))</f>
        <v>3</v>
      </c>
      <c r="L1638" s="7" t="str">
        <f aca="false">I1638&amp;J1638&amp;K1638</f>
        <v>413</v>
      </c>
      <c r="M1638" s="15" t="str">
        <f aca="false">INDEX('Mapa RF'!$B$4:$F$8,6-I1638,J1638)</f>
        <v>Prometedores</v>
      </c>
    </row>
    <row r="1639" customFormat="false" ht="15" hidden="false" customHeight="false" outlineLevel="0" collapsed="false">
      <c r="A1639" s="10" t="s">
        <v>181</v>
      </c>
      <c r="B1639" s="10" t="s">
        <v>8973</v>
      </c>
      <c r="C1639" s="11" t="n">
        <v>45585</v>
      </c>
      <c r="D1639" s="13" t="b">
        <f aca="false">TRUE()</f>
        <v>1</v>
      </c>
      <c r="E1639" s="14" t="n">
        <f aca="false">_xlfn.MAXIFS(Pedidos!$C$2:$C$7000,Pedidos!$B$2:$B$7000,A1639)</f>
        <v>45585</v>
      </c>
      <c r="F1639" s="15" t="n">
        <f aca="false">Parámetros!$B$4-E1639</f>
        <v>711</v>
      </c>
      <c r="G1639" s="7" t="n">
        <f aca="false">COUNTIF(Pedidos!$B$2:$B$7000,A1639)</f>
        <v>1</v>
      </c>
      <c r="H1639" s="16" t="n">
        <f aca="false">SUMIFS(Pedidos!$D$2:$D$7000,Pedidos!$B$2:$B$7000,A1639)</f>
        <v>25.5</v>
      </c>
      <c r="I1639" s="7" t="n">
        <f aca="false">5-MIN(4,INT(PERCENTRANK($F$2:$F$2401,F1639,6)*5))</f>
        <v>1</v>
      </c>
      <c r="J1639" s="15" t="n">
        <f aca="false">IF(G1639&gt;=Parámetros!$B$8,5,IF(G1639&gt;=Parámetros!$B$7,4,IF(G1639&gt;=Parámetros!$B$6,3,IF(G1639&gt;=Parámetros!$B$5,2,1))))</f>
        <v>1</v>
      </c>
      <c r="K1639" s="7" t="n">
        <f aca="false">1+MIN(4,INT(PERCENTRANK($H$2:$H$2401,H1639,6)*5))</f>
        <v>1</v>
      </c>
      <c r="L1639" s="7" t="str">
        <f aca="false">I1639&amp;J1639&amp;K1639</f>
        <v>111</v>
      </c>
      <c r="M1639" s="15" t="str">
        <f aca="false">INDEX('Mapa RF'!$B$4:$F$8,6-I1639,J1639)</f>
        <v>Hibernando</v>
      </c>
    </row>
    <row r="1640" customFormat="false" ht="15" hidden="false" customHeight="false" outlineLevel="0" collapsed="false">
      <c r="A1640" s="10" t="s">
        <v>2021</v>
      </c>
      <c r="B1640" s="10" t="s">
        <v>8980</v>
      </c>
      <c r="C1640" s="11" t="n">
        <v>45758</v>
      </c>
      <c r="D1640" s="13" t="b">
        <f aca="false">TRUE()</f>
        <v>1</v>
      </c>
      <c r="E1640" s="14" t="n">
        <f aca="false">_xlfn.MAXIFS(Pedidos!$C$2:$C$7000,Pedidos!$B$2:$B$7000,A1640)</f>
        <v>45758</v>
      </c>
      <c r="F1640" s="15" t="n">
        <f aca="false">Parámetros!$B$4-E1640</f>
        <v>538</v>
      </c>
      <c r="G1640" s="7" t="n">
        <f aca="false">COUNTIF(Pedidos!$B$2:$B$7000,A1640)</f>
        <v>1</v>
      </c>
      <c r="H1640" s="16" t="n">
        <f aca="false">SUMIFS(Pedidos!$D$2:$D$7000,Pedidos!$B$2:$B$7000,A1640)</f>
        <v>38.27</v>
      </c>
      <c r="I1640" s="7" t="n">
        <f aca="false">5-MIN(4,INT(PERCENTRANK($F$2:$F$2401,F1640,6)*5))</f>
        <v>1</v>
      </c>
      <c r="J1640" s="15" t="n">
        <f aca="false">IF(G1640&gt;=Parámetros!$B$8,5,IF(G1640&gt;=Parámetros!$B$7,4,IF(G1640&gt;=Parámetros!$B$6,3,IF(G1640&gt;=Parámetros!$B$5,2,1))))</f>
        <v>1</v>
      </c>
      <c r="K1640" s="7" t="n">
        <f aca="false">1+MIN(4,INT(PERCENTRANK($H$2:$H$2401,H1640,6)*5))</f>
        <v>3</v>
      </c>
      <c r="L1640" s="7" t="str">
        <f aca="false">I1640&amp;J1640&amp;K1640</f>
        <v>113</v>
      </c>
      <c r="M1640" s="15" t="str">
        <f aca="false">INDEX('Mapa RF'!$B$4:$F$8,6-I1640,J1640)</f>
        <v>Hibernando</v>
      </c>
    </row>
    <row r="1641" customFormat="false" ht="15" hidden="false" customHeight="false" outlineLevel="0" collapsed="false">
      <c r="A1641" s="10" t="s">
        <v>5658</v>
      </c>
      <c r="B1641" s="10" t="s">
        <v>8974</v>
      </c>
      <c r="C1641" s="11" t="n">
        <v>46030</v>
      </c>
      <c r="D1641" s="13" t="b">
        <f aca="false">TRUE()</f>
        <v>1</v>
      </c>
      <c r="E1641" s="14" t="n">
        <f aca="false">_xlfn.MAXIFS(Pedidos!$C$2:$C$7000,Pedidos!$B$2:$B$7000,A1641)</f>
        <v>46294</v>
      </c>
      <c r="F1641" s="15" t="n">
        <f aca="false">Parámetros!$B$4-E1641</f>
        <v>2</v>
      </c>
      <c r="G1641" s="7" t="n">
        <f aca="false">COUNTIF(Pedidos!$B$2:$B$7000,A1641)</f>
        <v>4</v>
      </c>
      <c r="H1641" s="16" t="n">
        <f aca="false">SUMIFS(Pedidos!$D$2:$D$7000,Pedidos!$B$2:$B$7000,A1641)</f>
        <v>180.12</v>
      </c>
      <c r="I1641" s="7" t="n">
        <f aca="false">5-MIN(4,INT(PERCENTRANK($F$2:$F$2401,F1641,6)*5))</f>
        <v>5</v>
      </c>
      <c r="J1641" s="15" t="n">
        <f aca="false">IF(G1641&gt;=Parámetros!$B$8,5,IF(G1641&gt;=Parámetros!$B$7,4,IF(G1641&gt;=Parámetros!$B$6,3,IF(G1641&gt;=Parámetros!$B$5,2,1))))</f>
        <v>4</v>
      </c>
      <c r="K1641" s="7" t="n">
        <f aca="false">1+MIN(4,INT(PERCENTRANK($H$2:$H$2401,H1641,6)*5))</f>
        <v>5</v>
      </c>
      <c r="L1641" s="7" t="str">
        <f aca="false">I1641&amp;J1641&amp;K1641</f>
        <v>545</v>
      </c>
      <c r="M1641" s="15" t="str">
        <f aca="false">INDEX('Mapa RF'!$B$4:$F$8,6-I1641,J1641)</f>
        <v>Campeones</v>
      </c>
    </row>
    <row r="1642" customFormat="false" ht="15" hidden="false" customHeight="false" outlineLevel="0" collapsed="false">
      <c r="A1642" s="10" t="s">
        <v>1796</v>
      </c>
      <c r="B1642" s="10" t="s">
        <v>8974</v>
      </c>
      <c r="C1642" s="11" t="n">
        <v>45740</v>
      </c>
      <c r="D1642" s="13" t="b">
        <f aca="false">TRUE()</f>
        <v>1</v>
      </c>
      <c r="E1642" s="14" t="n">
        <f aca="false">_xlfn.MAXIFS(Pedidos!$C$2:$C$7000,Pedidos!$B$2:$B$7000,A1642)</f>
        <v>45740</v>
      </c>
      <c r="F1642" s="15" t="n">
        <f aca="false">Parámetros!$B$4-E1642</f>
        <v>556</v>
      </c>
      <c r="G1642" s="7" t="n">
        <f aca="false">COUNTIF(Pedidos!$B$2:$B$7000,A1642)</f>
        <v>1</v>
      </c>
      <c r="H1642" s="16" t="n">
        <f aca="false">SUMIFS(Pedidos!$D$2:$D$7000,Pedidos!$B$2:$B$7000,A1642)</f>
        <v>18.52</v>
      </c>
      <c r="I1642" s="7" t="n">
        <f aca="false">5-MIN(4,INT(PERCENTRANK($F$2:$F$2401,F1642,6)*5))</f>
        <v>1</v>
      </c>
      <c r="J1642" s="15" t="n">
        <f aca="false">IF(G1642&gt;=Parámetros!$B$8,5,IF(G1642&gt;=Parámetros!$B$7,4,IF(G1642&gt;=Parámetros!$B$6,3,IF(G1642&gt;=Parámetros!$B$5,2,1))))</f>
        <v>1</v>
      </c>
      <c r="K1642" s="7" t="n">
        <f aca="false">1+MIN(4,INT(PERCENTRANK($H$2:$H$2401,H1642,6)*5))</f>
        <v>1</v>
      </c>
      <c r="L1642" s="7" t="str">
        <f aca="false">I1642&amp;J1642&amp;K1642</f>
        <v>111</v>
      </c>
      <c r="M1642" s="15" t="str">
        <f aca="false">INDEX('Mapa RF'!$B$4:$F$8,6-I1642,J1642)</f>
        <v>Hibernando</v>
      </c>
    </row>
    <row r="1643" customFormat="false" ht="15" hidden="false" customHeight="false" outlineLevel="0" collapsed="false">
      <c r="A1643" s="10" t="s">
        <v>4344</v>
      </c>
      <c r="B1643" s="10" t="s">
        <v>8968</v>
      </c>
      <c r="C1643" s="11" t="n">
        <v>45932</v>
      </c>
      <c r="D1643" s="13" t="b">
        <f aca="false">FALSE()</f>
        <v>0</v>
      </c>
      <c r="E1643" s="14" t="n">
        <f aca="false">_xlfn.MAXIFS(Pedidos!$C$2:$C$7000,Pedidos!$B$2:$B$7000,A1643)</f>
        <v>45932</v>
      </c>
      <c r="F1643" s="15" t="n">
        <f aca="false">Parámetros!$B$4-E1643</f>
        <v>364</v>
      </c>
      <c r="G1643" s="7" t="n">
        <f aca="false">COUNTIF(Pedidos!$B$2:$B$7000,A1643)</f>
        <v>1</v>
      </c>
      <c r="H1643" s="16" t="n">
        <f aca="false">SUMIFS(Pedidos!$D$2:$D$7000,Pedidos!$B$2:$B$7000,A1643)</f>
        <v>27.66</v>
      </c>
      <c r="I1643" s="7" t="n">
        <f aca="false">5-MIN(4,INT(PERCENTRANK($F$2:$F$2401,F1643,6)*5))</f>
        <v>2</v>
      </c>
      <c r="J1643" s="15" t="n">
        <f aca="false">IF(G1643&gt;=Parámetros!$B$8,5,IF(G1643&gt;=Parámetros!$B$7,4,IF(G1643&gt;=Parámetros!$B$6,3,IF(G1643&gt;=Parámetros!$B$5,2,1))))</f>
        <v>1</v>
      </c>
      <c r="K1643" s="7" t="n">
        <f aca="false">1+MIN(4,INT(PERCENTRANK($H$2:$H$2401,H1643,6)*5))</f>
        <v>2</v>
      </c>
      <c r="L1643" s="7" t="str">
        <f aca="false">I1643&amp;J1643&amp;K1643</f>
        <v>212</v>
      </c>
      <c r="M1643" s="15" t="str">
        <f aca="false">INDEX('Mapa RF'!$B$4:$F$8,6-I1643,J1643)</f>
        <v>Hibernando</v>
      </c>
    </row>
    <row r="1644" customFormat="false" ht="15" hidden="false" customHeight="false" outlineLevel="0" collapsed="false">
      <c r="A1644" s="10" t="s">
        <v>6205</v>
      </c>
      <c r="B1644" s="10" t="s">
        <v>8972</v>
      </c>
      <c r="C1644" s="11" t="n">
        <v>46071</v>
      </c>
      <c r="D1644" s="13" t="b">
        <f aca="false">FALSE()</f>
        <v>0</v>
      </c>
      <c r="E1644" s="14" t="n">
        <f aca="false">_xlfn.MAXIFS(Pedidos!$C$2:$C$7000,Pedidos!$B$2:$B$7000,A1644)</f>
        <v>46237</v>
      </c>
      <c r="F1644" s="15" t="n">
        <f aca="false">Parámetros!$B$4-E1644</f>
        <v>59</v>
      </c>
      <c r="G1644" s="7" t="n">
        <f aca="false">COUNTIF(Pedidos!$B$2:$B$7000,A1644)</f>
        <v>2</v>
      </c>
      <c r="H1644" s="16" t="n">
        <f aca="false">SUMIFS(Pedidos!$D$2:$D$7000,Pedidos!$B$2:$B$7000,A1644)</f>
        <v>113.87</v>
      </c>
      <c r="I1644" s="7" t="n">
        <f aca="false">5-MIN(4,INT(PERCENTRANK($F$2:$F$2401,F1644,6)*5))</f>
        <v>5</v>
      </c>
      <c r="J1644" s="15" t="n">
        <f aca="false">IF(G1644&gt;=Parámetros!$B$8,5,IF(G1644&gt;=Parámetros!$B$7,4,IF(G1644&gt;=Parámetros!$B$6,3,IF(G1644&gt;=Parámetros!$B$5,2,1))))</f>
        <v>2</v>
      </c>
      <c r="K1644" s="7" t="n">
        <f aca="false">1+MIN(4,INT(PERCENTRANK($H$2:$H$2401,H1644,6)*5))</f>
        <v>4</v>
      </c>
      <c r="L1644" s="7" t="str">
        <f aca="false">I1644&amp;J1644&amp;K1644</f>
        <v>524</v>
      </c>
      <c r="M1644" s="15" t="str">
        <f aca="false">INDEX('Mapa RF'!$B$4:$F$8,6-I1644,J1644)</f>
        <v>Potencialmente leales</v>
      </c>
    </row>
    <row r="1645" customFormat="false" ht="15" hidden="false" customHeight="false" outlineLevel="0" collapsed="false">
      <c r="A1645" s="10" t="s">
        <v>5278</v>
      </c>
      <c r="B1645" s="10" t="s">
        <v>8972</v>
      </c>
      <c r="C1645" s="11" t="n">
        <v>46001</v>
      </c>
      <c r="D1645" s="13" t="b">
        <f aca="false">TRUE()</f>
        <v>1</v>
      </c>
      <c r="E1645" s="14" t="n">
        <f aca="false">_xlfn.MAXIFS(Pedidos!$C$2:$C$7000,Pedidos!$B$2:$B$7000,A1645)</f>
        <v>46001</v>
      </c>
      <c r="F1645" s="15" t="n">
        <f aca="false">Parámetros!$B$4-E1645</f>
        <v>295</v>
      </c>
      <c r="G1645" s="7" t="n">
        <f aca="false">COUNTIF(Pedidos!$B$2:$B$7000,A1645)</f>
        <v>1</v>
      </c>
      <c r="H1645" s="16" t="n">
        <f aca="false">SUMIFS(Pedidos!$D$2:$D$7000,Pedidos!$B$2:$B$7000,A1645)</f>
        <v>14.22</v>
      </c>
      <c r="I1645" s="7" t="n">
        <f aca="false">5-MIN(4,INT(PERCENTRANK($F$2:$F$2401,F1645,6)*5))</f>
        <v>3</v>
      </c>
      <c r="J1645" s="15" t="n">
        <f aca="false">IF(G1645&gt;=Parámetros!$B$8,5,IF(G1645&gt;=Parámetros!$B$7,4,IF(G1645&gt;=Parámetros!$B$6,3,IF(G1645&gt;=Parámetros!$B$5,2,1))))</f>
        <v>1</v>
      </c>
      <c r="K1645" s="7" t="n">
        <f aca="false">1+MIN(4,INT(PERCENTRANK($H$2:$H$2401,H1645,6)*5))</f>
        <v>1</v>
      </c>
      <c r="L1645" s="7" t="str">
        <f aca="false">I1645&amp;J1645&amp;K1645</f>
        <v>311</v>
      </c>
      <c r="M1645" s="15" t="str">
        <f aca="false">INDEX('Mapa RF'!$B$4:$F$8,6-I1645,J1645)</f>
        <v>A punto de dormirse</v>
      </c>
    </row>
    <row r="1646" customFormat="false" ht="15" hidden="false" customHeight="false" outlineLevel="0" collapsed="false">
      <c r="A1646" s="10" t="s">
        <v>701</v>
      </c>
      <c r="B1646" s="10" t="s">
        <v>8975</v>
      </c>
      <c r="C1646" s="11" t="n">
        <v>45646</v>
      </c>
      <c r="D1646" s="13" t="b">
        <f aca="false">TRUE()</f>
        <v>1</v>
      </c>
      <c r="E1646" s="14" t="n">
        <f aca="false">_xlfn.MAXIFS(Pedidos!$C$2:$C$7000,Pedidos!$B$2:$B$7000,A1646)</f>
        <v>45646</v>
      </c>
      <c r="F1646" s="15" t="n">
        <f aca="false">Parámetros!$B$4-E1646</f>
        <v>650</v>
      </c>
      <c r="G1646" s="7" t="n">
        <f aca="false">COUNTIF(Pedidos!$B$2:$B$7000,A1646)</f>
        <v>1</v>
      </c>
      <c r="H1646" s="16" t="n">
        <f aca="false">SUMIFS(Pedidos!$D$2:$D$7000,Pedidos!$B$2:$B$7000,A1646)</f>
        <v>20.33</v>
      </c>
      <c r="I1646" s="7" t="n">
        <f aca="false">5-MIN(4,INT(PERCENTRANK($F$2:$F$2401,F1646,6)*5))</f>
        <v>1</v>
      </c>
      <c r="J1646" s="15" t="n">
        <f aca="false">IF(G1646&gt;=Parámetros!$B$8,5,IF(G1646&gt;=Parámetros!$B$7,4,IF(G1646&gt;=Parámetros!$B$6,3,IF(G1646&gt;=Parámetros!$B$5,2,1))))</f>
        <v>1</v>
      </c>
      <c r="K1646" s="7" t="n">
        <f aca="false">1+MIN(4,INT(PERCENTRANK($H$2:$H$2401,H1646,6)*5))</f>
        <v>1</v>
      </c>
      <c r="L1646" s="7" t="str">
        <f aca="false">I1646&amp;J1646&amp;K1646</f>
        <v>111</v>
      </c>
      <c r="M1646" s="15" t="str">
        <f aca="false">INDEX('Mapa RF'!$B$4:$F$8,6-I1646,J1646)</f>
        <v>Hibernando</v>
      </c>
    </row>
    <row r="1647" customFormat="false" ht="15" hidden="false" customHeight="false" outlineLevel="0" collapsed="false">
      <c r="A1647" s="10" t="s">
        <v>4969</v>
      </c>
      <c r="B1647" s="10" t="s">
        <v>8972</v>
      </c>
      <c r="C1647" s="11" t="n">
        <v>45977</v>
      </c>
      <c r="D1647" s="13" t="b">
        <f aca="false">TRUE()</f>
        <v>1</v>
      </c>
      <c r="E1647" s="14" t="n">
        <f aca="false">_xlfn.MAXIFS(Pedidos!$C$2:$C$7000,Pedidos!$B$2:$B$7000,A1647)</f>
        <v>46109</v>
      </c>
      <c r="F1647" s="15" t="n">
        <f aca="false">Parámetros!$B$4-E1647</f>
        <v>187</v>
      </c>
      <c r="G1647" s="7" t="n">
        <f aca="false">COUNTIF(Pedidos!$B$2:$B$7000,A1647)</f>
        <v>2</v>
      </c>
      <c r="H1647" s="16" t="n">
        <f aca="false">SUMIFS(Pedidos!$D$2:$D$7000,Pedidos!$B$2:$B$7000,A1647)</f>
        <v>59.44</v>
      </c>
      <c r="I1647" s="7" t="n">
        <f aca="false">5-MIN(4,INT(PERCENTRANK($F$2:$F$2401,F1647,6)*5))</f>
        <v>4</v>
      </c>
      <c r="J1647" s="15" t="n">
        <f aca="false">IF(G1647&gt;=Parámetros!$B$8,5,IF(G1647&gt;=Parámetros!$B$7,4,IF(G1647&gt;=Parámetros!$B$6,3,IF(G1647&gt;=Parámetros!$B$5,2,1))))</f>
        <v>2</v>
      </c>
      <c r="K1647" s="7" t="n">
        <f aca="false">1+MIN(4,INT(PERCENTRANK($H$2:$H$2401,H1647,6)*5))</f>
        <v>4</v>
      </c>
      <c r="L1647" s="7" t="str">
        <f aca="false">I1647&amp;J1647&amp;K1647</f>
        <v>424</v>
      </c>
      <c r="M1647" s="15" t="str">
        <f aca="false">INDEX('Mapa RF'!$B$4:$F$8,6-I1647,J1647)</f>
        <v>Potencialmente leales</v>
      </c>
    </row>
    <row r="1648" customFormat="false" ht="15" hidden="false" customHeight="false" outlineLevel="0" collapsed="false">
      <c r="A1648" s="10" t="s">
        <v>6066</v>
      </c>
      <c r="B1648" s="10" t="s">
        <v>8971</v>
      </c>
      <c r="C1648" s="11" t="n">
        <v>46061</v>
      </c>
      <c r="D1648" s="13" t="b">
        <f aca="false">TRUE()</f>
        <v>1</v>
      </c>
      <c r="E1648" s="14" t="n">
        <f aca="false">_xlfn.MAXIFS(Pedidos!$C$2:$C$7000,Pedidos!$B$2:$B$7000,A1648)</f>
        <v>46061</v>
      </c>
      <c r="F1648" s="15" t="n">
        <f aca="false">Parámetros!$B$4-E1648</f>
        <v>235</v>
      </c>
      <c r="G1648" s="7" t="n">
        <f aca="false">COUNTIF(Pedidos!$B$2:$B$7000,A1648)</f>
        <v>1</v>
      </c>
      <c r="H1648" s="16" t="n">
        <f aca="false">SUMIFS(Pedidos!$D$2:$D$7000,Pedidos!$B$2:$B$7000,A1648)</f>
        <v>25.86</v>
      </c>
      <c r="I1648" s="7" t="n">
        <f aca="false">5-MIN(4,INT(PERCENTRANK($F$2:$F$2401,F1648,6)*5))</f>
        <v>3</v>
      </c>
      <c r="J1648" s="15" t="n">
        <f aca="false">IF(G1648&gt;=Parámetros!$B$8,5,IF(G1648&gt;=Parámetros!$B$7,4,IF(G1648&gt;=Parámetros!$B$6,3,IF(G1648&gt;=Parámetros!$B$5,2,1))))</f>
        <v>1</v>
      </c>
      <c r="K1648" s="7" t="n">
        <f aca="false">1+MIN(4,INT(PERCENTRANK($H$2:$H$2401,H1648,6)*5))</f>
        <v>2</v>
      </c>
      <c r="L1648" s="7" t="str">
        <f aca="false">I1648&amp;J1648&amp;K1648</f>
        <v>312</v>
      </c>
      <c r="M1648" s="15" t="str">
        <f aca="false">INDEX('Mapa RF'!$B$4:$F$8,6-I1648,J1648)</f>
        <v>A punto de dormirse</v>
      </c>
    </row>
    <row r="1649" customFormat="false" ht="15" hidden="false" customHeight="false" outlineLevel="0" collapsed="false">
      <c r="A1649" s="10" t="s">
        <v>2582</v>
      </c>
      <c r="B1649" s="10" t="s">
        <v>8975</v>
      </c>
      <c r="C1649" s="11" t="n">
        <v>45800</v>
      </c>
      <c r="D1649" s="13" t="b">
        <f aca="false">TRUE()</f>
        <v>1</v>
      </c>
      <c r="E1649" s="14" t="n">
        <f aca="false">_xlfn.MAXIFS(Pedidos!$C$2:$C$7000,Pedidos!$B$2:$B$7000,A1649)</f>
        <v>45888</v>
      </c>
      <c r="F1649" s="15" t="n">
        <f aca="false">Parámetros!$B$4-E1649</f>
        <v>408</v>
      </c>
      <c r="G1649" s="7" t="n">
        <f aca="false">COUNTIF(Pedidos!$B$2:$B$7000,A1649)</f>
        <v>2</v>
      </c>
      <c r="H1649" s="16" t="n">
        <f aca="false">SUMIFS(Pedidos!$D$2:$D$7000,Pedidos!$B$2:$B$7000,A1649)</f>
        <v>61.71</v>
      </c>
      <c r="I1649" s="7" t="n">
        <f aca="false">5-MIN(4,INT(PERCENTRANK($F$2:$F$2401,F1649,6)*5))</f>
        <v>2</v>
      </c>
      <c r="J1649" s="15" t="n">
        <f aca="false">IF(G1649&gt;=Parámetros!$B$8,5,IF(G1649&gt;=Parámetros!$B$7,4,IF(G1649&gt;=Parámetros!$B$6,3,IF(G1649&gt;=Parámetros!$B$5,2,1))))</f>
        <v>2</v>
      </c>
      <c r="K1649" s="7" t="n">
        <f aca="false">1+MIN(4,INT(PERCENTRANK($H$2:$H$2401,H1649,6)*5))</f>
        <v>4</v>
      </c>
      <c r="L1649" s="7" t="str">
        <f aca="false">I1649&amp;J1649&amp;K1649</f>
        <v>224</v>
      </c>
      <c r="M1649" s="15" t="str">
        <f aca="false">INDEX('Mapa RF'!$B$4:$F$8,6-I1649,J1649)</f>
        <v>Hibernando</v>
      </c>
    </row>
    <row r="1650" customFormat="false" ht="15" hidden="false" customHeight="false" outlineLevel="0" collapsed="false">
      <c r="A1650" s="10" t="s">
        <v>3925</v>
      </c>
      <c r="B1650" s="10" t="s">
        <v>8968</v>
      </c>
      <c r="C1650" s="11" t="n">
        <v>45899</v>
      </c>
      <c r="D1650" s="13" t="b">
        <f aca="false">FALSE()</f>
        <v>0</v>
      </c>
      <c r="E1650" s="14" t="n">
        <f aca="false">_xlfn.MAXIFS(Pedidos!$C$2:$C$7000,Pedidos!$B$2:$B$7000,A1650)</f>
        <v>45899</v>
      </c>
      <c r="F1650" s="15" t="n">
        <f aca="false">Parámetros!$B$4-E1650</f>
        <v>397</v>
      </c>
      <c r="G1650" s="7" t="n">
        <f aca="false">COUNTIF(Pedidos!$B$2:$B$7000,A1650)</f>
        <v>1</v>
      </c>
      <c r="H1650" s="16" t="n">
        <f aca="false">SUMIFS(Pedidos!$D$2:$D$7000,Pedidos!$B$2:$B$7000,A1650)</f>
        <v>27.22</v>
      </c>
      <c r="I1650" s="7" t="n">
        <f aca="false">5-MIN(4,INT(PERCENTRANK($F$2:$F$2401,F1650,6)*5))</f>
        <v>2</v>
      </c>
      <c r="J1650" s="15" t="n">
        <f aca="false">IF(G1650&gt;=Parámetros!$B$8,5,IF(G1650&gt;=Parámetros!$B$7,4,IF(G1650&gt;=Parámetros!$B$6,3,IF(G1650&gt;=Parámetros!$B$5,2,1))))</f>
        <v>1</v>
      </c>
      <c r="K1650" s="7" t="n">
        <f aca="false">1+MIN(4,INT(PERCENTRANK($H$2:$H$2401,H1650,6)*5))</f>
        <v>2</v>
      </c>
      <c r="L1650" s="7" t="str">
        <f aca="false">I1650&amp;J1650&amp;K1650</f>
        <v>212</v>
      </c>
      <c r="M1650" s="15" t="str">
        <f aca="false">INDEX('Mapa RF'!$B$4:$F$8,6-I1650,J1650)</f>
        <v>Hibernando</v>
      </c>
    </row>
    <row r="1651" customFormat="false" ht="15" hidden="false" customHeight="false" outlineLevel="0" collapsed="false">
      <c r="A1651" s="10" t="s">
        <v>1448</v>
      </c>
      <c r="B1651" s="10" t="s">
        <v>8978</v>
      </c>
      <c r="C1651" s="11" t="n">
        <v>45714</v>
      </c>
      <c r="D1651" s="13" t="b">
        <f aca="false">TRUE()</f>
        <v>1</v>
      </c>
      <c r="E1651" s="14" t="n">
        <f aca="false">_xlfn.MAXIFS(Pedidos!$C$2:$C$7000,Pedidos!$B$2:$B$7000,A1651)</f>
        <v>46293</v>
      </c>
      <c r="F1651" s="15" t="n">
        <f aca="false">Parámetros!$B$4-E1651</f>
        <v>3</v>
      </c>
      <c r="G1651" s="7" t="n">
        <f aca="false">COUNTIF(Pedidos!$B$2:$B$7000,A1651)</f>
        <v>20</v>
      </c>
      <c r="H1651" s="16" t="n">
        <f aca="false">SUMIFS(Pedidos!$D$2:$D$7000,Pedidos!$B$2:$B$7000,A1651)</f>
        <v>969.63</v>
      </c>
      <c r="I1651" s="7" t="n">
        <f aca="false">5-MIN(4,INT(PERCENTRANK($F$2:$F$2401,F1651,6)*5))</f>
        <v>5</v>
      </c>
      <c r="J1651" s="15" t="n">
        <f aca="false">IF(G1651&gt;=Parámetros!$B$8,5,IF(G1651&gt;=Parámetros!$B$7,4,IF(G1651&gt;=Parámetros!$B$6,3,IF(G1651&gt;=Parámetros!$B$5,2,1))))</f>
        <v>5</v>
      </c>
      <c r="K1651" s="7" t="n">
        <f aca="false">1+MIN(4,INT(PERCENTRANK($H$2:$H$2401,H1651,6)*5))</f>
        <v>5</v>
      </c>
      <c r="L1651" s="7" t="str">
        <f aca="false">I1651&amp;J1651&amp;K1651</f>
        <v>555</v>
      </c>
      <c r="M1651" s="15" t="str">
        <f aca="false">INDEX('Mapa RF'!$B$4:$F$8,6-I1651,J1651)</f>
        <v>Campeones</v>
      </c>
    </row>
    <row r="1652" customFormat="false" ht="15" hidden="false" customHeight="false" outlineLevel="0" collapsed="false">
      <c r="A1652" s="10" t="s">
        <v>3494</v>
      </c>
      <c r="B1652" s="10" t="s">
        <v>8980</v>
      </c>
      <c r="C1652" s="11" t="n">
        <v>45868</v>
      </c>
      <c r="D1652" s="13" t="b">
        <f aca="false">TRUE()</f>
        <v>1</v>
      </c>
      <c r="E1652" s="14" t="n">
        <f aca="false">_xlfn.MAXIFS(Pedidos!$C$2:$C$7000,Pedidos!$B$2:$B$7000,A1652)</f>
        <v>45868</v>
      </c>
      <c r="F1652" s="15" t="n">
        <f aca="false">Parámetros!$B$4-E1652</f>
        <v>428</v>
      </c>
      <c r="G1652" s="7" t="n">
        <f aca="false">COUNTIF(Pedidos!$B$2:$B$7000,A1652)</f>
        <v>1</v>
      </c>
      <c r="H1652" s="16" t="n">
        <f aca="false">SUMIFS(Pedidos!$D$2:$D$7000,Pedidos!$B$2:$B$7000,A1652)</f>
        <v>26.57</v>
      </c>
      <c r="I1652" s="7" t="n">
        <f aca="false">5-MIN(4,INT(PERCENTRANK($F$2:$F$2401,F1652,6)*5))</f>
        <v>2</v>
      </c>
      <c r="J1652" s="15" t="n">
        <f aca="false">IF(G1652&gt;=Parámetros!$B$8,5,IF(G1652&gt;=Parámetros!$B$7,4,IF(G1652&gt;=Parámetros!$B$6,3,IF(G1652&gt;=Parámetros!$B$5,2,1))))</f>
        <v>1</v>
      </c>
      <c r="K1652" s="7" t="n">
        <f aca="false">1+MIN(4,INT(PERCENTRANK($H$2:$H$2401,H1652,6)*5))</f>
        <v>2</v>
      </c>
      <c r="L1652" s="7" t="str">
        <f aca="false">I1652&amp;J1652&amp;K1652</f>
        <v>212</v>
      </c>
      <c r="M1652" s="15" t="str">
        <f aca="false">INDEX('Mapa RF'!$B$4:$F$8,6-I1652,J1652)</f>
        <v>Hibernando</v>
      </c>
    </row>
    <row r="1653" customFormat="false" ht="15" hidden="false" customHeight="false" outlineLevel="0" collapsed="false">
      <c r="A1653" s="10" t="s">
        <v>471</v>
      </c>
      <c r="B1653" s="10" t="s">
        <v>8968</v>
      </c>
      <c r="C1653" s="11" t="n">
        <v>45622</v>
      </c>
      <c r="D1653" s="13" t="b">
        <f aca="false">TRUE()</f>
        <v>1</v>
      </c>
      <c r="E1653" s="14" t="n">
        <f aca="false">_xlfn.MAXIFS(Pedidos!$C$2:$C$7000,Pedidos!$B$2:$B$7000,A1653)</f>
        <v>46294</v>
      </c>
      <c r="F1653" s="15" t="n">
        <f aca="false">Parámetros!$B$4-E1653</f>
        <v>2</v>
      </c>
      <c r="G1653" s="7" t="n">
        <f aca="false">COUNTIF(Pedidos!$B$2:$B$7000,A1653)</f>
        <v>22</v>
      </c>
      <c r="H1653" s="16" t="n">
        <f aca="false">SUMIFS(Pedidos!$D$2:$D$7000,Pedidos!$B$2:$B$7000,A1653)</f>
        <v>1030.69</v>
      </c>
      <c r="I1653" s="7" t="n">
        <f aca="false">5-MIN(4,INT(PERCENTRANK($F$2:$F$2401,F1653,6)*5))</f>
        <v>5</v>
      </c>
      <c r="J1653" s="15" t="n">
        <f aca="false">IF(G1653&gt;=Parámetros!$B$8,5,IF(G1653&gt;=Parámetros!$B$7,4,IF(G1653&gt;=Parámetros!$B$6,3,IF(G1653&gt;=Parámetros!$B$5,2,1))))</f>
        <v>5</v>
      </c>
      <c r="K1653" s="7" t="n">
        <f aca="false">1+MIN(4,INT(PERCENTRANK($H$2:$H$2401,H1653,6)*5))</f>
        <v>5</v>
      </c>
      <c r="L1653" s="7" t="str">
        <f aca="false">I1653&amp;J1653&amp;K1653</f>
        <v>555</v>
      </c>
      <c r="M1653" s="15" t="str">
        <f aca="false">INDEX('Mapa RF'!$B$4:$F$8,6-I1653,J1653)</f>
        <v>Campeones</v>
      </c>
    </row>
    <row r="1654" customFormat="false" ht="15" hidden="false" customHeight="false" outlineLevel="0" collapsed="false">
      <c r="A1654" s="10" t="s">
        <v>2461</v>
      </c>
      <c r="B1654" s="10" t="s">
        <v>8974</v>
      </c>
      <c r="C1654" s="11" t="n">
        <v>45790</v>
      </c>
      <c r="D1654" s="13" t="b">
        <f aca="false">TRUE()</f>
        <v>1</v>
      </c>
      <c r="E1654" s="14" t="n">
        <f aca="false">_xlfn.MAXIFS(Pedidos!$C$2:$C$7000,Pedidos!$B$2:$B$7000,A1654)</f>
        <v>45908</v>
      </c>
      <c r="F1654" s="15" t="n">
        <f aca="false">Parámetros!$B$4-E1654</f>
        <v>388</v>
      </c>
      <c r="G1654" s="7" t="n">
        <f aca="false">COUNTIF(Pedidos!$B$2:$B$7000,A1654)</f>
        <v>2</v>
      </c>
      <c r="H1654" s="16" t="n">
        <f aca="false">SUMIFS(Pedidos!$D$2:$D$7000,Pedidos!$B$2:$B$7000,A1654)</f>
        <v>55.24</v>
      </c>
      <c r="I1654" s="7" t="n">
        <f aca="false">5-MIN(4,INT(PERCENTRANK($F$2:$F$2401,F1654,6)*5))</f>
        <v>2</v>
      </c>
      <c r="J1654" s="15" t="n">
        <f aca="false">IF(G1654&gt;=Parámetros!$B$8,5,IF(G1654&gt;=Parámetros!$B$7,4,IF(G1654&gt;=Parámetros!$B$6,3,IF(G1654&gt;=Parámetros!$B$5,2,1))))</f>
        <v>2</v>
      </c>
      <c r="K1654" s="7" t="n">
        <f aca="false">1+MIN(4,INT(PERCENTRANK($H$2:$H$2401,H1654,6)*5))</f>
        <v>3</v>
      </c>
      <c r="L1654" s="7" t="str">
        <f aca="false">I1654&amp;J1654&amp;K1654</f>
        <v>223</v>
      </c>
      <c r="M1654" s="15" t="str">
        <f aca="false">INDEX('Mapa RF'!$B$4:$F$8,6-I1654,J1654)</f>
        <v>Hibernando</v>
      </c>
    </row>
    <row r="1655" customFormat="false" ht="15" hidden="false" customHeight="false" outlineLevel="0" collapsed="false">
      <c r="A1655" s="10" t="s">
        <v>6335</v>
      </c>
      <c r="B1655" s="10" t="s">
        <v>8980</v>
      </c>
      <c r="C1655" s="11" t="n">
        <v>46081</v>
      </c>
      <c r="D1655" s="13" t="b">
        <f aca="false">TRUE()</f>
        <v>1</v>
      </c>
      <c r="E1655" s="14" t="n">
        <f aca="false">_xlfn.MAXIFS(Pedidos!$C$2:$C$7000,Pedidos!$B$2:$B$7000,A1655)</f>
        <v>46280</v>
      </c>
      <c r="F1655" s="15" t="n">
        <f aca="false">Parámetros!$B$4-E1655</f>
        <v>16</v>
      </c>
      <c r="G1655" s="7" t="n">
        <f aca="false">COUNTIF(Pedidos!$B$2:$B$7000,A1655)</f>
        <v>7</v>
      </c>
      <c r="H1655" s="16" t="n">
        <f aca="false">SUMIFS(Pedidos!$D$2:$D$7000,Pedidos!$B$2:$B$7000,A1655)</f>
        <v>295.63</v>
      </c>
      <c r="I1655" s="7" t="n">
        <f aca="false">5-MIN(4,INT(PERCENTRANK($F$2:$F$2401,F1655,6)*5))</f>
        <v>5</v>
      </c>
      <c r="J1655" s="15" t="n">
        <f aca="false">IF(G1655&gt;=Parámetros!$B$8,5,IF(G1655&gt;=Parámetros!$B$7,4,IF(G1655&gt;=Parámetros!$B$6,3,IF(G1655&gt;=Parámetros!$B$5,2,1))))</f>
        <v>5</v>
      </c>
      <c r="K1655" s="7" t="n">
        <f aca="false">1+MIN(4,INT(PERCENTRANK($H$2:$H$2401,H1655,6)*5))</f>
        <v>5</v>
      </c>
      <c r="L1655" s="7" t="str">
        <f aca="false">I1655&amp;J1655&amp;K1655</f>
        <v>555</v>
      </c>
      <c r="M1655" s="15" t="str">
        <f aca="false">INDEX('Mapa RF'!$B$4:$F$8,6-I1655,J1655)</f>
        <v>Campeones</v>
      </c>
    </row>
    <row r="1656" customFormat="false" ht="15" hidden="false" customHeight="false" outlineLevel="0" collapsed="false">
      <c r="A1656" s="10" t="s">
        <v>4411</v>
      </c>
      <c r="B1656" s="10" t="s">
        <v>8968</v>
      </c>
      <c r="C1656" s="11" t="n">
        <v>45936</v>
      </c>
      <c r="D1656" s="13" t="b">
        <f aca="false">TRUE()</f>
        <v>1</v>
      </c>
      <c r="E1656" s="14" t="n">
        <f aca="false">_xlfn.MAXIFS(Pedidos!$C$2:$C$7000,Pedidos!$B$2:$B$7000,A1656)</f>
        <v>45936</v>
      </c>
      <c r="F1656" s="15" t="n">
        <f aca="false">Parámetros!$B$4-E1656</f>
        <v>360</v>
      </c>
      <c r="G1656" s="7" t="n">
        <f aca="false">COUNTIF(Pedidos!$B$2:$B$7000,A1656)</f>
        <v>1</v>
      </c>
      <c r="H1656" s="16" t="n">
        <f aca="false">SUMIFS(Pedidos!$D$2:$D$7000,Pedidos!$B$2:$B$7000,A1656)</f>
        <v>34.49</v>
      </c>
      <c r="I1656" s="7" t="n">
        <f aca="false">5-MIN(4,INT(PERCENTRANK($F$2:$F$2401,F1656,6)*5))</f>
        <v>2</v>
      </c>
      <c r="J1656" s="15" t="n">
        <f aca="false">IF(G1656&gt;=Parámetros!$B$8,5,IF(G1656&gt;=Parámetros!$B$7,4,IF(G1656&gt;=Parámetros!$B$6,3,IF(G1656&gt;=Parámetros!$B$5,2,1))))</f>
        <v>1</v>
      </c>
      <c r="K1656" s="7" t="n">
        <f aca="false">1+MIN(4,INT(PERCENTRANK($H$2:$H$2401,H1656,6)*5))</f>
        <v>2</v>
      </c>
      <c r="L1656" s="7" t="str">
        <f aca="false">I1656&amp;J1656&amp;K1656</f>
        <v>212</v>
      </c>
      <c r="M1656" s="15" t="str">
        <f aca="false">INDEX('Mapa RF'!$B$4:$F$8,6-I1656,J1656)</f>
        <v>Hibernando</v>
      </c>
    </row>
    <row r="1657" customFormat="false" ht="15" hidden="false" customHeight="false" outlineLevel="0" collapsed="false">
      <c r="A1657" s="10" t="s">
        <v>1243</v>
      </c>
      <c r="B1657" s="10" t="s">
        <v>8971</v>
      </c>
      <c r="C1657" s="11" t="n">
        <v>45697</v>
      </c>
      <c r="D1657" s="13" t="b">
        <f aca="false">TRUE()</f>
        <v>1</v>
      </c>
      <c r="E1657" s="14" t="n">
        <f aca="false">_xlfn.MAXIFS(Pedidos!$C$2:$C$7000,Pedidos!$B$2:$B$7000,A1657)</f>
        <v>45697</v>
      </c>
      <c r="F1657" s="15" t="n">
        <f aca="false">Parámetros!$B$4-E1657</f>
        <v>599</v>
      </c>
      <c r="G1657" s="7" t="n">
        <f aca="false">COUNTIF(Pedidos!$B$2:$B$7000,A1657)</f>
        <v>1</v>
      </c>
      <c r="H1657" s="16" t="n">
        <f aca="false">SUMIFS(Pedidos!$D$2:$D$7000,Pedidos!$B$2:$B$7000,A1657)</f>
        <v>37.45</v>
      </c>
      <c r="I1657" s="7" t="n">
        <f aca="false">5-MIN(4,INT(PERCENTRANK($F$2:$F$2401,F1657,6)*5))</f>
        <v>1</v>
      </c>
      <c r="J1657" s="15" t="n">
        <f aca="false">IF(G1657&gt;=Parámetros!$B$8,5,IF(G1657&gt;=Parámetros!$B$7,4,IF(G1657&gt;=Parámetros!$B$6,3,IF(G1657&gt;=Parámetros!$B$5,2,1))))</f>
        <v>1</v>
      </c>
      <c r="K1657" s="7" t="n">
        <f aca="false">1+MIN(4,INT(PERCENTRANK($H$2:$H$2401,H1657,6)*5))</f>
        <v>3</v>
      </c>
      <c r="L1657" s="7" t="str">
        <f aca="false">I1657&amp;J1657&amp;K1657</f>
        <v>113</v>
      </c>
      <c r="M1657" s="15" t="str">
        <f aca="false">INDEX('Mapa RF'!$B$4:$F$8,6-I1657,J1657)</f>
        <v>Hibernando</v>
      </c>
    </row>
    <row r="1658" customFormat="false" ht="15" hidden="false" customHeight="false" outlineLevel="0" collapsed="false">
      <c r="A1658" s="10" t="s">
        <v>1798</v>
      </c>
      <c r="B1658" s="10" t="s">
        <v>8972</v>
      </c>
      <c r="C1658" s="11" t="n">
        <v>45740</v>
      </c>
      <c r="D1658" s="13" t="b">
        <f aca="false">FALSE()</f>
        <v>0</v>
      </c>
      <c r="E1658" s="14" t="n">
        <f aca="false">_xlfn.MAXIFS(Pedidos!$C$2:$C$7000,Pedidos!$B$2:$B$7000,A1658)</f>
        <v>45740</v>
      </c>
      <c r="F1658" s="15" t="n">
        <f aca="false">Parámetros!$B$4-E1658</f>
        <v>556</v>
      </c>
      <c r="G1658" s="7" t="n">
        <f aca="false">COUNTIF(Pedidos!$B$2:$B$7000,A1658)</f>
        <v>1</v>
      </c>
      <c r="H1658" s="16" t="n">
        <f aca="false">SUMIFS(Pedidos!$D$2:$D$7000,Pedidos!$B$2:$B$7000,A1658)</f>
        <v>39.7</v>
      </c>
      <c r="I1658" s="7" t="n">
        <f aca="false">5-MIN(4,INT(PERCENTRANK($F$2:$F$2401,F1658,6)*5))</f>
        <v>1</v>
      </c>
      <c r="J1658" s="15" t="n">
        <f aca="false">IF(G1658&gt;=Parámetros!$B$8,5,IF(G1658&gt;=Parámetros!$B$7,4,IF(G1658&gt;=Parámetros!$B$6,3,IF(G1658&gt;=Parámetros!$B$5,2,1))))</f>
        <v>1</v>
      </c>
      <c r="K1658" s="7" t="n">
        <f aca="false">1+MIN(4,INT(PERCENTRANK($H$2:$H$2401,H1658,6)*5))</f>
        <v>3</v>
      </c>
      <c r="L1658" s="7" t="str">
        <f aca="false">I1658&amp;J1658&amp;K1658</f>
        <v>113</v>
      </c>
      <c r="M1658" s="15" t="str">
        <f aca="false">INDEX('Mapa RF'!$B$4:$F$8,6-I1658,J1658)</f>
        <v>Hibernando</v>
      </c>
    </row>
    <row r="1659" customFormat="false" ht="15" hidden="false" customHeight="false" outlineLevel="0" collapsed="false">
      <c r="A1659" s="10" t="s">
        <v>893</v>
      </c>
      <c r="B1659" s="10" t="s">
        <v>8972</v>
      </c>
      <c r="C1659" s="11" t="n">
        <v>45664</v>
      </c>
      <c r="D1659" s="13" t="b">
        <f aca="false">TRUE()</f>
        <v>1</v>
      </c>
      <c r="E1659" s="14" t="n">
        <f aca="false">_xlfn.MAXIFS(Pedidos!$C$2:$C$7000,Pedidos!$B$2:$B$7000,A1659)</f>
        <v>46281</v>
      </c>
      <c r="F1659" s="15" t="n">
        <f aca="false">Parámetros!$B$4-E1659</f>
        <v>15</v>
      </c>
      <c r="G1659" s="7" t="n">
        <f aca="false">COUNTIF(Pedidos!$B$2:$B$7000,A1659)</f>
        <v>19</v>
      </c>
      <c r="H1659" s="16" t="n">
        <f aca="false">SUMIFS(Pedidos!$D$2:$D$7000,Pedidos!$B$2:$B$7000,A1659)</f>
        <v>792.65</v>
      </c>
      <c r="I1659" s="7" t="n">
        <f aca="false">5-MIN(4,INT(PERCENTRANK($F$2:$F$2401,F1659,6)*5))</f>
        <v>5</v>
      </c>
      <c r="J1659" s="15" t="n">
        <f aca="false">IF(G1659&gt;=Parámetros!$B$8,5,IF(G1659&gt;=Parámetros!$B$7,4,IF(G1659&gt;=Parámetros!$B$6,3,IF(G1659&gt;=Parámetros!$B$5,2,1))))</f>
        <v>5</v>
      </c>
      <c r="K1659" s="7" t="n">
        <f aca="false">1+MIN(4,INT(PERCENTRANK($H$2:$H$2401,H1659,6)*5))</f>
        <v>5</v>
      </c>
      <c r="L1659" s="7" t="str">
        <f aca="false">I1659&amp;J1659&amp;K1659</f>
        <v>555</v>
      </c>
      <c r="M1659" s="15" t="str">
        <f aca="false">INDEX('Mapa RF'!$B$4:$F$8,6-I1659,J1659)</f>
        <v>Campeones</v>
      </c>
    </row>
    <row r="1660" customFormat="false" ht="15" hidden="false" customHeight="false" outlineLevel="0" collapsed="false">
      <c r="A1660" s="10" t="s">
        <v>764</v>
      </c>
      <c r="B1660" s="10" t="s">
        <v>8972</v>
      </c>
      <c r="C1660" s="11" t="n">
        <v>45652</v>
      </c>
      <c r="D1660" s="13" t="b">
        <f aca="false">TRUE()</f>
        <v>1</v>
      </c>
      <c r="E1660" s="14" t="n">
        <f aca="false">_xlfn.MAXIFS(Pedidos!$C$2:$C$7000,Pedidos!$B$2:$B$7000,A1660)</f>
        <v>45652</v>
      </c>
      <c r="F1660" s="15" t="n">
        <f aca="false">Parámetros!$B$4-E1660</f>
        <v>644</v>
      </c>
      <c r="G1660" s="7" t="n">
        <f aca="false">COUNTIF(Pedidos!$B$2:$B$7000,A1660)</f>
        <v>1</v>
      </c>
      <c r="H1660" s="16" t="n">
        <f aca="false">SUMIFS(Pedidos!$D$2:$D$7000,Pedidos!$B$2:$B$7000,A1660)</f>
        <v>34.12</v>
      </c>
      <c r="I1660" s="7" t="n">
        <f aca="false">5-MIN(4,INT(PERCENTRANK($F$2:$F$2401,F1660,6)*5))</f>
        <v>1</v>
      </c>
      <c r="J1660" s="15" t="n">
        <f aca="false">IF(G1660&gt;=Parámetros!$B$8,5,IF(G1660&gt;=Parámetros!$B$7,4,IF(G1660&gt;=Parámetros!$B$6,3,IF(G1660&gt;=Parámetros!$B$5,2,1))))</f>
        <v>1</v>
      </c>
      <c r="K1660" s="7" t="n">
        <f aca="false">1+MIN(4,INT(PERCENTRANK($H$2:$H$2401,H1660,6)*5))</f>
        <v>2</v>
      </c>
      <c r="L1660" s="7" t="str">
        <f aca="false">I1660&amp;J1660&amp;K1660</f>
        <v>112</v>
      </c>
      <c r="M1660" s="15" t="str">
        <f aca="false">INDEX('Mapa RF'!$B$4:$F$8,6-I1660,J1660)</f>
        <v>Hibernando</v>
      </c>
    </row>
    <row r="1661" customFormat="false" ht="15" hidden="false" customHeight="false" outlineLevel="0" collapsed="false">
      <c r="A1661" s="10" t="s">
        <v>1255</v>
      </c>
      <c r="B1661" s="10" t="s">
        <v>8968</v>
      </c>
      <c r="C1661" s="11" t="n">
        <v>45698</v>
      </c>
      <c r="D1661" s="13" t="b">
        <f aca="false">TRUE()</f>
        <v>1</v>
      </c>
      <c r="E1661" s="14" t="n">
        <f aca="false">_xlfn.MAXIFS(Pedidos!$C$2:$C$7000,Pedidos!$B$2:$B$7000,A1661)</f>
        <v>45698</v>
      </c>
      <c r="F1661" s="15" t="n">
        <f aca="false">Parámetros!$B$4-E1661</f>
        <v>598</v>
      </c>
      <c r="G1661" s="7" t="n">
        <f aca="false">COUNTIF(Pedidos!$B$2:$B$7000,A1661)</f>
        <v>1</v>
      </c>
      <c r="H1661" s="16" t="n">
        <f aca="false">SUMIFS(Pedidos!$D$2:$D$7000,Pedidos!$B$2:$B$7000,A1661)</f>
        <v>23.81</v>
      </c>
      <c r="I1661" s="7" t="n">
        <f aca="false">5-MIN(4,INT(PERCENTRANK($F$2:$F$2401,F1661,6)*5))</f>
        <v>1</v>
      </c>
      <c r="J1661" s="15" t="n">
        <f aca="false">IF(G1661&gt;=Parámetros!$B$8,5,IF(G1661&gt;=Parámetros!$B$7,4,IF(G1661&gt;=Parámetros!$B$6,3,IF(G1661&gt;=Parámetros!$B$5,2,1))))</f>
        <v>1</v>
      </c>
      <c r="K1661" s="7" t="n">
        <f aca="false">1+MIN(4,INT(PERCENTRANK($H$2:$H$2401,H1661,6)*5))</f>
        <v>1</v>
      </c>
      <c r="L1661" s="7" t="str">
        <f aca="false">I1661&amp;J1661&amp;K1661</f>
        <v>111</v>
      </c>
      <c r="M1661" s="15" t="str">
        <f aca="false">INDEX('Mapa RF'!$B$4:$F$8,6-I1661,J1661)</f>
        <v>Hibernando</v>
      </c>
    </row>
    <row r="1662" customFormat="false" ht="15" hidden="false" customHeight="false" outlineLevel="0" collapsed="false">
      <c r="A1662" s="10" t="s">
        <v>1662</v>
      </c>
      <c r="B1662" s="10" t="s">
        <v>8982</v>
      </c>
      <c r="C1662" s="11" t="n">
        <v>45729</v>
      </c>
      <c r="D1662" s="13" t="b">
        <f aca="false">TRUE()</f>
        <v>1</v>
      </c>
      <c r="E1662" s="14" t="n">
        <f aca="false">_xlfn.MAXIFS(Pedidos!$C$2:$C$7000,Pedidos!$B$2:$B$7000,A1662)</f>
        <v>45729</v>
      </c>
      <c r="F1662" s="15" t="n">
        <f aca="false">Parámetros!$B$4-E1662</f>
        <v>567</v>
      </c>
      <c r="G1662" s="7" t="n">
        <f aca="false">COUNTIF(Pedidos!$B$2:$B$7000,A1662)</f>
        <v>1</v>
      </c>
      <c r="H1662" s="16" t="n">
        <f aca="false">SUMIFS(Pedidos!$D$2:$D$7000,Pedidos!$B$2:$B$7000,A1662)</f>
        <v>10.93</v>
      </c>
      <c r="I1662" s="7" t="n">
        <f aca="false">5-MIN(4,INT(PERCENTRANK($F$2:$F$2401,F1662,6)*5))</f>
        <v>1</v>
      </c>
      <c r="J1662" s="15" t="n">
        <f aca="false">IF(G1662&gt;=Parámetros!$B$8,5,IF(G1662&gt;=Parámetros!$B$7,4,IF(G1662&gt;=Parámetros!$B$6,3,IF(G1662&gt;=Parámetros!$B$5,2,1))))</f>
        <v>1</v>
      </c>
      <c r="K1662" s="7" t="n">
        <f aca="false">1+MIN(4,INT(PERCENTRANK($H$2:$H$2401,H1662,6)*5))</f>
        <v>1</v>
      </c>
      <c r="L1662" s="7" t="str">
        <f aca="false">I1662&amp;J1662&amp;K1662</f>
        <v>111</v>
      </c>
      <c r="M1662" s="15" t="str">
        <f aca="false">INDEX('Mapa RF'!$B$4:$F$8,6-I1662,J1662)</f>
        <v>Hibernando</v>
      </c>
    </row>
    <row r="1663" customFormat="false" ht="15" hidden="false" customHeight="false" outlineLevel="0" collapsed="false">
      <c r="A1663" s="10" t="s">
        <v>692</v>
      </c>
      <c r="B1663" s="10" t="s">
        <v>8971</v>
      </c>
      <c r="C1663" s="11" t="n">
        <v>45645</v>
      </c>
      <c r="D1663" s="13" t="b">
        <f aca="false">TRUE()</f>
        <v>1</v>
      </c>
      <c r="E1663" s="14" t="n">
        <f aca="false">_xlfn.MAXIFS(Pedidos!$C$2:$C$7000,Pedidos!$B$2:$B$7000,A1663)</f>
        <v>45841</v>
      </c>
      <c r="F1663" s="15" t="n">
        <f aca="false">Parámetros!$B$4-E1663</f>
        <v>455</v>
      </c>
      <c r="G1663" s="7" t="n">
        <f aca="false">COUNTIF(Pedidos!$B$2:$B$7000,A1663)</f>
        <v>4</v>
      </c>
      <c r="H1663" s="16" t="n">
        <f aca="false">SUMIFS(Pedidos!$D$2:$D$7000,Pedidos!$B$2:$B$7000,A1663)</f>
        <v>184.57</v>
      </c>
      <c r="I1663" s="7" t="n">
        <f aca="false">5-MIN(4,INT(PERCENTRANK($F$2:$F$2401,F1663,6)*5))</f>
        <v>2</v>
      </c>
      <c r="J1663" s="15" t="n">
        <f aca="false">IF(G1663&gt;=Parámetros!$B$8,5,IF(G1663&gt;=Parámetros!$B$7,4,IF(G1663&gt;=Parámetros!$B$6,3,IF(G1663&gt;=Parámetros!$B$5,2,1))))</f>
        <v>4</v>
      </c>
      <c r="K1663" s="7" t="n">
        <f aca="false">1+MIN(4,INT(PERCENTRANK($H$2:$H$2401,H1663,6)*5))</f>
        <v>5</v>
      </c>
      <c r="L1663" s="7" t="str">
        <f aca="false">I1663&amp;J1663&amp;K1663</f>
        <v>245</v>
      </c>
      <c r="M1663" s="15" t="str">
        <f aca="false">INDEX('Mapa RF'!$B$4:$F$8,6-I1663,J1663)</f>
        <v>En riesgo</v>
      </c>
    </row>
    <row r="1664" customFormat="false" ht="15" hidden="false" customHeight="false" outlineLevel="0" collapsed="false">
      <c r="A1664" s="10" t="s">
        <v>5722</v>
      </c>
      <c r="B1664" s="10" t="s">
        <v>8972</v>
      </c>
      <c r="C1664" s="11" t="n">
        <v>46034</v>
      </c>
      <c r="D1664" s="13" t="b">
        <f aca="false">TRUE()</f>
        <v>1</v>
      </c>
      <c r="E1664" s="14" t="n">
        <f aca="false">_xlfn.MAXIFS(Pedidos!$C$2:$C$7000,Pedidos!$B$2:$B$7000,A1664)</f>
        <v>46034</v>
      </c>
      <c r="F1664" s="15" t="n">
        <f aca="false">Parámetros!$B$4-E1664</f>
        <v>262</v>
      </c>
      <c r="G1664" s="7" t="n">
        <f aca="false">COUNTIF(Pedidos!$B$2:$B$7000,A1664)</f>
        <v>1</v>
      </c>
      <c r="H1664" s="16" t="n">
        <f aca="false">SUMIFS(Pedidos!$D$2:$D$7000,Pedidos!$B$2:$B$7000,A1664)</f>
        <v>30.31</v>
      </c>
      <c r="I1664" s="7" t="n">
        <f aca="false">5-MIN(4,INT(PERCENTRANK($F$2:$F$2401,F1664,6)*5))</f>
        <v>3</v>
      </c>
      <c r="J1664" s="15" t="n">
        <f aca="false">IF(G1664&gt;=Parámetros!$B$8,5,IF(G1664&gt;=Parámetros!$B$7,4,IF(G1664&gt;=Parámetros!$B$6,3,IF(G1664&gt;=Parámetros!$B$5,2,1))))</f>
        <v>1</v>
      </c>
      <c r="K1664" s="7" t="n">
        <f aca="false">1+MIN(4,INT(PERCENTRANK($H$2:$H$2401,H1664,6)*5))</f>
        <v>2</v>
      </c>
      <c r="L1664" s="7" t="str">
        <f aca="false">I1664&amp;J1664&amp;K1664</f>
        <v>312</v>
      </c>
      <c r="M1664" s="15" t="str">
        <f aca="false">INDEX('Mapa RF'!$B$4:$F$8,6-I1664,J1664)</f>
        <v>A punto de dormirse</v>
      </c>
    </row>
    <row r="1665" customFormat="false" ht="15" hidden="false" customHeight="false" outlineLevel="0" collapsed="false">
      <c r="A1665" s="10" t="s">
        <v>5426</v>
      </c>
      <c r="B1665" s="10" t="s">
        <v>8976</v>
      </c>
      <c r="C1665" s="11" t="n">
        <v>46011</v>
      </c>
      <c r="D1665" s="13" t="b">
        <f aca="false">TRUE()</f>
        <v>1</v>
      </c>
      <c r="E1665" s="14" t="n">
        <f aca="false">_xlfn.MAXIFS(Pedidos!$C$2:$C$7000,Pedidos!$B$2:$B$7000,A1665)</f>
        <v>46011</v>
      </c>
      <c r="F1665" s="15" t="n">
        <f aca="false">Parámetros!$B$4-E1665</f>
        <v>285</v>
      </c>
      <c r="G1665" s="7" t="n">
        <f aca="false">COUNTIF(Pedidos!$B$2:$B$7000,A1665)</f>
        <v>1</v>
      </c>
      <c r="H1665" s="16" t="n">
        <f aca="false">SUMIFS(Pedidos!$D$2:$D$7000,Pedidos!$B$2:$B$7000,A1665)</f>
        <v>17.1</v>
      </c>
      <c r="I1665" s="7" t="n">
        <f aca="false">5-MIN(4,INT(PERCENTRANK($F$2:$F$2401,F1665,6)*5))</f>
        <v>3</v>
      </c>
      <c r="J1665" s="15" t="n">
        <f aca="false">IF(G1665&gt;=Parámetros!$B$8,5,IF(G1665&gt;=Parámetros!$B$7,4,IF(G1665&gt;=Parámetros!$B$6,3,IF(G1665&gt;=Parámetros!$B$5,2,1))))</f>
        <v>1</v>
      </c>
      <c r="K1665" s="7" t="n">
        <f aca="false">1+MIN(4,INT(PERCENTRANK($H$2:$H$2401,H1665,6)*5))</f>
        <v>1</v>
      </c>
      <c r="L1665" s="7" t="str">
        <f aca="false">I1665&amp;J1665&amp;K1665</f>
        <v>311</v>
      </c>
      <c r="M1665" s="15" t="str">
        <f aca="false">INDEX('Mapa RF'!$B$4:$F$8,6-I1665,J1665)</f>
        <v>A punto de dormirse</v>
      </c>
    </row>
    <row r="1666" customFormat="false" ht="15" hidden="false" customHeight="false" outlineLevel="0" collapsed="false">
      <c r="A1666" s="10" t="s">
        <v>775</v>
      </c>
      <c r="B1666" s="10" t="s">
        <v>8968</v>
      </c>
      <c r="C1666" s="11" t="n">
        <v>45653</v>
      </c>
      <c r="D1666" s="13" t="b">
        <f aca="false">TRUE()</f>
        <v>1</v>
      </c>
      <c r="E1666" s="14" t="n">
        <f aca="false">_xlfn.MAXIFS(Pedidos!$C$2:$C$7000,Pedidos!$B$2:$B$7000,A1666)</f>
        <v>45653</v>
      </c>
      <c r="F1666" s="15" t="n">
        <f aca="false">Parámetros!$B$4-E1666</f>
        <v>643</v>
      </c>
      <c r="G1666" s="7" t="n">
        <f aca="false">COUNTIF(Pedidos!$B$2:$B$7000,A1666)</f>
        <v>1</v>
      </c>
      <c r="H1666" s="16" t="n">
        <f aca="false">SUMIFS(Pedidos!$D$2:$D$7000,Pedidos!$B$2:$B$7000,A1666)</f>
        <v>28.5</v>
      </c>
      <c r="I1666" s="7" t="n">
        <f aca="false">5-MIN(4,INT(PERCENTRANK($F$2:$F$2401,F1666,6)*5))</f>
        <v>1</v>
      </c>
      <c r="J1666" s="15" t="n">
        <f aca="false">IF(G1666&gt;=Parámetros!$B$8,5,IF(G1666&gt;=Parámetros!$B$7,4,IF(G1666&gt;=Parámetros!$B$6,3,IF(G1666&gt;=Parámetros!$B$5,2,1))))</f>
        <v>1</v>
      </c>
      <c r="K1666" s="7" t="n">
        <f aca="false">1+MIN(4,INT(PERCENTRANK($H$2:$H$2401,H1666,6)*5))</f>
        <v>2</v>
      </c>
      <c r="L1666" s="7" t="str">
        <f aca="false">I1666&amp;J1666&amp;K1666</f>
        <v>112</v>
      </c>
      <c r="M1666" s="15" t="str">
        <f aca="false">INDEX('Mapa RF'!$B$4:$F$8,6-I1666,J1666)</f>
        <v>Hibernando</v>
      </c>
    </row>
    <row r="1667" customFormat="false" ht="15" hidden="false" customHeight="false" outlineLevel="0" collapsed="false">
      <c r="A1667" s="10" t="s">
        <v>8213</v>
      </c>
      <c r="B1667" s="10" t="s">
        <v>8968</v>
      </c>
      <c r="C1667" s="11" t="n">
        <v>46234</v>
      </c>
      <c r="D1667" s="13" t="b">
        <f aca="false">TRUE()</f>
        <v>1</v>
      </c>
      <c r="E1667" s="14" t="n">
        <f aca="false">_xlfn.MAXIFS(Pedidos!$C$2:$C$7000,Pedidos!$B$2:$B$7000,A1667)</f>
        <v>46234</v>
      </c>
      <c r="F1667" s="15" t="n">
        <f aca="false">Parámetros!$B$4-E1667</f>
        <v>62</v>
      </c>
      <c r="G1667" s="7" t="n">
        <f aca="false">COUNTIF(Pedidos!$B$2:$B$7000,A1667)</f>
        <v>1</v>
      </c>
      <c r="H1667" s="16" t="n">
        <f aca="false">SUMIFS(Pedidos!$D$2:$D$7000,Pedidos!$B$2:$B$7000,A1667)</f>
        <v>26.28</v>
      </c>
      <c r="I1667" s="7" t="n">
        <f aca="false">5-MIN(4,INT(PERCENTRANK($F$2:$F$2401,F1667,6)*5))</f>
        <v>5</v>
      </c>
      <c r="J1667" s="15" t="n">
        <f aca="false">IF(G1667&gt;=Parámetros!$B$8,5,IF(G1667&gt;=Parámetros!$B$7,4,IF(G1667&gt;=Parámetros!$B$6,3,IF(G1667&gt;=Parámetros!$B$5,2,1))))</f>
        <v>1</v>
      </c>
      <c r="K1667" s="7" t="n">
        <f aca="false">1+MIN(4,INT(PERCENTRANK($H$2:$H$2401,H1667,6)*5))</f>
        <v>2</v>
      </c>
      <c r="L1667" s="7" t="str">
        <f aca="false">I1667&amp;J1667&amp;K1667</f>
        <v>512</v>
      </c>
      <c r="M1667" s="15" t="str">
        <f aca="false">INDEX('Mapa RF'!$B$4:$F$8,6-I1667,J1667)</f>
        <v>Nuevos</v>
      </c>
    </row>
    <row r="1668" customFormat="false" ht="15" hidden="false" customHeight="false" outlineLevel="0" collapsed="false">
      <c r="A1668" s="10" t="s">
        <v>707</v>
      </c>
      <c r="B1668" s="10" t="s">
        <v>8972</v>
      </c>
      <c r="C1668" s="11" t="n">
        <v>45647</v>
      </c>
      <c r="D1668" s="13" t="b">
        <f aca="false">TRUE()</f>
        <v>1</v>
      </c>
      <c r="E1668" s="14" t="n">
        <f aca="false">_xlfn.MAXIFS(Pedidos!$C$2:$C$7000,Pedidos!$B$2:$B$7000,A1668)</f>
        <v>45647</v>
      </c>
      <c r="F1668" s="15" t="n">
        <f aca="false">Parámetros!$B$4-E1668</f>
        <v>649</v>
      </c>
      <c r="G1668" s="7" t="n">
        <f aca="false">COUNTIF(Pedidos!$B$2:$B$7000,A1668)</f>
        <v>1</v>
      </c>
      <c r="H1668" s="16" t="n">
        <f aca="false">SUMIFS(Pedidos!$D$2:$D$7000,Pedidos!$B$2:$B$7000,A1668)</f>
        <v>20.48</v>
      </c>
      <c r="I1668" s="7" t="n">
        <f aca="false">5-MIN(4,INT(PERCENTRANK($F$2:$F$2401,F1668,6)*5))</f>
        <v>1</v>
      </c>
      <c r="J1668" s="15" t="n">
        <f aca="false">IF(G1668&gt;=Parámetros!$B$8,5,IF(G1668&gt;=Parámetros!$B$7,4,IF(G1668&gt;=Parámetros!$B$6,3,IF(G1668&gt;=Parámetros!$B$5,2,1))))</f>
        <v>1</v>
      </c>
      <c r="K1668" s="7" t="n">
        <f aca="false">1+MIN(4,INT(PERCENTRANK($H$2:$H$2401,H1668,6)*5))</f>
        <v>1</v>
      </c>
      <c r="L1668" s="7" t="str">
        <f aca="false">I1668&amp;J1668&amp;K1668</f>
        <v>111</v>
      </c>
      <c r="M1668" s="15" t="str">
        <f aca="false">INDEX('Mapa RF'!$B$4:$F$8,6-I1668,J1668)</f>
        <v>Hibernando</v>
      </c>
    </row>
    <row r="1669" customFormat="false" ht="15" hidden="false" customHeight="false" outlineLevel="0" collapsed="false">
      <c r="A1669" s="10" t="s">
        <v>8124</v>
      </c>
      <c r="B1669" s="10" t="s">
        <v>8978</v>
      </c>
      <c r="C1669" s="11" t="n">
        <v>46226</v>
      </c>
      <c r="D1669" s="13" t="b">
        <f aca="false">FALSE()</f>
        <v>0</v>
      </c>
      <c r="E1669" s="14" t="n">
        <f aca="false">_xlfn.MAXIFS(Pedidos!$C$2:$C$7000,Pedidos!$B$2:$B$7000,A1669)</f>
        <v>46226</v>
      </c>
      <c r="F1669" s="15" t="n">
        <f aca="false">Parámetros!$B$4-E1669</f>
        <v>70</v>
      </c>
      <c r="G1669" s="7" t="n">
        <f aca="false">COUNTIF(Pedidos!$B$2:$B$7000,A1669)</f>
        <v>1</v>
      </c>
      <c r="H1669" s="16" t="n">
        <f aca="false">SUMIFS(Pedidos!$D$2:$D$7000,Pedidos!$B$2:$B$7000,A1669)</f>
        <v>35.7</v>
      </c>
      <c r="I1669" s="7" t="n">
        <f aca="false">5-MIN(4,INT(PERCENTRANK($F$2:$F$2401,F1669,6)*5))</f>
        <v>4</v>
      </c>
      <c r="J1669" s="15" t="n">
        <f aca="false">IF(G1669&gt;=Parámetros!$B$8,5,IF(G1669&gt;=Parámetros!$B$7,4,IF(G1669&gt;=Parámetros!$B$6,3,IF(G1669&gt;=Parámetros!$B$5,2,1))))</f>
        <v>1</v>
      </c>
      <c r="K1669" s="7" t="n">
        <f aca="false">1+MIN(4,INT(PERCENTRANK($H$2:$H$2401,H1669,6)*5))</f>
        <v>3</v>
      </c>
      <c r="L1669" s="7" t="str">
        <f aca="false">I1669&amp;J1669&amp;K1669</f>
        <v>413</v>
      </c>
      <c r="M1669" s="15" t="str">
        <f aca="false">INDEX('Mapa RF'!$B$4:$F$8,6-I1669,J1669)</f>
        <v>Prometedores</v>
      </c>
    </row>
    <row r="1670" customFormat="false" ht="15" hidden="false" customHeight="false" outlineLevel="0" collapsed="false">
      <c r="A1670" s="10" t="s">
        <v>5350</v>
      </c>
      <c r="B1670" s="10" t="s">
        <v>8980</v>
      </c>
      <c r="C1670" s="11" t="n">
        <v>46006</v>
      </c>
      <c r="D1670" s="13" t="b">
        <f aca="false">TRUE()</f>
        <v>1</v>
      </c>
      <c r="E1670" s="14" t="n">
        <f aca="false">_xlfn.MAXIFS(Pedidos!$C$2:$C$7000,Pedidos!$B$2:$B$7000,A1670)</f>
        <v>46006</v>
      </c>
      <c r="F1670" s="15" t="n">
        <f aca="false">Parámetros!$B$4-E1670</f>
        <v>290</v>
      </c>
      <c r="G1670" s="7" t="n">
        <f aca="false">COUNTIF(Pedidos!$B$2:$B$7000,A1670)</f>
        <v>1</v>
      </c>
      <c r="H1670" s="16" t="n">
        <f aca="false">SUMIFS(Pedidos!$D$2:$D$7000,Pedidos!$B$2:$B$7000,A1670)</f>
        <v>15.33</v>
      </c>
      <c r="I1670" s="7" t="n">
        <f aca="false">5-MIN(4,INT(PERCENTRANK($F$2:$F$2401,F1670,6)*5))</f>
        <v>3</v>
      </c>
      <c r="J1670" s="15" t="n">
        <f aca="false">IF(G1670&gt;=Parámetros!$B$8,5,IF(G1670&gt;=Parámetros!$B$7,4,IF(G1670&gt;=Parámetros!$B$6,3,IF(G1670&gt;=Parámetros!$B$5,2,1))))</f>
        <v>1</v>
      </c>
      <c r="K1670" s="7" t="n">
        <f aca="false">1+MIN(4,INT(PERCENTRANK($H$2:$H$2401,H1670,6)*5))</f>
        <v>1</v>
      </c>
      <c r="L1670" s="7" t="str">
        <f aca="false">I1670&amp;J1670&amp;K1670</f>
        <v>311</v>
      </c>
      <c r="M1670" s="15" t="str">
        <f aca="false">INDEX('Mapa RF'!$B$4:$F$8,6-I1670,J1670)</f>
        <v>A punto de dormirse</v>
      </c>
    </row>
    <row r="1671" customFormat="false" ht="15" hidden="false" customHeight="false" outlineLevel="0" collapsed="false">
      <c r="A1671" s="10" t="s">
        <v>6300</v>
      </c>
      <c r="B1671" s="10" t="s">
        <v>8975</v>
      </c>
      <c r="C1671" s="11" t="n">
        <v>46079</v>
      </c>
      <c r="D1671" s="13" t="b">
        <f aca="false">TRUE()</f>
        <v>1</v>
      </c>
      <c r="E1671" s="14" t="n">
        <f aca="false">_xlfn.MAXIFS(Pedidos!$C$2:$C$7000,Pedidos!$B$2:$B$7000,A1671)</f>
        <v>46079</v>
      </c>
      <c r="F1671" s="15" t="n">
        <f aca="false">Parámetros!$B$4-E1671</f>
        <v>217</v>
      </c>
      <c r="G1671" s="7" t="n">
        <f aca="false">COUNTIF(Pedidos!$B$2:$B$7000,A1671)</f>
        <v>1</v>
      </c>
      <c r="H1671" s="16" t="n">
        <f aca="false">SUMIFS(Pedidos!$D$2:$D$7000,Pedidos!$B$2:$B$7000,A1671)</f>
        <v>28.52</v>
      </c>
      <c r="I1671" s="7" t="n">
        <f aca="false">5-MIN(4,INT(PERCENTRANK($F$2:$F$2401,F1671,6)*5))</f>
        <v>3</v>
      </c>
      <c r="J1671" s="15" t="n">
        <f aca="false">IF(G1671&gt;=Parámetros!$B$8,5,IF(G1671&gt;=Parámetros!$B$7,4,IF(G1671&gt;=Parámetros!$B$6,3,IF(G1671&gt;=Parámetros!$B$5,2,1))))</f>
        <v>1</v>
      </c>
      <c r="K1671" s="7" t="n">
        <f aca="false">1+MIN(4,INT(PERCENTRANK($H$2:$H$2401,H1671,6)*5))</f>
        <v>2</v>
      </c>
      <c r="L1671" s="7" t="str">
        <f aca="false">I1671&amp;J1671&amp;K1671</f>
        <v>312</v>
      </c>
      <c r="M1671" s="15" t="str">
        <f aca="false">INDEX('Mapa RF'!$B$4:$F$8,6-I1671,J1671)</f>
        <v>A punto de dormirse</v>
      </c>
    </row>
    <row r="1672" customFormat="false" ht="15" hidden="false" customHeight="false" outlineLevel="0" collapsed="false">
      <c r="A1672" s="10" t="s">
        <v>5055</v>
      </c>
      <c r="B1672" s="10" t="s">
        <v>8973</v>
      </c>
      <c r="C1672" s="11" t="n">
        <v>45984</v>
      </c>
      <c r="D1672" s="13" t="b">
        <f aca="false">TRUE()</f>
        <v>1</v>
      </c>
      <c r="E1672" s="14" t="n">
        <f aca="false">_xlfn.MAXIFS(Pedidos!$C$2:$C$7000,Pedidos!$B$2:$B$7000,A1672)</f>
        <v>45984</v>
      </c>
      <c r="F1672" s="15" t="n">
        <f aca="false">Parámetros!$B$4-E1672</f>
        <v>312</v>
      </c>
      <c r="G1672" s="7" t="n">
        <f aca="false">COUNTIF(Pedidos!$B$2:$B$7000,A1672)</f>
        <v>1</v>
      </c>
      <c r="H1672" s="16" t="n">
        <f aca="false">SUMIFS(Pedidos!$D$2:$D$7000,Pedidos!$B$2:$B$7000,A1672)</f>
        <v>16.59</v>
      </c>
      <c r="I1672" s="7" t="n">
        <f aca="false">5-MIN(4,INT(PERCENTRANK($F$2:$F$2401,F1672,6)*5))</f>
        <v>3</v>
      </c>
      <c r="J1672" s="15" t="n">
        <f aca="false">IF(G1672&gt;=Parámetros!$B$8,5,IF(G1672&gt;=Parámetros!$B$7,4,IF(G1672&gt;=Parámetros!$B$6,3,IF(G1672&gt;=Parámetros!$B$5,2,1))))</f>
        <v>1</v>
      </c>
      <c r="K1672" s="7" t="n">
        <f aca="false">1+MIN(4,INT(PERCENTRANK($H$2:$H$2401,H1672,6)*5))</f>
        <v>1</v>
      </c>
      <c r="L1672" s="7" t="str">
        <f aca="false">I1672&amp;J1672&amp;K1672</f>
        <v>311</v>
      </c>
      <c r="M1672" s="15" t="str">
        <f aca="false">INDEX('Mapa RF'!$B$4:$F$8,6-I1672,J1672)</f>
        <v>A punto de dormirse</v>
      </c>
    </row>
    <row r="1673" customFormat="false" ht="15" hidden="false" customHeight="false" outlineLevel="0" collapsed="false">
      <c r="A1673" s="10" t="s">
        <v>876</v>
      </c>
      <c r="B1673" s="10" t="s">
        <v>8972</v>
      </c>
      <c r="C1673" s="11" t="n">
        <v>45663</v>
      </c>
      <c r="D1673" s="13" t="b">
        <f aca="false">TRUE()</f>
        <v>1</v>
      </c>
      <c r="E1673" s="14" t="n">
        <f aca="false">_xlfn.MAXIFS(Pedidos!$C$2:$C$7000,Pedidos!$B$2:$B$7000,A1673)</f>
        <v>45728</v>
      </c>
      <c r="F1673" s="15" t="n">
        <f aca="false">Parámetros!$B$4-E1673</f>
        <v>568</v>
      </c>
      <c r="G1673" s="7" t="n">
        <f aca="false">COUNTIF(Pedidos!$B$2:$B$7000,A1673)</f>
        <v>2</v>
      </c>
      <c r="H1673" s="16" t="n">
        <f aca="false">SUMIFS(Pedidos!$D$2:$D$7000,Pedidos!$B$2:$B$7000,A1673)</f>
        <v>86.06</v>
      </c>
      <c r="I1673" s="7" t="n">
        <f aca="false">5-MIN(4,INT(PERCENTRANK($F$2:$F$2401,F1673,6)*5))</f>
        <v>1</v>
      </c>
      <c r="J1673" s="15" t="n">
        <f aca="false">IF(G1673&gt;=Parámetros!$B$8,5,IF(G1673&gt;=Parámetros!$B$7,4,IF(G1673&gt;=Parámetros!$B$6,3,IF(G1673&gt;=Parámetros!$B$5,2,1))))</f>
        <v>2</v>
      </c>
      <c r="K1673" s="7" t="n">
        <f aca="false">1+MIN(4,INT(PERCENTRANK($H$2:$H$2401,H1673,6)*5))</f>
        <v>4</v>
      </c>
      <c r="L1673" s="7" t="str">
        <f aca="false">I1673&amp;J1673&amp;K1673</f>
        <v>124</v>
      </c>
      <c r="M1673" s="15" t="str">
        <f aca="false">INDEX('Mapa RF'!$B$4:$F$8,6-I1673,J1673)</f>
        <v>Hibernando</v>
      </c>
    </row>
    <row r="1674" customFormat="false" ht="15" hidden="false" customHeight="false" outlineLevel="0" collapsed="false">
      <c r="A1674" s="10" t="s">
        <v>3382</v>
      </c>
      <c r="B1674" s="10" t="s">
        <v>8972</v>
      </c>
      <c r="C1674" s="11" t="n">
        <v>45860</v>
      </c>
      <c r="D1674" s="13" t="b">
        <f aca="false">TRUE()</f>
        <v>1</v>
      </c>
      <c r="E1674" s="14" t="n">
        <f aca="false">_xlfn.MAXIFS(Pedidos!$C$2:$C$7000,Pedidos!$B$2:$B$7000,A1674)</f>
        <v>46254</v>
      </c>
      <c r="F1674" s="15" t="n">
        <f aca="false">Parámetros!$B$4-E1674</f>
        <v>42</v>
      </c>
      <c r="G1674" s="7" t="n">
        <f aca="false">COUNTIF(Pedidos!$B$2:$B$7000,A1674)</f>
        <v>8</v>
      </c>
      <c r="H1674" s="16" t="n">
        <f aca="false">SUMIFS(Pedidos!$D$2:$D$7000,Pedidos!$B$2:$B$7000,A1674)</f>
        <v>353.63</v>
      </c>
      <c r="I1674" s="7" t="n">
        <f aca="false">5-MIN(4,INT(PERCENTRANK($F$2:$F$2401,F1674,6)*5))</f>
        <v>5</v>
      </c>
      <c r="J1674" s="15" t="n">
        <f aca="false">IF(G1674&gt;=Parámetros!$B$8,5,IF(G1674&gt;=Parámetros!$B$7,4,IF(G1674&gt;=Parámetros!$B$6,3,IF(G1674&gt;=Parámetros!$B$5,2,1))))</f>
        <v>5</v>
      </c>
      <c r="K1674" s="7" t="n">
        <f aca="false">1+MIN(4,INT(PERCENTRANK($H$2:$H$2401,H1674,6)*5))</f>
        <v>5</v>
      </c>
      <c r="L1674" s="7" t="str">
        <f aca="false">I1674&amp;J1674&amp;K1674</f>
        <v>555</v>
      </c>
      <c r="M1674" s="15" t="str">
        <f aca="false">INDEX('Mapa RF'!$B$4:$F$8,6-I1674,J1674)</f>
        <v>Campeones</v>
      </c>
    </row>
    <row r="1675" customFormat="false" ht="15" hidden="false" customHeight="false" outlineLevel="0" collapsed="false">
      <c r="A1675" s="10" t="s">
        <v>6779</v>
      </c>
      <c r="B1675" s="10" t="s">
        <v>8969</v>
      </c>
      <c r="C1675" s="11" t="n">
        <v>46115</v>
      </c>
      <c r="D1675" s="13" t="b">
        <f aca="false">FALSE()</f>
        <v>0</v>
      </c>
      <c r="E1675" s="14" t="n">
        <f aca="false">_xlfn.MAXIFS(Pedidos!$C$2:$C$7000,Pedidos!$B$2:$B$7000,A1675)</f>
        <v>46115</v>
      </c>
      <c r="F1675" s="15" t="n">
        <f aca="false">Parámetros!$B$4-E1675</f>
        <v>181</v>
      </c>
      <c r="G1675" s="7" t="n">
        <f aca="false">COUNTIF(Pedidos!$B$2:$B$7000,A1675)</f>
        <v>1</v>
      </c>
      <c r="H1675" s="16" t="n">
        <f aca="false">SUMIFS(Pedidos!$D$2:$D$7000,Pedidos!$B$2:$B$7000,A1675)</f>
        <v>37.02</v>
      </c>
      <c r="I1675" s="7" t="n">
        <f aca="false">5-MIN(4,INT(PERCENTRANK($F$2:$F$2401,F1675,6)*5))</f>
        <v>4</v>
      </c>
      <c r="J1675" s="15" t="n">
        <f aca="false">IF(G1675&gt;=Parámetros!$B$8,5,IF(G1675&gt;=Parámetros!$B$7,4,IF(G1675&gt;=Parámetros!$B$6,3,IF(G1675&gt;=Parámetros!$B$5,2,1))))</f>
        <v>1</v>
      </c>
      <c r="K1675" s="7" t="n">
        <f aca="false">1+MIN(4,INT(PERCENTRANK($H$2:$H$2401,H1675,6)*5))</f>
        <v>3</v>
      </c>
      <c r="L1675" s="7" t="str">
        <f aca="false">I1675&amp;J1675&amp;K1675</f>
        <v>413</v>
      </c>
      <c r="M1675" s="15" t="str">
        <f aca="false">INDEX('Mapa RF'!$B$4:$F$8,6-I1675,J1675)</f>
        <v>Prometedores</v>
      </c>
    </row>
    <row r="1676" customFormat="false" ht="15" hidden="false" customHeight="false" outlineLevel="0" collapsed="false">
      <c r="A1676" s="10" t="s">
        <v>679</v>
      </c>
      <c r="B1676" s="10" t="s">
        <v>8969</v>
      </c>
      <c r="C1676" s="11" t="n">
        <v>45644</v>
      </c>
      <c r="D1676" s="13" t="b">
        <f aca="false">TRUE()</f>
        <v>1</v>
      </c>
      <c r="E1676" s="14" t="n">
        <f aca="false">_xlfn.MAXIFS(Pedidos!$C$2:$C$7000,Pedidos!$B$2:$B$7000,A1676)</f>
        <v>45711</v>
      </c>
      <c r="F1676" s="15" t="n">
        <f aca="false">Parámetros!$B$4-E1676</f>
        <v>585</v>
      </c>
      <c r="G1676" s="7" t="n">
        <f aca="false">COUNTIF(Pedidos!$B$2:$B$7000,A1676)</f>
        <v>2</v>
      </c>
      <c r="H1676" s="16" t="n">
        <f aca="false">SUMIFS(Pedidos!$D$2:$D$7000,Pedidos!$B$2:$B$7000,A1676)</f>
        <v>69.76</v>
      </c>
      <c r="I1676" s="7" t="n">
        <f aca="false">5-MIN(4,INT(PERCENTRANK($F$2:$F$2401,F1676,6)*5))</f>
        <v>1</v>
      </c>
      <c r="J1676" s="15" t="n">
        <f aca="false">IF(G1676&gt;=Parámetros!$B$8,5,IF(G1676&gt;=Parámetros!$B$7,4,IF(G1676&gt;=Parámetros!$B$6,3,IF(G1676&gt;=Parámetros!$B$5,2,1))))</f>
        <v>2</v>
      </c>
      <c r="K1676" s="7" t="n">
        <f aca="false">1+MIN(4,INT(PERCENTRANK($H$2:$H$2401,H1676,6)*5))</f>
        <v>4</v>
      </c>
      <c r="L1676" s="7" t="str">
        <f aca="false">I1676&amp;J1676&amp;K1676</f>
        <v>124</v>
      </c>
      <c r="M1676" s="15" t="str">
        <f aca="false">INDEX('Mapa RF'!$B$4:$F$8,6-I1676,J1676)</f>
        <v>Hibernando</v>
      </c>
    </row>
    <row r="1677" customFormat="false" ht="15" hidden="false" customHeight="false" outlineLevel="0" collapsed="false">
      <c r="A1677" s="10" t="s">
        <v>1059</v>
      </c>
      <c r="B1677" s="10" t="s">
        <v>8979</v>
      </c>
      <c r="C1677" s="11" t="n">
        <v>45681</v>
      </c>
      <c r="D1677" s="13" t="b">
        <f aca="false">TRUE()</f>
        <v>1</v>
      </c>
      <c r="E1677" s="14" t="n">
        <f aca="false">_xlfn.MAXIFS(Pedidos!$C$2:$C$7000,Pedidos!$B$2:$B$7000,A1677)</f>
        <v>45681</v>
      </c>
      <c r="F1677" s="15" t="n">
        <f aca="false">Parámetros!$B$4-E1677</f>
        <v>615</v>
      </c>
      <c r="G1677" s="7" t="n">
        <f aca="false">COUNTIF(Pedidos!$B$2:$B$7000,A1677)</f>
        <v>1</v>
      </c>
      <c r="H1677" s="16" t="n">
        <f aca="false">SUMIFS(Pedidos!$D$2:$D$7000,Pedidos!$B$2:$B$7000,A1677)</f>
        <v>18.89</v>
      </c>
      <c r="I1677" s="7" t="n">
        <f aca="false">5-MIN(4,INT(PERCENTRANK($F$2:$F$2401,F1677,6)*5))</f>
        <v>1</v>
      </c>
      <c r="J1677" s="15" t="n">
        <f aca="false">IF(G1677&gt;=Parámetros!$B$8,5,IF(G1677&gt;=Parámetros!$B$7,4,IF(G1677&gt;=Parámetros!$B$6,3,IF(G1677&gt;=Parámetros!$B$5,2,1))))</f>
        <v>1</v>
      </c>
      <c r="K1677" s="7" t="n">
        <f aca="false">1+MIN(4,INT(PERCENTRANK($H$2:$H$2401,H1677,6)*5))</f>
        <v>1</v>
      </c>
      <c r="L1677" s="7" t="str">
        <f aca="false">I1677&amp;J1677&amp;K1677</f>
        <v>111</v>
      </c>
      <c r="M1677" s="15" t="str">
        <f aca="false">INDEX('Mapa RF'!$B$4:$F$8,6-I1677,J1677)</f>
        <v>Hibernando</v>
      </c>
    </row>
    <row r="1678" customFormat="false" ht="15" hidden="false" customHeight="false" outlineLevel="0" collapsed="false">
      <c r="A1678" s="10" t="s">
        <v>6739</v>
      </c>
      <c r="B1678" s="10" t="s">
        <v>8972</v>
      </c>
      <c r="C1678" s="11" t="n">
        <v>46112</v>
      </c>
      <c r="D1678" s="13" t="b">
        <f aca="false">TRUE()</f>
        <v>1</v>
      </c>
      <c r="E1678" s="14" t="n">
        <f aca="false">_xlfn.MAXIFS(Pedidos!$C$2:$C$7000,Pedidos!$B$2:$B$7000,A1678)</f>
        <v>46112</v>
      </c>
      <c r="F1678" s="15" t="n">
        <f aca="false">Parámetros!$B$4-E1678</f>
        <v>184</v>
      </c>
      <c r="G1678" s="7" t="n">
        <f aca="false">COUNTIF(Pedidos!$B$2:$B$7000,A1678)</f>
        <v>1</v>
      </c>
      <c r="H1678" s="16" t="n">
        <f aca="false">SUMIFS(Pedidos!$D$2:$D$7000,Pedidos!$B$2:$B$7000,A1678)</f>
        <v>31.8</v>
      </c>
      <c r="I1678" s="7" t="n">
        <f aca="false">5-MIN(4,INT(PERCENTRANK($F$2:$F$2401,F1678,6)*5))</f>
        <v>4</v>
      </c>
      <c r="J1678" s="15" t="n">
        <f aca="false">IF(G1678&gt;=Parámetros!$B$8,5,IF(G1678&gt;=Parámetros!$B$7,4,IF(G1678&gt;=Parámetros!$B$6,3,IF(G1678&gt;=Parámetros!$B$5,2,1))))</f>
        <v>1</v>
      </c>
      <c r="K1678" s="7" t="n">
        <f aca="false">1+MIN(4,INT(PERCENTRANK($H$2:$H$2401,H1678,6)*5))</f>
        <v>2</v>
      </c>
      <c r="L1678" s="7" t="str">
        <f aca="false">I1678&amp;J1678&amp;K1678</f>
        <v>412</v>
      </c>
      <c r="M1678" s="15" t="str">
        <f aca="false">INDEX('Mapa RF'!$B$4:$F$8,6-I1678,J1678)</f>
        <v>Prometedores</v>
      </c>
    </row>
    <row r="1679" customFormat="false" ht="15" hidden="false" customHeight="false" outlineLevel="0" collapsed="false">
      <c r="A1679" s="10" t="s">
        <v>2024</v>
      </c>
      <c r="B1679" s="10" t="s">
        <v>8973</v>
      </c>
      <c r="C1679" s="11" t="n">
        <v>45758</v>
      </c>
      <c r="D1679" s="13" t="b">
        <f aca="false">TRUE()</f>
        <v>1</v>
      </c>
      <c r="E1679" s="14" t="n">
        <f aca="false">_xlfn.MAXIFS(Pedidos!$C$2:$C$7000,Pedidos!$B$2:$B$7000,A1679)</f>
        <v>45932</v>
      </c>
      <c r="F1679" s="15" t="n">
        <f aca="false">Parámetros!$B$4-E1679</f>
        <v>364</v>
      </c>
      <c r="G1679" s="7" t="n">
        <f aca="false">COUNTIF(Pedidos!$B$2:$B$7000,A1679)</f>
        <v>2</v>
      </c>
      <c r="H1679" s="16" t="n">
        <f aca="false">SUMIFS(Pedidos!$D$2:$D$7000,Pedidos!$B$2:$B$7000,A1679)</f>
        <v>50.72</v>
      </c>
      <c r="I1679" s="7" t="n">
        <f aca="false">5-MIN(4,INT(PERCENTRANK($F$2:$F$2401,F1679,6)*5))</f>
        <v>2</v>
      </c>
      <c r="J1679" s="15" t="n">
        <f aca="false">IF(G1679&gt;=Parámetros!$B$8,5,IF(G1679&gt;=Parámetros!$B$7,4,IF(G1679&gt;=Parámetros!$B$6,3,IF(G1679&gt;=Parámetros!$B$5,2,1))))</f>
        <v>2</v>
      </c>
      <c r="K1679" s="7" t="n">
        <f aca="false">1+MIN(4,INT(PERCENTRANK($H$2:$H$2401,H1679,6)*5))</f>
        <v>3</v>
      </c>
      <c r="L1679" s="7" t="str">
        <f aca="false">I1679&amp;J1679&amp;K1679</f>
        <v>223</v>
      </c>
      <c r="M1679" s="15" t="str">
        <f aca="false">INDEX('Mapa RF'!$B$4:$F$8,6-I1679,J1679)</f>
        <v>Hibernando</v>
      </c>
    </row>
    <row r="1680" customFormat="false" ht="15" hidden="false" customHeight="false" outlineLevel="0" collapsed="false">
      <c r="A1680" s="10" t="s">
        <v>1402</v>
      </c>
      <c r="B1680" s="10" t="s">
        <v>8982</v>
      </c>
      <c r="C1680" s="11" t="n">
        <v>45710</v>
      </c>
      <c r="D1680" s="13" t="b">
        <f aca="false">TRUE()</f>
        <v>1</v>
      </c>
      <c r="E1680" s="14" t="n">
        <f aca="false">_xlfn.MAXIFS(Pedidos!$C$2:$C$7000,Pedidos!$B$2:$B$7000,A1680)</f>
        <v>45710</v>
      </c>
      <c r="F1680" s="15" t="n">
        <f aca="false">Parámetros!$B$4-E1680</f>
        <v>586</v>
      </c>
      <c r="G1680" s="7" t="n">
        <f aca="false">COUNTIF(Pedidos!$B$2:$B$7000,A1680)</f>
        <v>1</v>
      </c>
      <c r="H1680" s="16" t="n">
        <f aca="false">SUMIFS(Pedidos!$D$2:$D$7000,Pedidos!$B$2:$B$7000,A1680)</f>
        <v>35.29</v>
      </c>
      <c r="I1680" s="7" t="n">
        <f aca="false">5-MIN(4,INT(PERCENTRANK($F$2:$F$2401,F1680,6)*5))</f>
        <v>1</v>
      </c>
      <c r="J1680" s="15" t="n">
        <f aca="false">IF(G1680&gt;=Parámetros!$B$8,5,IF(G1680&gt;=Parámetros!$B$7,4,IF(G1680&gt;=Parámetros!$B$6,3,IF(G1680&gt;=Parámetros!$B$5,2,1))))</f>
        <v>1</v>
      </c>
      <c r="K1680" s="7" t="n">
        <f aca="false">1+MIN(4,INT(PERCENTRANK($H$2:$H$2401,H1680,6)*5))</f>
        <v>2</v>
      </c>
      <c r="L1680" s="7" t="str">
        <f aca="false">I1680&amp;J1680&amp;K1680</f>
        <v>112</v>
      </c>
      <c r="M1680" s="15" t="str">
        <f aca="false">INDEX('Mapa RF'!$B$4:$F$8,6-I1680,J1680)</f>
        <v>Hibernando</v>
      </c>
    </row>
    <row r="1681" customFormat="false" ht="15" hidden="false" customHeight="false" outlineLevel="0" collapsed="false">
      <c r="A1681" s="10" t="s">
        <v>3496</v>
      </c>
      <c r="B1681" s="10" t="s">
        <v>8972</v>
      </c>
      <c r="C1681" s="11" t="n">
        <v>45868</v>
      </c>
      <c r="D1681" s="13" t="b">
        <f aca="false">TRUE()</f>
        <v>1</v>
      </c>
      <c r="E1681" s="14" t="n">
        <f aca="false">_xlfn.MAXIFS(Pedidos!$C$2:$C$7000,Pedidos!$B$2:$B$7000,A1681)</f>
        <v>45868</v>
      </c>
      <c r="F1681" s="15" t="n">
        <f aca="false">Parámetros!$B$4-E1681</f>
        <v>428</v>
      </c>
      <c r="G1681" s="7" t="n">
        <f aca="false">COUNTIF(Pedidos!$B$2:$B$7000,A1681)</f>
        <v>1</v>
      </c>
      <c r="H1681" s="16" t="n">
        <f aca="false">SUMIFS(Pedidos!$D$2:$D$7000,Pedidos!$B$2:$B$7000,A1681)</f>
        <v>16.46</v>
      </c>
      <c r="I1681" s="7" t="n">
        <f aca="false">5-MIN(4,INT(PERCENTRANK($F$2:$F$2401,F1681,6)*5))</f>
        <v>2</v>
      </c>
      <c r="J1681" s="15" t="n">
        <f aca="false">IF(G1681&gt;=Parámetros!$B$8,5,IF(G1681&gt;=Parámetros!$B$7,4,IF(G1681&gt;=Parámetros!$B$6,3,IF(G1681&gt;=Parámetros!$B$5,2,1))))</f>
        <v>1</v>
      </c>
      <c r="K1681" s="7" t="n">
        <f aca="false">1+MIN(4,INT(PERCENTRANK($H$2:$H$2401,H1681,6)*5))</f>
        <v>1</v>
      </c>
      <c r="L1681" s="7" t="str">
        <f aca="false">I1681&amp;J1681&amp;K1681</f>
        <v>211</v>
      </c>
      <c r="M1681" s="15" t="str">
        <f aca="false">INDEX('Mapa RF'!$B$4:$F$8,6-I1681,J1681)</f>
        <v>Hibernando</v>
      </c>
    </row>
    <row r="1682" customFormat="false" ht="15" hidden="false" customHeight="false" outlineLevel="0" collapsed="false">
      <c r="A1682" s="10" t="s">
        <v>107</v>
      </c>
      <c r="B1682" s="10" t="s">
        <v>8972</v>
      </c>
      <c r="C1682" s="11" t="n">
        <v>45575</v>
      </c>
      <c r="D1682" s="13" t="b">
        <f aca="false">FALSE()</f>
        <v>0</v>
      </c>
      <c r="E1682" s="14" t="n">
        <f aca="false">_xlfn.MAXIFS(Pedidos!$C$2:$C$7000,Pedidos!$B$2:$B$7000,A1682)</f>
        <v>46286</v>
      </c>
      <c r="F1682" s="15" t="n">
        <f aca="false">Parámetros!$B$4-E1682</f>
        <v>10</v>
      </c>
      <c r="G1682" s="7" t="n">
        <f aca="false">COUNTIF(Pedidos!$B$2:$B$7000,A1682)</f>
        <v>12</v>
      </c>
      <c r="H1682" s="16" t="n">
        <f aca="false">SUMIFS(Pedidos!$D$2:$D$7000,Pedidos!$B$2:$B$7000,A1682)</f>
        <v>535.71</v>
      </c>
      <c r="I1682" s="7" t="n">
        <f aca="false">5-MIN(4,INT(PERCENTRANK($F$2:$F$2401,F1682,6)*5))</f>
        <v>5</v>
      </c>
      <c r="J1682" s="15" t="n">
        <f aca="false">IF(G1682&gt;=Parámetros!$B$8,5,IF(G1682&gt;=Parámetros!$B$7,4,IF(G1682&gt;=Parámetros!$B$6,3,IF(G1682&gt;=Parámetros!$B$5,2,1))))</f>
        <v>5</v>
      </c>
      <c r="K1682" s="7" t="n">
        <f aca="false">1+MIN(4,INT(PERCENTRANK($H$2:$H$2401,H1682,6)*5))</f>
        <v>5</v>
      </c>
      <c r="L1682" s="7" t="str">
        <f aca="false">I1682&amp;J1682&amp;K1682</f>
        <v>555</v>
      </c>
      <c r="M1682" s="15" t="str">
        <f aca="false">INDEX('Mapa RF'!$B$4:$F$8,6-I1682,J1682)</f>
        <v>Campeones</v>
      </c>
    </row>
    <row r="1683" customFormat="false" ht="15" hidden="false" customHeight="false" outlineLevel="0" collapsed="false">
      <c r="A1683" s="10" t="s">
        <v>7417</v>
      </c>
      <c r="B1683" s="10" t="s">
        <v>8972</v>
      </c>
      <c r="C1683" s="11" t="n">
        <v>46170</v>
      </c>
      <c r="D1683" s="13" t="b">
        <f aca="false">TRUE()</f>
        <v>1</v>
      </c>
      <c r="E1683" s="14" t="n">
        <f aca="false">_xlfn.MAXIFS(Pedidos!$C$2:$C$7000,Pedidos!$B$2:$B$7000,A1683)</f>
        <v>46170</v>
      </c>
      <c r="F1683" s="15" t="n">
        <f aca="false">Parámetros!$B$4-E1683</f>
        <v>126</v>
      </c>
      <c r="G1683" s="7" t="n">
        <f aca="false">COUNTIF(Pedidos!$B$2:$B$7000,A1683)</f>
        <v>1</v>
      </c>
      <c r="H1683" s="16" t="n">
        <f aca="false">SUMIFS(Pedidos!$D$2:$D$7000,Pedidos!$B$2:$B$7000,A1683)</f>
        <v>20.37</v>
      </c>
      <c r="I1683" s="7" t="n">
        <f aca="false">5-MIN(4,INT(PERCENTRANK($F$2:$F$2401,F1683,6)*5))</f>
        <v>4</v>
      </c>
      <c r="J1683" s="15" t="n">
        <f aca="false">IF(G1683&gt;=Parámetros!$B$8,5,IF(G1683&gt;=Parámetros!$B$7,4,IF(G1683&gt;=Parámetros!$B$6,3,IF(G1683&gt;=Parámetros!$B$5,2,1))))</f>
        <v>1</v>
      </c>
      <c r="K1683" s="7" t="n">
        <f aca="false">1+MIN(4,INT(PERCENTRANK($H$2:$H$2401,H1683,6)*5))</f>
        <v>1</v>
      </c>
      <c r="L1683" s="7" t="str">
        <f aca="false">I1683&amp;J1683&amp;K1683</f>
        <v>411</v>
      </c>
      <c r="M1683" s="15" t="str">
        <f aca="false">INDEX('Mapa RF'!$B$4:$F$8,6-I1683,J1683)</f>
        <v>Prometedores</v>
      </c>
    </row>
    <row r="1684" customFormat="false" ht="15" hidden="false" customHeight="false" outlineLevel="0" collapsed="false">
      <c r="A1684" s="10" t="s">
        <v>5681</v>
      </c>
      <c r="B1684" s="10" t="s">
        <v>8980</v>
      </c>
      <c r="C1684" s="11" t="n">
        <v>46032</v>
      </c>
      <c r="D1684" s="13" t="b">
        <f aca="false">TRUE()</f>
        <v>1</v>
      </c>
      <c r="E1684" s="14" t="n">
        <f aca="false">_xlfn.MAXIFS(Pedidos!$C$2:$C$7000,Pedidos!$B$2:$B$7000,A1684)</f>
        <v>46278</v>
      </c>
      <c r="F1684" s="15" t="n">
        <f aca="false">Parámetros!$B$4-E1684</f>
        <v>18</v>
      </c>
      <c r="G1684" s="7" t="n">
        <f aca="false">COUNTIF(Pedidos!$B$2:$B$7000,A1684)</f>
        <v>8</v>
      </c>
      <c r="H1684" s="16" t="n">
        <f aca="false">SUMIFS(Pedidos!$D$2:$D$7000,Pedidos!$B$2:$B$7000,A1684)</f>
        <v>421.24</v>
      </c>
      <c r="I1684" s="7" t="n">
        <f aca="false">5-MIN(4,INT(PERCENTRANK($F$2:$F$2401,F1684,6)*5))</f>
        <v>5</v>
      </c>
      <c r="J1684" s="15" t="n">
        <f aca="false">IF(G1684&gt;=Parámetros!$B$8,5,IF(G1684&gt;=Parámetros!$B$7,4,IF(G1684&gt;=Parámetros!$B$6,3,IF(G1684&gt;=Parámetros!$B$5,2,1))))</f>
        <v>5</v>
      </c>
      <c r="K1684" s="7" t="n">
        <f aca="false">1+MIN(4,INT(PERCENTRANK($H$2:$H$2401,H1684,6)*5))</f>
        <v>5</v>
      </c>
      <c r="L1684" s="7" t="str">
        <f aca="false">I1684&amp;J1684&amp;K1684</f>
        <v>555</v>
      </c>
      <c r="M1684" s="15" t="str">
        <f aca="false">INDEX('Mapa RF'!$B$4:$F$8,6-I1684,J1684)</f>
        <v>Campeones</v>
      </c>
    </row>
    <row r="1685" customFormat="false" ht="15" hidden="false" customHeight="false" outlineLevel="0" collapsed="false">
      <c r="A1685" s="10" t="s">
        <v>5594</v>
      </c>
      <c r="B1685" s="10" t="s">
        <v>8968</v>
      </c>
      <c r="C1685" s="11" t="n">
        <v>46025</v>
      </c>
      <c r="D1685" s="13" t="b">
        <f aca="false">TRUE()</f>
        <v>1</v>
      </c>
      <c r="E1685" s="14" t="n">
        <f aca="false">_xlfn.MAXIFS(Pedidos!$C$2:$C$7000,Pedidos!$B$2:$B$7000,A1685)</f>
        <v>46025</v>
      </c>
      <c r="F1685" s="15" t="n">
        <f aca="false">Parámetros!$B$4-E1685</f>
        <v>271</v>
      </c>
      <c r="G1685" s="7" t="n">
        <f aca="false">COUNTIF(Pedidos!$B$2:$B$7000,A1685)</f>
        <v>1</v>
      </c>
      <c r="H1685" s="16" t="n">
        <f aca="false">SUMIFS(Pedidos!$D$2:$D$7000,Pedidos!$B$2:$B$7000,A1685)</f>
        <v>31.04</v>
      </c>
      <c r="I1685" s="7" t="n">
        <f aca="false">5-MIN(4,INT(PERCENTRANK($F$2:$F$2401,F1685,6)*5))</f>
        <v>3</v>
      </c>
      <c r="J1685" s="15" t="n">
        <f aca="false">IF(G1685&gt;=Parámetros!$B$8,5,IF(G1685&gt;=Parámetros!$B$7,4,IF(G1685&gt;=Parámetros!$B$6,3,IF(G1685&gt;=Parámetros!$B$5,2,1))))</f>
        <v>1</v>
      </c>
      <c r="K1685" s="7" t="n">
        <f aca="false">1+MIN(4,INT(PERCENTRANK($H$2:$H$2401,H1685,6)*5))</f>
        <v>2</v>
      </c>
      <c r="L1685" s="7" t="str">
        <f aca="false">I1685&amp;J1685&amp;K1685</f>
        <v>312</v>
      </c>
      <c r="M1685" s="15" t="str">
        <f aca="false">INDEX('Mapa RF'!$B$4:$F$8,6-I1685,J1685)</f>
        <v>A punto de dormirse</v>
      </c>
    </row>
    <row r="1686" customFormat="false" ht="15" hidden="false" customHeight="false" outlineLevel="0" collapsed="false">
      <c r="A1686" s="10" t="s">
        <v>564</v>
      </c>
      <c r="B1686" s="10" t="s">
        <v>8972</v>
      </c>
      <c r="C1686" s="11" t="n">
        <v>45633</v>
      </c>
      <c r="D1686" s="13" t="b">
        <f aca="false">TRUE()</f>
        <v>1</v>
      </c>
      <c r="E1686" s="14" t="n">
        <f aca="false">_xlfn.MAXIFS(Pedidos!$C$2:$C$7000,Pedidos!$B$2:$B$7000,A1686)</f>
        <v>45633</v>
      </c>
      <c r="F1686" s="15" t="n">
        <f aca="false">Parámetros!$B$4-E1686</f>
        <v>663</v>
      </c>
      <c r="G1686" s="7" t="n">
        <f aca="false">COUNTIF(Pedidos!$B$2:$B$7000,A1686)</f>
        <v>1</v>
      </c>
      <c r="H1686" s="16" t="n">
        <f aca="false">SUMIFS(Pedidos!$D$2:$D$7000,Pedidos!$B$2:$B$7000,A1686)</f>
        <v>16.29</v>
      </c>
      <c r="I1686" s="7" t="n">
        <f aca="false">5-MIN(4,INT(PERCENTRANK($F$2:$F$2401,F1686,6)*5))</f>
        <v>1</v>
      </c>
      <c r="J1686" s="15" t="n">
        <f aca="false">IF(G1686&gt;=Parámetros!$B$8,5,IF(G1686&gt;=Parámetros!$B$7,4,IF(G1686&gt;=Parámetros!$B$6,3,IF(G1686&gt;=Parámetros!$B$5,2,1))))</f>
        <v>1</v>
      </c>
      <c r="K1686" s="7" t="n">
        <f aca="false">1+MIN(4,INT(PERCENTRANK($H$2:$H$2401,H1686,6)*5))</f>
        <v>1</v>
      </c>
      <c r="L1686" s="7" t="str">
        <f aca="false">I1686&amp;J1686&amp;K1686</f>
        <v>111</v>
      </c>
      <c r="M1686" s="15" t="str">
        <f aca="false">INDEX('Mapa RF'!$B$4:$F$8,6-I1686,J1686)</f>
        <v>Hibernando</v>
      </c>
    </row>
    <row r="1687" customFormat="false" ht="15" hidden="false" customHeight="false" outlineLevel="0" collapsed="false">
      <c r="A1687" s="10" t="s">
        <v>4189</v>
      </c>
      <c r="B1687" s="10" t="s">
        <v>8973</v>
      </c>
      <c r="C1687" s="11" t="n">
        <v>45919</v>
      </c>
      <c r="D1687" s="13" t="b">
        <f aca="false">TRUE()</f>
        <v>1</v>
      </c>
      <c r="E1687" s="14" t="n">
        <f aca="false">_xlfn.MAXIFS(Pedidos!$C$2:$C$7000,Pedidos!$B$2:$B$7000,A1687)</f>
        <v>45919</v>
      </c>
      <c r="F1687" s="15" t="n">
        <f aca="false">Parámetros!$B$4-E1687</f>
        <v>377</v>
      </c>
      <c r="G1687" s="7" t="n">
        <f aca="false">COUNTIF(Pedidos!$B$2:$B$7000,A1687)</f>
        <v>1</v>
      </c>
      <c r="H1687" s="16" t="n">
        <f aca="false">SUMIFS(Pedidos!$D$2:$D$7000,Pedidos!$B$2:$B$7000,A1687)</f>
        <v>16.42</v>
      </c>
      <c r="I1687" s="7" t="n">
        <f aca="false">5-MIN(4,INT(PERCENTRANK($F$2:$F$2401,F1687,6)*5))</f>
        <v>2</v>
      </c>
      <c r="J1687" s="15" t="n">
        <f aca="false">IF(G1687&gt;=Parámetros!$B$8,5,IF(G1687&gt;=Parámetros!$B$7,4,IF(G1687&gt;=Parámetros!$B$6,3,IF(G1687&gt;=Parámetros!$B$5,2,1))))</f>
        <v>1</v>
      </c>
      <c r="K1687" s="7" t="n">
        <f aca="false">1+MIN(4,INT(PERCENTRANK($H$2:$H$2401,H1687,6)*5))</f>
        <v>1</v>
      </c>
      <c r="L1687" s="7" t="str">
        <f aca="false">I1687&amp;J1687&amp;K1687</f>
        <v>211</v>
      </c>
      <c r="M1687" s="15" t="str">
        <f aca="false">INDEX('Mapa RF'!$B$4:$F$8,6-I1687,J1687)</f>
        <v>Hibernando</v>
      </c>
    </row>
    <row r="1688" customFormat="false" ht="15" hidden="false" customHeight="false" outlineLevel="0" collapsed="false">
      <c r="A1688" s="10" t="s">
        <v>1431</v>
      </c>
      <c r="B1688" s="10" t="s">
        <v>8980</v>
      </c>
      <c r="C1688" s="11" t="n">
        <v>45713</v>
      </c>
      <c r="D1688" s="13" t="b">
        <f aca="false">TRUE()</f>
        <v>1</v>
      </c>
      <c r="E1688" s="14" t="n">
        <f aca="false">_xlfn.MAXIFS(Pedidos!$C$2:$C$7000,Pedidos!$B$2:$B$7000,A1688)</f>
        <v>46272</v>
      </c>
      <c r="F1688" s="15" t="n">
        <f aca="false">Parámetros!$B$4-E1688</f>
        <v>24</v>
      </c>
      <c r="G1688" s="7" t="n">
        <f aca="false">COUNTIF(Pedidos!$B$2:$B$7000,A1688)</f>
        <v>9</v>
      </c>
      <c r="H1688" s="16" t="n">
        <f aca="false">SUMIFS(Pedidos!$D$2:$D$7000,Pedidos!$B$2:$B$7000,A1688)</f>
        <v>393.55</v>
      </c>
      <c r="I1688" s="7" t="n">
        <f aca="false">5-MIN(4,INT(PERCENTRANK($F$2:$F$2401,F1688,6)*5))</f>
        <v>5</v>
      </c>
      <c r="J1688" s="15" t="n">
        <f aca="false">IF(G1688&gt;=Parámetros!$B$8,5,IF(G1688&gt;=Parámetros!$B$7,4,IF(G1688&gt;=Parámetros!$B$6,3,IF(G1688&gt;=Parámetros!$B$5,2,1))))</f>
        <v>5</v>
      </c>
      <c r="K1688" s="7" t="n">
        <f aca="false">1+MIN(4,INT(PERCENTRANK($H$2:$H$2401,H1688,6)*5))</f>
        <v>5</v>
      </c>
      <c r="L1688" s="7" t="str">
        <f aca="false">I1688&amp;J1688&amp;K1688</f>
        <v>555</v>
      </c>
      <c r="M1688" s="15" t="str">
        <f aca="false">INDEX('Mapa RF'!$B$4:$F$8,6-I1688,J1688)</f>
        <v>Campeones</v>
      </c>
    </row>
    <row r="1689" customFormat="false" ht="15" hidden="false" customHeight="false" outlineLevel="0" collapsed="false">
      <c r="A1689" s="10" t="s">
        <v>7453</v>
      </c>
      <c r="B1689" s="10" t="s">
        <v>8968</v>
      </c>
      <c r="C1689" s="11" t="n">
        <v>46173</v>
      </c>
      <c r="D1689" s="13" t="b">
        <f aca="false">TRUE()</f>
        <v>1</v>
      </c>
      <c r="E1689" s="14" t="n">
        <f aca="false">_xlfn.MAXIFS(Pedidos!$C$2:$C$7000,Pedidos!$B$2:$B$7000,A1689)</f>
        <v>46173</v>
      </c>
      <c r="F1689" s="15" t="n">
        <f aca="false">Parámetros!$B$4-E1689</f>
        <v>123</v>
      </c>
      <c r="G1689" s="7" t="n">
        <f aca="false">COUNTIF(Pedidos!$B$2:$B$7000,A1689)</f>
        <v>1</v>
      </c>
      <c r="H1689" s="16" t="n">
        <f aca="false">SUMIFS(Pedidos!$D$2:$D$7000,Pedidos!$B$2:$B$7000,A1689)</f>
        <v>34.37</v>
      </c>
      <c r="I1689" s="7" t="n">
        <f aca="false">5-MIN(4,INT(PERCENTRANK($F$2:$F$2401,F1689,6)*5))</f>
        <v>4</v>
      </c>
      <c r="J1689" s="15" t="n">
        <f aca="false">IF(G1689&gt;=Parámetros!$B$8,5,IF(G1689&gt;=Parámetros!$B$7,4,IF(G1689&gt;=Parámetros!$B$6,3,IF(G1689&gt;=Parámetros!$B$5,2,1))))</f>
        <v>1</v>
      </c>
      <c r="K1689" s="7" t="n">
        <f aca="false">1+MIN(4,INT(PERCENTRANK($H$2:$H$2401,H1689,6)*5))</f>
        <v>2</v>
      </c>
      <c r="L1689" s="7" t="str">
        <f aca="false">I1689&amp;J1689&amp;K1689</f>
        <v>412</v>
      </c>
      <c r="M1689" s="15" t="str">
        <f aca="false">INDEX('Mapa RF'!$B$4:$F$8,6-I1689,J1689)</f>
        <v>Prometedores</v>
      </c>
    </row>
    <row r="1690" customFormat="false" ht="15" hidden="false" customHeight="false" outlineLevel="0" collapsed="false">
      <c r="A1690" s="10" t="s">
        <v>1221</v>
      </c>
      <c r="B1690" s="10" t="s">
        <v>8980</v>
      </c>
      <c r="C1690" s="11" t="n">
        <v>45695</v>
      </c>
      <c r="D1690" s="13" t="b">
        <f aca="false">TRUE()</f>
        <v>1</v>
      </c>
      <c r="E1690" s="14" t="n">
        <f aca="false">_xlfn.MAXIFS(Pedidos!$C$2:$C$7000,Pedidos!$B$2:$B$7000,A1690)</f>
        <v>45695</v>
      </c>
      <c r="F1690" s="15" t="n">
        <f aca="false">Parámetros!$B$4-E1690</f>
        <v>601</v>
      </c>
      <c r="G1690" s="7" t="n">
        <f aca="false">COUNTIF(Pedidos!$B$2:$B$7000,A1690)</f>
        <v>1</v>
      </c>
      <c r="H1690" s="16" t="n">
        <f aca="false">SUMIFS(Pedidos!$D$2:$D$7000,Pedidos!$B$2:$B$7000,A1690)</f>
        <v>23.07</v>
      </c>
      <c r="I1690" s="7" t="n">
        <f aca="false">5-MIN(4,INT(PERCENTRANK($F$2:$F$2401,F1690,6)*5))</f>
        <v>1</v>
      </c>
      <c r="J1690" s="15" t="n">
        <f aca="false">IF(G1690&gt;=Parámetros!$B$8,5,IF(G1690&gt;=Parámetros!$B$7,4,IF(G1690&gt;=Parámetros!$B$6,3,IF(G1690&gt;=Parámetros!$B$5,2,1))))</f>
        <v>1</v>
      </c>
      <c r="K1690" s="7" t="n">
        <f aca="false">1+MIN(4,INT(PERCENTRANK($H$2:$H$2401,H1690,6)*5))</f>
        <v>1</v>
      </c>
      <c r="L1690" s="7" t="str">
        <f aca="false">I1690&amp;J1690&amp;K1690</f>
        <v>111</v>
      </c>
      <c r="M1690" s="15" t="str">
        <f aca="false">INDEX('Mapa RF'!$B$4:$F$8,6-I1690,J1690)</f>
        <v>Hibernando</v>
      </c>
    </row>
    <row r="1691" customFormat="false" ht="15" hidden="false" customHeight="false" outlineLevel="0" collapsed="false">
      <c r="A1691" s="10" t="s">
        <v>5505</v>
      </c>
      <c r="B1691" s="10" t="s">
        <v>8973</v>
      </c>
      <c r="C1691" s="11" t="n">
        <v>46018</v>
      </c>
      <c r="D1691" s="13" t="b">
        <f aca="false">TRUE()</f>
        <v>1</v>
      </c>
      <c r="E1691" s="14" t="n">
        <f aca="false">_xlfn.MAXIFS(Pedidos!$C$2:$C$7000,Pedidos!$B$2:$B$7000,A1691)</f>
        <v>46018</v>
      </c>
      <c r="F1691" s="15" t="n">
        <f aca="false">Parámetros!$B$4-E1691</f>
        <v>278</v>
      </c>
      <c r="G1691" s="7" t="n">
        <f aca="false">COUNTIF(Pedidos!$B$2:$B$7000,A1691)</f>
        <v>1</v>
      </c>
      <c r="H1691" s="16" t="n">
        <f aca="false">SUMIFS(Pedidos!$D$2:$D$7000,Pedidos!$B$2:$B$7000,A1691)</f>
        <v>18.71</v>
      </c>
      <c r="I1691" s="7" t="n">
        <f aca="false">5-MIN(4,INT(PERCENTRANK($F$2:$F$2401,F1691,6)*5))</f>
        <v>3</v>
      </c>
      <c r="J1691" s="15" t="n">
        <f aca="false">IF(G1691&gt;=Parámetros!$B$8,5,IF(G1691&gt;=Parámetros!$B$7,4,IF(G1691&gt;=Parámetros!$B$6,3,IF(G1691&gt;=Parámetros!$B$5,2,1))))</f>
        <v>1</v>
      </c>
      <c r="K1691" s="7" t="n">
        <f aca="false">1+MIN(4,INT(PERCENTRANK($H$2:$H$2401,H1691,6)*5))</f>
        <v>1</v>
      </c>
      <c r="L1691" s="7" t="str">
        <f aca="false">I1691&amp;J1691&amp;K1691</f>
        <v>311</v>
      </c>
      <c r="M1691" s="15" t="str">
        <f aca="false">INDEX('Mapa RF'!$B$4:$F$8,6-I1691,J1691)</f>
        <v>A punto de dormirse</v>
      </c>
    </row>
    <row r="1692" customFormat="false" ht="15" hidden="false" customHeight="false" outlineLevel="0" collapsed="false">
      <c r="A1692" s="10" t="s">
        <v>667</v>
      </c>
      <c r="B1692" s="10" t="s">
        <v>8973</v>
      </c>
      <c r="C1692" s="11" t="n">
        <v>45643</v>
      </c>
      <c r="D1692" s="13" t="b">
        <f aca="false">TRUE()</f>
        <v>1</v>
      </c>
      <c r="E1692" s="14" t="n">
        <f aca="false">_xlfn.MAXIFS(Pedidos!$C$2:$C$7000,Pedidos!$B$2:$B$7000,A1692)</f>
        <v>45643</v>
      </c>
      <c r="F1692" s="15" t="n">
        <f aca="false">Parámetros!$B$4-E1692</f>
        <v>653</v>
      </c>
      <c r="G1692" s="7" t="n">
        <f aca="false">COUNTIF(Pedidos!$B$2:$B$7000,A1692)</f>
        <v>1</v>
      </c>
      <c r="H1692" s="16" t="n">
        <f aca="false">SUMIFS(Pedidos!$D$2:$D$7000,Pedidos!$B$2:$B$7000,A1692)</f>
        <v>31.52</v>
      </c>
      <c r="I1692" s="7" t="n">
        <f aca="false">5-MIN(4,INT(PERCENTRANK($F$2:$F$2401,F1692,6)*5))</f>
        <v>1</v>
      </c>
      <c r="J1692" s="15" t="n">
        <f aca="false">IF(G1692&gt;=Parámetros!$B$8,5,IF(G1692&gt;=Parámetros!$B$7,4,IF(G1692&gt;=Parámetros!$B$6,3,IF(G1692&gt;=Parámetros!$B$5,2,1))))</f>
        <v>1</v>
      </c>
      <c r="K1692" s="7" t="n">
        <f aca="false">1+MIN(4,INT(PERCENTRANK($H$2:$H$2401,H1692,6)*5))</f>
        <v>2</v>
      </c>
      <c r="L1692" s="7" t="str">
        <f aca="false">I1692&amp;J1692&amp;K1692</f>
        <v>112</v>
      </c>
      <c r="M1692" s="15" t="str">
        <f aca="false">INDEX('Mapa RF'!$B$4:$F$8,6-I1692,J1692)</f>
        <v>Hibernando</v>
      </c>
    </row>
    <row r="1693" customFormat="false" ht="15" hidden="false" customHeight="false" outlineLevel="0" collapsed="false">
      <c r="A1693" s="10" t="s">
        <v>256</v>
      </c>
      <c r="B1693" s="10" t="s">
        <v>8976</v>
      </c>
      <c r="C1693" s="11" t="n">
        <v>45595</v>
      </c>
      <c r="D1693" s="13" t="b">
        <f aca="false">TRUE()</f>
        <v>1</v>
      </c>
      <c r="E1693" s="14" t="n">
        <f aca="false">_xlfn.MAXIFS(Pedidos!$C$2:$C$7000,Pedidos!$B$2:$B$7000,A1693)</f>
        <v>45595</v>
      </c>
      <c r="F1693" s="15" t="n">
        <f aca="false">Parámetros!$B$4-E1693</f>
        <v>701</v>
      </c>
      <c r="G1693" s="7" t="n">
        <f aca="false">COUNTIF(Pedidos!$B$2:$B$7000,A1693)</f>
        <v>1</v>
      </c>
      <c r="H1693" s="16" t="n">
        <f aca="false">SUMIFS(Pedidos!$D$2:$D$7000,Pedidos!$B$2:$B$7000,A1693)</f>
        <v>21.96</v>
      </c>
      <c r="I1693" s="7" t="n">
        <f aca="false">5-MIN(4,INT(PERCENTRANK($F$2:$F$2401,F1693,6)*5))</f>
        <v>1</v>
      </c>
      <c r="J1693" s="15" t="n">
        <f aca="false">IF(G1693&gt;=Parámetros!$B$8,5,IF(G1693&gt;=Parámetros!$B$7,4,IF(G1693&gt;=Parámetros!$B$6,3,IF(G1693&gt;=Parámetros!$B$5,2,1))))</f>
        <v>1</v>
      </c>
      <c r="K1693" s="7" t="n">
        <f aca="false">1+MIN(4,INT(PERCENTRANK($H$2:$H$2401,H1693,6)*5))</f>
        <v>1</v>
      </c>
      <c r="L1693" s="7" t="str">
        <f aca="false">I1693&amp;J1693&amp;K1693</f>
        <v>111</v>
      </c>
      <c r="M1693" s="15" t="str">
        <f aca="false">INDEX('Mapa RF'!$B$4:$F$8,6-I1693,J1693)</f>
        <v>Hibernando</v>
      </c>
    </row>
    <row r="1694" customFormat="false" ht="15" hidden="false" customHeight="false" outlineLevel="0" collapsed="false">
      <c r="A1694" s="10" t="s">
        <v>1433</v>
      </c>
      <c r="B1694" s="10" t="s">
        <v>8968</v>
      </c>
      <c r="C1694" s="11" t="n">
        <v>45713</v>
      </c>
      <c r="D1694" s="13" t="b">
        <f aca="false">TRUE()</f>
        <v>1</v>
      </c>
      <c r="E1694" s="14" t="n">
        <f aca="false">_xlfn.MAXIFS(Pedidos!$C$2:$C$7000,Pedidos!$B$2:$B$7000,A1694)</f>
        <v>45713</v>
      </c>
      <c r="F1694" s="15" t="n">
        <f aca="false">Parámetros!$B$4-E1694</f>
        <v>583</v>
      </c>
      <c r="G1694" s="7" t="n">
        <f aca="false">COUNTIF(Pedidos!$B$2:$B$7000,A1694)</f>
        <v>1</v>
      </c>
      <c r="H1694" s="16" t="n">
        <f aca="false">SUMIFS(Pedidos!$D$2:$D$7000,Pedidos!$B$2:$B$7000,A1694)</f>
        <v>40.92</v>
      </c>
      <c r="I1694" s="7" t="n">
        <f aca="false">5-MIN(4,INT(PERCENTRANK($F$2:$F$2401,F1694,6)*5))</f>
        <v>1</v>
      </c>
      <c r="J1694" s="15" t="n">
        <f aca="false">IF(G1694&gt;=Parámetros!$B$8,5,IF(G1694&gt;=Parámetros!$B$7,4,IF(G1694&gt;=Parámetros!$B$6,3,IF(G1694&gt;=Parámetros!$B$5,2,1))))</f>
        <v>1</v>
      </c>
      <c r="K1694" s="7" t="n">
        <f aca="false">1+MIN(4,INT(PERCENTRANK($H$2:$H$2401,H1694,6)*5))</f>
        <v>3</v>
      </c>
      <c r="L1694" s="7" t="str">
        <f aca="false">I1694&amp;J1694&amp;K1694</f>
        <v>113</v>
      </c>
      <c r="M1694" s="15" t="str">
        <f aca="false">INDEX('Mapa RF'!$B$4:$F$8,6-I1694,J1694)</f>
        <v>Hibernando</v>
      </c>
    </row>
    <row r="1695" customFormat="false" ht="15" hidden="false" customHeight="false" outlineLevel="0" collapsed="false">
      <c r="A1695" s="10" t="s">
        <v>1125</v>
      </c>
      <c r="B1695" s="10" t="s">
        <v>8972</v>
      </c>
      <c r="C1695" s="11" t="n">
        <v>45687</v>
      </c>
      <c r="D1695" s="13" t="b">
        <f aca="false">FALSE()</f>
        <v>0</v>
      </c>
      <c r="E1695" s="14" t="n">
        <f aca="false">_xlfn.MAXIFS(Pedidos!$C$2:$C$7000,Pedidos!$B$2:$B$7000,A1695)</f>
        <v>45687</v>
      </c>
      <c r="F1695" s="15" t="n">
        <f aca="false">Parámetros!$B$4-E1695</f>
        <v>609</v>
      </c>
      <c r="G1695" s="7" t="n">
        <f aca="false">COUNTIF(Pedidos!$B$2:$B$7000,A1695)</f>
        <v>1</v>
      </c>
      <c r="H1695" s="16" t="n">
        <f aca="false">SUMIFS(Pedidos!$D$2:$D$7000,Pedidos!$B$2:$B$7000,A1695)</f>
        <v>51.2</v>
      </c>
      <c r="I1695" s="7" t="n">
        <f aca="false">5-MIN(4,INT(PERCENTRANK($F$2:$F$2401,F1695,6)*5))</f>
        <v>1</v>
      </c>
      <c r="J1695" s="15" t="n">
        <f aca="false">IF(G1695&gt;=Parámetros!$B$8,5,IF(G1695&gt;=Parámetros!$B$7,4,IF(G1695&gt;=Parámetros!$B$6,3,IF(G1695&gt;=Parámetros!$B$5,2,1))))</f>
        <v>1</v>
      </c>
      <c r="K1695" s="7" t="n">
        <f aca="false">1+MIN(4,INT(PERCENTRANK($H$2:$H$2401,H1695,6)*5))</f>
        <v>3</v>
      </c>
      <c r="L1695" s="7" t="str">
        <f aca="false">I1695&amp;J1695&amp;K1695</f>
        <v>113</v>
      </c>
      <c r="M1695" s="15" t="str">
        <f aca="false">INDEX('Mapa RF'!$B$4:$F$8,6-I1695,J1695)</f>
        <v>Hibernando</v>
      </c>
    </row>
    <row r="1696" customFormat="false" ht="15" hidden="false" customHeight="false" outlineLevel="0" collapsed="false">
      <c r="A1696" s="10" t="s">
        <v>3685</v>
      </c>
      <c r="B1696" s="10" t="s">
        <v>8975</v>
      </c>
      <c r="C1696" s="11" t="n">
        <v>45881</v>
      </c>
      <c r="D1696" s="13" t="b">
        <f aca="false">FALSE()</f>
        <v>0</v>
      </c>
      <c r="E1696" s="14" t="n">
        <f aca="false">_xlfn.MAXIFS(Pedidos!$C$2:$C$7000,Pedidos!$B$2:$B$7000,A1696)</f>
        <v>46049</v>
      </c>
      <c r="F1696" s="15" t="n">
        <f aca="false">Parámetros!$B$4-E1696</f>
        <v>247</v>
      </c>
      <c r="G1696" s="7" t="n">
        <f aca="false">COUNTIF(Pedidos!$B$2:$B$7000,A1696)</f>
        <v>3</v>
      </c>
      <c r="H1696" s="16" t="n">
        <f aca="false">SUMIFS(Pedidos!$D$2:$D$7000,Pedidos!$B$2:$B$7000,A1696)</f>
        <v>159.27</v>
      </c>
      <c r="I1696" s="7" t="n">
        <f aca="false">5-MIN(4,INT(PERCENTRANK($F$2:$F$2401,F1696,6)*5))</f>
        <v>3</v>
      </c>
      <c r="J1696" s="15" t="n">
        <f aca="false">IF(G1696&gt;=Parámetros!$B$8,5,IF(G1696&gt;=Parámetros!$B$7,4,IF(G1696&gt;=Parámetros!$B$6,3,IF(G1696&gt;=Parámetros!$B$5,2,1))))</f>
        <v>3</v>
      </c>
      <c r="K1696" s="7" t="n">
        <f aca="false">1+MIN(4,INT(PERCENTRANK($H$2:$H$2401,H1696,6)*5))</f>
        <v>5</v>
      </c>
      <c r="L1696" s="7" t="str">
        <f aca="false">I1696&amp;J1696&amp;K1696</f>
        <v>335</v>
      </c>
      <c r="M1696" s="15" t="str">
        <f aca="false">INDEX('Mapa RF'!$B$4:$F$8,6-I1696,J1696)</f>
        <v>Necesitan atención</v>
      </c>
    </row>
    <row r="1697" customFormat="false" ht="15" hidden="false" customHeight="false" outlineLevel="0" collapsed="false">
      <c r="A1697" s="10" t="s">
        <v>1865</v>
      </c>
      <c r="B1697" s="10" t="s">
        <v>8968</v>
      </c>
      <c r="C1697" s="11" t="n">
        <v>45745</v>
      </c>
      <c r="D1697" s="13" t="b">
        <f aca="false">TRUE()</f>
        <v>1</v>
      </c>
      <c r="E1697" s="14" t="n">
        <f aca="false">_xlfn.MAXIFS(Pedidos!$C$2:$C$7000,Pedidos!$B$2:$B$7000,A1697)</f>
        <v>45745</v>
      </c>
      <c r="F1697" s="15" t="n">
        <f aca="false">Parámetros!$B$4-E1697</f>
        <v>551</v>
      </c>
      <c r="G1697" s="7" t="n">
        <f aca="false">COUNTIF(Pedidos!$B$2:$B$7000,A1697)</f>
        <v>1</v>
      </c>
      <c r="H1697" s="16" t="n">
        <f aca="false">SUMIFS(Pedidos!$D$2:$D$7000,Pedidos!$B$2:$B$7000,A1697)</f>
        <v>15.76</v>
      </c>
      <c r="I1697" s="7" t="n">
        <f aca="false">5-MIN(4,INT(PERCENTRANK($F$2:$F$2401,F1697,6)*5))</f>
        <v>1</v>
      </c>
      <c r="J1697" s="15" t="n">
        <f aca="false">IF(G1697&gt;=Parámetros!$B$8,5,IF(G1697&gt;=Parámetros!$B$7,4,IF(G1697&gt;=Parámetros!$B$6,3,IF(G1697&gt;=Parámetros!$B$5,2,1))))</f>
        <v>1</v>
      </c>
      <c r="K1697" s="7" t="n">
        <f aca="false">1+MIN(4,INT(PERCENTRANK($H$2:$H$2401,H1697,6)*5))</f>
        <v>1</v>
      </c>
      <c r="L1697" s="7" t="str">
        <f aca="false">I1697&amp;J1697&amp;K1697</f>
        <v>111</v>
      </c>
      <c r="M1697" s="15" t="str">
        <f aca="false">INDEX('Mapa RF'!$B$4:$F$8,6-I1697,J1697)</f>
        <v>Hibernando</v>
      </c>
    </row>
    <row r="1698" customFormat="false" ht="15" hidden="false" customHeight="false" outlineLevel="0" collapsed="false">
      <c r="A1698" s="10" t="s">
        <v>3245</v>
      </c>
      <c r="B1698" s="10" t="s">
        <v>8971</v>
      </c>
      <c r="C1698" s="11" t="n">
        <v>45850</v>
      </c>
      <c r="D1698" s="13" t="b">
        <f aca="false">TRUE()</f>
        <v>1</v>
      </c>
      <c r="E1698" s="14" t="n">
        <f aca="false">_xlfn.MAXIFS(Pedidos!$C$2:$C$7000,Pedidos!$B$2:$B$7000,A1698)</f>
        <v>46241</v>
      </c>
      <c r="F1698" s="15" t="n">
        <f aca="false">Parámetros!$B$4-E1698</f>
        <v>55</v>
      </c>
      <c r="G1698" s="7" t="n">
        <f aca="false">COUNTIF(Pedidos!$B$2:$B$7000,A1698)</f>
        <v>7</v>
      </c>
      <c r="H1698" s="16" t="n">
        <f aca="false">SUMIFS(Pedidos!$D$2:$D$7000,Pedidos!$B$2:$B$7000,A1698)</f>
        <v>214.07</v>
      </c>
      <c r="I1698" s="7" t="n">
        <f aca="false">5-MIN(4,INT(PERCENTRANK($F$2:$F$2401,F1698,6)*5))</f>
        <v>5</v>
      </c>
      <c r="J1698" s="15" t="n">
        <f aca="false">IF(G1698&gt;=Parámetros!$B$8,5,IF(G1698&gt;=Parámetros!$B$7,4,IF(G1698&gt;=Parámetros!$B$6,3,IF(G1698&gt;=Parámetros!$B$5,2,1))))</f>
        <v>5</v>
      </c>
      <c r="K1698" s="7" t="n">
        <f aca="false">1+MIN(4,INT(PERCENTRANK($H$2:$H$2401,H1698,6)*5))</f>
        <v>5</v>
      </c>
      <c r="L1698" s="7" t="str">
        <f aca="false">I1698&amp;J1698&amp;K1698</f>
        <v>555</v>
      </c>
      <c r="M1698" s="15" t="str">
        <f aca="false">INDEX('Mapa RF'!$B$4:$F$8,6-I1698,J1698)</f>
        <v>Campeones</v>
      </c>
    </row>
    <row r="1699" customFormat="false" ht="15" hidden="false" customHeight="false" outlineLevel="0" collapsed="false">
      <c r="A1699" s="10" t="s">
        <v>8722</v>
      </c>
      <c r="B1699" s="10" t="s">
        <v>8973</v>
      </c>
      <c r="C1699" s="11" t="n">
        <v>46276</v>
      </c>
      <c r="D1699" s="13" t="b">
        <f aca="false">TRUE()</f>
        <v>1</v>
      </c>
      <c r="E1699" s="14" t="n">
        <f aca="false">_xlfn.MAXIFS(Pedidos!$C$2:$C$7000,Pedidos!$B$2:$B$7000,A1699)</f>
        <v>46276</v>
      </c>
      <c r="F1699" s="15" t="n">
        <f aca="false">Parámetros!$B$4-E1699</f>
        <v>20</v>
      </c>
      <c r="G1699" s="7" t="n">
        <f aca="false">COUNTIF(Pedidos!$B$2:$B$7000,A1699)</f>
        <v>1</v>
      </c>
      <c r="H1699" s="16" t="n">
        <f aca="false">SUMIFS(Pedidos!$D$2:$D$7000,Pedidos!$B$2:$B$7000,A1699)</f>
        <v>28.99</v>
      </c>
      <c r="I1699" s="7" t="n">
        <f aca="false">5-MIN(4,INT(PERCENTRANK($F$2:$F$2401,F1699,6)*5))</f>
        <v>5</v>
      </c>
      <c r="J1699" s="15" t="n">
        <f aca="false">IF(G1699&gt;=Parámetros!$B$8,5,IF(G1699&gt;=Parámetros!$B$7,4,IF(G1699&gt;=Parámetros!$B$6,3,IF(G1699&gt;=Parámetros!$B$5,2,1))))</f>
        <v>1</v>
      </c>
      <c r="K1699" s="7" t="n">
        <f aca="false">1+MIN(4,INT(PERCENTRANK($H$2:$H$2401,H1699,6)*5))</f>
        <v>2</v>
      </c>
      <c r="L1699" s="7" t="str">
        <f aca="false">I1699&amp;J1699&amp;K1699</f>
        <v>512</v>
      </c>
      <c r="M1699" s="15" t="str">
        <f aca="false">INDEX('Mapa RF'!$B$4:$F$8,6-I1699,J1699)</f>
        <v>Nuevos</v>
      </c>
    </row>
    <row r="1700" customFormat="false" ht="15" hidden="false" customHeight="false" outlineLevel="0" collapsed="false">
      <c r="A1700" s="10" t="s">
        <v>6888</v>
      </c>
      <c r="B1700" s="10" t="s">
        <v>8973</v>
      </c>
      <c r="C1700" s="11" t="n">
        <v>46124</v>
      </c>
      <c r="D1700" s="13" t="b">
        <f aca="false">TRUE()</f>
        <v>1</v>
      </c>
      <c r="E1700" s="14" t="n">
        <f aca="false">_xlfn.MAXIFS(Pedidos!$C$2:$C$7000,Pedidos!$B$2:$B$7000,A1700)</f>
        <v>46124</v>
      </c>
      <c r="F1700" s="15" t="n">
        <f aca="false">Parámetros!$B$4-E1700</f>
        <v>172</v>
      </c>
      <c r="G1700" s="7" t="n">
        <f aca="false">COUNTIF(Pedidos!$B$2:$B$7000,A1700)</f>
        <v>1</v>
      </c>
      <c r="H1700" s="16" t="n">
        <f aca="false">SUMIFS(Pedidos!$D$2:$D$7000,Pedidos!$B$2:$B$7000,A1700)</f>
        <v>31.05</v>
      </c>
      <c r="I1700" s="7" t="n">
        <f aca="false">5-MIN(4,INT(PERCENTRANK($F$2:$F$2401,F1700,6)*5))</f>
        <v>4</v>
      </c>
      <c r="J1700" s="15" t="n">
        <f aca="false">IF(G1700&gt;=Parámetros!$B$8,5,IF(G1700&gt;=Parámetros!$B$7,4,IF(G1700&gt;=Parámetros!$B$6,3,IF(G1700&gt;=Parámetros!$B$5,2,1))))</f>
        <v>1</v>
      </c>
      <c r="K1700" s="7" t="n">
        <f aca="false">1+MIN(4,INT(PERCENTRANK($H$2:$H$2401,H1700,6)*5))</f>
        <v>2</v>
      </c>
      <c r="L1700" s="7" t="str">
        <f aca="false">I1700&amp;J1700&amp;K1700</f>
        <v>412</v>
      </c>
      <c r="M1700" s="15" t="str">
        <f aca="false">INDEX('Mapa RF'!$B$4:$F$8,6-I1700,J1700)</f>
        <v>Prometedores</v>
      </c>
    </row>
    <row r="1701" customFormat="false" ht="15" hidden="false" customHeight="false" outlineLevel="0" collapsed="false">
      <c r="A1701" s="10" t="s">
        <v>4060</v>
      </c>
      <c r="B1701" s="10" t="s">
        <v>8978</v>
      </c>
      <c r="C1701" s="11" t="n">
        <v>45910</v>
      </c>
      <c r="D1701" s="13" t="b">
        <f aca="false">TRUE()</f>
        <v>1</v>
      </c>
      <c r="E1701" s="14" t="n">
        <f aca="false">_xlfn.MAXIFS(Pedidos!$C$2:$C$7000,Pedidos!$B$2:$B$7000,A1701)</f>
        <v>46120</v>
      </c>
      <c r="F1701" s="15" t="n">
        <f aca="false">Parámetros!$B$4-E1701</f>
        <v>176</v>
      </c>
      <c r="G1701" s="7" t="n">
        <f aca="false">COUNTIF(Pedidos!$B$2:$B$7000,A1701)</f>
        <v>2</v>
      </c>
      <c r="H1701" s="16" t="n">
        <f aca="false">SUMIFS(Pedidos!$D$2:$D$7000,Pedidos!$B$2:$B$7000,A1701)</f>
        <v>99.78</v>
      </c>
      <c r="I1701" s="7" t="n">
        <f aca="false">5-MIN(4,INT(PERCENTRANK($F$2:$F$2401,F1701,6)*5))</f>
        <v>4</v>
      </c>
      <c r="J1701" s="15" t="n">
        <f aca="false">IF(G1701&gt;=Parámetros!$B$8,5,IF(G1701&gt;=Parámetros!$B$7,4,IF(G1701&gt;=Parámetros!$B$6,3,IF(G1701&gt;=Parámetros!$B$5,2,1))))</f>
        <v>2</v>
      </c>
      <c r="K1701" s="7" t="n">
        <f aca="false">1+MIN(4,INT(PERCENTRANK($H$2:$H$2401,H1701,6)*5))</f>
        <v>4</v>
      </c>
      <c r="L1701" s="7" t="str">
        <f aca="false">I1701&amp;J1701&amp;K1701</f>
        <v>424</v>
      </c>
      <c r="M1701" s="15" t="str">
        <f aca="false">INDEX('Mapa RF'!$B$4:$F$8,6-I1701,J1701)</f>
        <v>Potencialmente leales</v>
      </c>
    </row>
    <row r="1702" customFormat="false" ht="15" hidden="false" customHeight="false" outlineLevel="0" collapsed="false">
      <c r="A1702" s="10" t="s">
        <v>4413</v>
      </c>
      <c r="B1702" s="10" t="s">
        <v>8973</v>
      </c>
      <c r="C1702" s="11" t="n">
        <v>45936</v>
      </c>
      <c r="D1702" s="13" t="b">
        <f aca="false">TRUE()</f>
        <v>1</v>
      </c>
      <c r="E1702" s="14" t="n">
        <f aca="false">_xlfn.MAXIFS(Pedidos!$C$2:$C$7000,Pedidos!$B$2:$B$7000,A1702)</f>
        <v>45936</v>
      </c>
      <c r="F1702" s="15" t="n">
        <f aca="false">Parámetros!$B$4-E1702</f>
        <v>360</v>
      </c>
      <c r="G1702" s="7" t="n">
        <f aca="false">COUNTIF(Pedidos!$B$2:$B$7000,A1702)</f>
        <v>1</v>
      </c>
      <c r="H1702" s="16" t="n">
        <f aca="false">SUMIFS(Pedidos!$D$2:$D$7000,Pedidos!$B$2:$B$7000,A1702)</f>
        <v>22.46</v>
      </c>
      <c r="I1702" s="7" t="n">
        <f aca="false">5-MIN(4,INT(PERCENTRANK($F$2:$F$2401,F1702,6)*5))</f>
        <v>2</v>
      </c>
      <c r="J1702" s="15" t="n">
        <f aca="false">IF(G1702&gt;=Parámetros!$B$8,5,IF(G1702&gt;=Parámetros!$B$7,4,IF(G1702&gt;=Parámetros!$B$6,3,IF(G1702&gt;=Parámetros!$B$5,2,1))))</f>
        <v>1</v>
      </c>
      <c r="K1702" s="7" t="n">
        <f aca="false">1+MIN(4,INT(PERCENTRANK($H$2:$H$2401,H1702,6)*5))</f>
        <v>1</v>
      </c>
      <c r="L1702" s="7" t="str">
        <f aca="false">I1702&amp;J1702&amp;K1702</f>
        <v>211</v>
      </c>
      <c r="M1702" s="15" t="str">
        <f aca="false">INDEX('Mapa RF'!$B$4:$F$8,6-I1702,J1702)</f>
        <v>Hibernando</v>
      </c>
    </row>
    <row r="1703" customFormat="false" ht="15" hidden="false" customHeight="false" outlineLevel="0" collapsed="false">
      <c r="A1703" s="10" t="s">
        <v>456</v>
      </c>
      <c r="B1703" s="10" t="s">
        <v>8968</v>
      </c>
      <c r="C1703" s="11" t="n">
        <v>45621</v>
      </c>
      <c r="D1703" s="13" t="b">
        <f aca="false">TRUE()</f>
        <v>1</v>
      </c>
      <c r="E1703" s="14" t="n">
        <f aca="false">_xlfn.MAXIFS(Pedidos!$C$2:$C$7000,Pedidos!$B$2:$B$7000,A1703)</f>
        <v>45621</v>
      </c>
      <c r="F1703" s="15" t="n">
        <f aca="false">Parámetros!$B$4-E1703</f>
        <v>675</v>
      </c>
      <c r="G1703" s="7" t="n">
        <f aca="false">COUNTIF(Pedidos!$B$2:$B$7000,A1703)</f>
        <v>1</v>
      </c>
      <c r="H1703" s="16" t="n">
        <f aca="false">SUMIFS(Pedidos!$D$2:$D$7000,Pedidos!$B$2:$B$7000,A1703)</f>
        <v>20.82</v>
      </c>
      <c r="I1703" s="7" t="n">
        <f aca="false">5-MIN(4,INT(PERCENTRANK($F$2:$F$2401,F1703,6)*5))</f>
        <v>1</v>
      </c>
      <c r="J1703" s="15" t="n">
        <f aca="false">IF(G1703&gt;=Parámetros!$B$8,5,IF(G1703&gt;=Parámetros!$B$7,4,IF(G1703&gt;=Parámetros!$B$6,3,IF(G1703&gt;=Parámetros!$B$5,2,1))))</f>
        <v>1</v>
      </c>
      <c r="K1703" s="7" t="n">
        <f aca="false">1+MIN(4,INT(PERCENTRANK($H$2:$H$2401,H1703,6)*5))</f>
        <v>1</v>
      </c>
      <c r="L1703" s="7" t="str">
        <f aca="false">I1703&amp;J1703&amp;K1703</f>
        <v>111</v>
      </c>
      <c r="M1703" s="15" t="str">
        <f aca="false">INDEX('Mapa RF'!$B$4:$F$8,6-I1703,J1703)</f>
        <v>Hibernando</v>
      </c>
    </row>
    <row r="1704" customFormat="false" ht="15" hidden="false" customHeight="false" outlineLevel="0" collapsed="false">
      <c r="A1704" s="10" t="s">
        <v>4515</v>
      </c>
      <c r="B1704" s="10" t="s">
        <v>8968</v>
      </c>
      <c r="C1704" s="11" t="n">
        <v>45942</v>
      </c>
      <c r="D1704" s="13" t="b">
        <f aca="false">TRUE()</f>
        <v>1</v>
      </c>
      <c r="E1704" s="14" t="n">
        <f aca="false">_xlfn.MAXIFS(Pedidos!$C$2:$C$7000,Pedidos!$B$2:$B$7000,A1704)</f>
        <v>45942</v>
      </c>
      <c r="F1704" s="15" t="n">
        <f aca="false">Parámetros!$B$4-E1704</f>
        <v>354</v>
      </c>
      <c r="G1704" s="7" t="n">
        <f aca="false">COUNTIF(Pedidos!$B$2:$B$7000,A1704)</f>
        <v>1</v>
      </c>
      <c r="H1704" s="16" t="n">
        <f aca="false">SUMIFS(Pedidos!$D$2:$D$7000,Pedidos!$B$2:$B$7000,A1704)</f>
        <v>26.94</v>
      </c>
      <c r="I1704" s="7" t="n">
        <f aca="false">5-MIN(4,INT(PERCENTRANK($F$2:$F$2401,F1704,6)*5))</f>
        <v>3</v>
      </c>
      <c r="J1704" s="15" t="n">
        <f aca="false">IF(G1704&gt;=Parámetros!$B$8,5,IF(G1704&gt;=Parámetros!$B$7,4,IF(G1704&gt;=Parámetros!$B$6,3,IF(G1704&gt;=Parámetros!$B$5,2,1))))</f>
        <v>1</v>
      </c>
      <c r="K1704" s="7" t="n">
        <f aca="false">1+MIN(4,INT(PERCENTRANK($H$2:$H$2401,H1704,6)*5))</f>
        <v>2</v>
      </c>
      <c r="L1704" s="7" t="str">
        <f aca="false">I1704&amp;J1704&amp;K1704</f>
        <v>312</v>
      </c>
      <c r="M1704" s="15" t="str">
        <f aca="false">INDEX('Mapa RF'!$B$4:$F$8,6-I1704,J1704)</f>
        <v>A punto de dormirse</v>
      </c>
    </row>
    <row r="1705" customFormat="false" ht="15" hidden="false" customHeight="false" outlineLevel="0" collapsed="false">
      <c r="A1705" s="10" t="s">
        <v>6769</v>
      </c>
      <c r="B1705" s="10" t="s">
        <v>8975</v>
      </c>
      <c r="C1705" s="11" t="n">
        <v>46114</v>
      </c>
      <c r="D1705" s="13" t="b">
        <f aca="false">FALSE()</f>
        <v>0</v>
      </c>
      <c r="E1705" s="14" t="n">
        <f aca="false">_xlfn.MAXIFS(Pedidos!$C$2:$C$7000,Pedidos!$B$2:$B$7000,A1705)</f>
        <v>46114</v>
      </c>
      <c r="F1705" s="15" t="n">
        <f aca="false">Parámetros!$B$4-E1705</f>
        <v>182</v>
      </c>
      <c r="G1705" s="7" t="n">
        <f aca="false">COUNTIF(Pedidos!$B$2:$B$7000,A1705)</f>
        <v>1</v>
      </c>
      <c r="H1705" s="16" t="n">
        <f aca="false">SUMIFS(Pedidos!$D$2:$D$7000,Pedidos!$B$2:$B$7000,A1705)</f>
        <v>29.78</v>
      </c>
      <c r="I1705" s="7" t="n">
        <f aca="false">5-MIN(4,INT(PERCENTRANK($F$2:$F$2401,F1705,6)*5))</f>
        <v>4</v>
      </c>
      <c r="J1705" s="15" t="n">
        <f aca="false">IF(G1705&gt;=Parámetros!$B$8,5,IF(G1705&gt;=Parámetros!$B$7,4,IF(G1705&gt;=Parámetros!$B$6,3,IF(G1705&gt;=Parámetros!$B$5,2,1))))</f>
        <v>1</v>
      </c>
      <c r="K1705" s="7" t="n">
        <f aca="false">1+MIN(4,INT(PERCENTRANK($H$2:$H$2401,H1705,6)*5))</f>
        <v>2</v>
      </c>
      <c r="L1705" s="7" t="str">
        <f aca="false">I1705&amp;J1705&amp;K1705</f>
        <v>412</v>
      </c>
      <c r="M1705" s="15" t="str">
        <f aca="false">INDEX('Mapa RF'!$B$4:$F$8,6-I1705,J1705)</f>
        <v>Prometedores</v>
      </c>
    </row>
    <row r="1706" customFormat="false" ht="15" hidden="false" customHeight="false" outlineLevel="0" collapsed="false">
      <c r="A1706" s="10" t="s">
        <v>6962</v>
      </c>
      <c r="B1706" s="10" t="s">
        <v>8968</v>
      </c>
      <c r="C1706" s="11" t="n">
        <v>46131</v>
      </c>
      <c r="D1706" s="13" t="b">
        <f aca="false">FALSE()</f>
        <v>0</v>
      </c>
      <c r="E1706" s="14" t="n">
        <f aca="false">_xlfn.MAXIFS(Pedidos!$C$2:$C$7000,Pedidos!$B$2:$B$7000,A1706)</f>
        <v>46256</v>
      </c>
      <c r="F1706" s="15" t="n">
        <f aca="false">Parámetros!$B$4-E1706</f>
        <v>40</v>
      </c>
      <c r="G1706" s="7" t="n">
        <f aca="false">COUNTIF(Pedidos!$B$2:$B$7000,A1706)</f>
        <v>4</v>
      </c>
      <c r="H1706" s="16" t="n">
        <f aca="false">SUMIFS(Pedidos!$D$2:$D$7000,Pedidos!$B$2:$B$7000,A1706)</f>
        <v>152.27</v>
      </c>
      <c r="I1706" s="7" t="n">
        <f aca="false">5-MIN(4,INT(PERCENTRANK($F$2:$F$2401,F1706,6)*5))</f>
        <v>5</v>
      </c>
      <c r="J1706" s="15" t="n">
        <f aca="false">IF(G1706&gt;=Parámetros!$B$8,5,IF(G1706&gt;=Parámetros!$B$7,4,IF(G1706&gt;=Parámetros!$B$6,3,IF(G1706&gt;=Parámetros!$B$5,2,1))))</f>
        <v>4</v>
      </c>
      <c r="K1706" s="7" t="n">
        <f aca="false">1+MIN(4,INT(PERCENTRANK($H$2:$H$2401,H1706,6)*5))</f>
        <v>5</v>
      </c>
      <c r="L1706" s="7" t="str">
        <f aca="false">I1706&amp;J1706&amp;K1706</f>
        <v>545</v>
      </c>
      <c r="M1706" s="15" t="str">
        <f aca="false">INDEX('Mapa RF'!$B$4:$F$8,6-I1706,J1706)</f>
        <v>Campeones</v>
      </c>
    </row>
    <row r="1707" customFormat="false" ht="15" hidden="false" customHeight="false" outlineLevel="0" collapsed="false">
      <c r="A1707" s="10" t="s">
        <v>5149</v>
      </c>
      <c r="B1707" s="10" t="s">
        <v>8975</v>
      </c>
      <c r="C1707" s="11" t="n">
        <v>45990</v>
      </c>
      <c r="D1707" s="13" t="b">
        <f aca="false">TRUE()</f>
        <v>1</v>
      </c>
      <c r="E1707" s="14" t="n">
        <f aca="false">_xlfn.MAXIFS(Pedidos!$C$2:$C$7000,Pedidos!$B$2:$B$7000,A1707)</f>
        <v>45990</v>
      </c>
      <c r="F1707" s="15" t="n">
        <f aca="false">Parámetros!$B$4-E1707</f>
        <v>306</v>
      </c>
      <c r="G1707" s="7" t="n">
        <f aca="false">COUNTIF(Pedidos!$B$2:$B$7000,A1707)</f>
        <v>1</v>
      </c>
      <c r="H1707" s="16" t="n">
        <f aca="false">SUMIFS(Pedidos!$D$2:$D$7000,Pedidos!$B$2:$B$7000,A1707)</f>
        <v>37.3</v>
      </c>
      <c r="I1707" s="7" t="n">
        <f aca="false">5-MIN(4,INT(PERCENTRANK($F$2:$F$2401,F1707,6)*5))</f>
        <v>3</v>
      </c>
      <c r="J1707" s="15" t="n">
        <f aca="false">IF(G1707&gt;=Parámetros!$B$8,5,IF(G1707&gt;=Parámetros!$B$7,4,IF(G1707&gt;=Parámetros!$B$6,3,IF(G1707&gt;=Parámetros!$B$5,2,1))))</f>
        <v>1</v>
      </c>
      <c r="K1707" s="7" t="n">
        <f aca="false">1+MIN(4,INT(PERCENTRANK($H$2:$H$2401,H1707,6)*5))</f>
        <v>3</v>
      </c>
      <c r="L1707" s="7" t="str">
        <f aca="false">I1707&amp;J1707&amp;K1707</f>
        <v>313</v>
      </c>
      <c r="M1707" s="15" t="str">
        <f aca="false">INDEX('Mapa RF'!$B$4:$F$8,6-I1707,J1707)</f>
        <v>A punto de dormirse</v>
      </c>
    </row>
    <row r="1708" customFormat="false" ht="15" hidden="false" customHeight="false" outlineLevel="0" collapsed="false">
      <c r="A1708" s="10" t="s">
        <v>1971</v>
      </c>
      <c r="B1708" s="10" t="s">
        <v>8976</v>
      </c>
      <c r="C1708" s="11" t="n">
        <v>45754</v>
      </c>
      <c r="D1708" s="13" t="b">
        <f aca="false">TRUE()</f>
        <v>1</v>
      </c>
      <c r="E1708" s="14" t="n">
        <f aca="false">_xlfn.MAXIFS(Pedidos!$C$2:$C$7000,Pedidos!$B$2:$B$7000,A1708)</f>
        <v>45977</v>
      </c>
      <c r="F1708" s="15" t="n">
        <f aca="false">Parámetros!$B$4-E1708</f>
        <v>319</v>
      </c>
      <c r="G1708" s="7" t="n">
        <f aca="false">COUNTIF(Pedidos!$B$2:$B$7000,A1708)</f>
        <v>2</v>
      </c>
      <c r="H1708" s="16" t="n">
        <f aca="false">SUMIFS(Pedidos!$D$2:$D$7000,Pedidos!$B$2:$B$7000,A1708)</f>
        <v>107.89</v>
      </c>
      <c r="I1708" s="7" t="n">
        <f aca="false">5-MIN(4,INT(PERCENTRANK($F$2:$F$2401,F1708,6)*5))</f>
        <v>3</v>
      </c>
      <c r="J1708" s="15" t="n">
        <f aca="false">IF(G1708&gt;=Parámetros!$B$8,5,IF(G1708&gt;=Parámetros!$B$7,4,IF(G1708&gt;=Parámetros!$B$6,3,IF(G1708&gt;=Parámetros!$B$5,2,1))))</f>
        <v>2</v>
      </c>
      <c r="K1708" s="7" t="n">
        <f aca="false">1+MIN(4,INT(PERCENTRANK($H$2:$H$2401,H1708,6)*5))</f>
        <v>4</v>
      </c>
      <c r="L1708" s="7" t="str">
        <f aca="false">I1708&amp;J1708&amp;K1708</f>
        <v>324</v>
      </c>
      <c r="M1708" s="15" t="str">
        <f aca="false">INDEX('Mapa RF'!$B$4:$F$8,6-I1708,J1708)</f>
        <v>A punto de dormirse</v>
      </c>
    </row>
    <row r="1709" customFormat="false" ht="15" hidden="false" customHeight="false" outlineLevel="0" collapsed="false">
      <c r="A1709" s="10" t="s">
        <v>3044</v>
      </c>
      <c r="B1709" s="10" t="s">
        <v>8975</v>
      </c>
      <c r="C1709" s="11" t="n">
        <v>45834</v>
      </c>
      <c r="D1709" s="13" t="b">
        <f aca="false">TRUE()</f>
        <v>1</v>
      </c>
      <c r="E1709" s="14" t="n">
        <f aca="false">_xlfn.MAXIFS(Pedidos!$C$2:$C$7000,Pedidos!$B$2:$B$7000,A1709)</f>
        <v>45834</v>
      </c>
      <c r="F1709" s="15" t="n">
        <f aca="false">Parámetros!$B$4-E1709</f>
        <v>462</v>
      </c>
      <c r="G1709" s="7" t="n">
        <f aca="false">COUNTIF(Pedidos!$B$2:$B$7000,A1709)</f>
        <v>1</v>
      </c>
      <c r="H1709" s="16" t="n">
        <f aca="false">SUMIFS(Pedidos!$D$2:$D$7000,Pedidos!$B$2:$B$7000,A1709)</f>
        <v>27.65</v>
      </c>
      <c r="I1709" s="7" t="n">
        <f aca="false">5-MIN(4,INT(PERCENTRANK($F$2:$F$2401,F1709,6)*5))</f>
        <v>2</v>
      </c>
      <c r="J1709" s="15" t="n">
        <f aca="false">IF(G1709&gt;=Parámetros!$B$8,5,IF(G1709&gt;=Parámetros!$B$7,4,IF(G1709&gt;=Parámetros!$B$6,3,IF(G1709&gt;=Parámetros!$B$5,2,1))))</f>
        <v>1</v>
      </c>
      <c r="K1709" s="7" t="n">
        <f aca="false">1+MIN(4,INT(PERCENTRANK($H$2:$H$2401,H1709,6)*5))</f>
        <v>2</v>
      </c>
      <c r="L1709" s="7" t="str">
        <f aca="false">I1709&amp;J1709&amp;K1709</f>
        <v>212</v>
      </c>
      <c r="M1709" s="15" t="str">
        <f aca="false">INDEX('Mapa RF'!$B$4:$F$8,6-I1709,J1709)</f>
        <v>Hibernando</v>
      </c>
    </row>
    <row r="1710" customFormat="false" ht="15" hidden="false" customHeight="false" outlineLevel="0" collapsed="false">
      <c r="A1710" s="10" t="s">
        <v>4646</v>
      </c>
      <c r="B1710" s="10" t="s">
        <v>8968</v>
      </c>
      <c r="C1710" s="11" t="n">
        <v>45953</v>
      </c>
      <c r="D1710" s="13" t="b">
        <f aca="false">TRUE()</f>
        <v>1</v>
      </c>
      <c r="E1710" s="14" t="n">
        <f aca="false">_xlfn.MAXIFS(Pedidos!$C$2:$C$7000,Pedidos!$B$2:$B$7000,A1710)</f>
        <v>46135</v>
      </c>
      <c r="F1710" s="15" t="n">
        <f aca="false">Parámetros!$B$4-E1710</f>
        <v>161</v>
      </c>
      <c r="G1710" s="7" t="n">
        <f aca="false">COUNTIF(Pedidos!$B$2:$B$7000,A1710)</f>
        <v>3</v>
      </c>
      <c r="H1710" s="16" t="n">
        <f aca="false">SUMIFS(Pedidos!$D$2:$D$7000,Pedidos!$B$2:$B$7000,A1710)</f>
        <v>82.69</v>
      </c>
      <c r="I1710" s="7" t="n">
        <f aca="false">5-MIN(4,INT(PERCENTRANK($F$2:$F$2401,F1710,6)*5))</f>
        <v>4</v>
      </c>
      <c r="J1710" s="15" t="n">
        <f aca="false">IF(G1710&gt;=Parámetros!$B$8,5,IF(G1710&gt;=Parámetros!$B$7,4,IF(G1710&gt;=Parámetros!$B$6,3,IF(G1710&gt;=Parámetros!$B$5,2,1))))</f>
        <v>3</v>
      </c>
      <c r="K1710" s="7" t="n">
        <f aca="false">1+MIN(4,INT(PERCENTRANK($H$2:$H$2401,H1710,6)*5))</f>
        <v>4</v>
      </c>
      <c r="L1710" s="7" t="str">
        <f aca="false">I1710&amp;J1710&amp;K1710</f>
        <v>434</v>
      </c>
      <c r="M1710" s="15" t="str">
        <f aca="false">INDEX('Mapa RF'!$B$4:$F$8,6-I1710,J1710)</f>
        <v>Potencialmente leales</v>
      </c>
    </row>
    <row r="1711" customFormat="false" ht="15" hidden="false" customHeight="false" outlineLevel="0" collapsed="false">
      <c r="A1711" s="10" t="s">
        <v>4028</v>
      </c>
      <c r="B1711" s="10" t="s">
        <v>8970</v>
      </c>
      <c r="C1711" s="11" t="n">
        <v>45906</v>
      </c>
      <c r="D1711" s="13" t="b">
        <f aca="false">TRUE()</f>
        <v>1</v>
      </c>
      <c r="E1711" s="14" t="n">
        <f aca="false">_xlfn.MAXIFS(Pedidos!$C$2:$C$7000,Pedidos!$B$2:$B$7000,A1711)</f>
        <v>46247</v>
      </c>
      <c r="F1711" s="15" t="n">
        <f aca="false">Parámetros!$B$4-E1711</f>
        <v>49</v>
      </c>
      <c r="G1711" s="7" t="n">
        <f aca="false">COUNTIF(Pedidos!$B$2:$B$7000,A1711)</f>
        <v>5</v>
      </c>
      <c r="H1711" s="16" t="n">
        <f aca="false">SUMIFS(Pedidos!$D$2:$D$7000,Pedidos!$B$2:$B$7000,A1711)</f>
        <v>231.43</v>
      </c>
      <c r="I1711" s="7" t="n">
        <f aca="false">5-MIN(4,INT(PERCENTRANK($F$2:$F$2401,F1711,6)*5))</f>
        <v>5</v>
      </c>
      <c r="J1711" s="15" t="n">
        <f aca="false">IF(G1711&gt;=Parámetros!$B$8,5,IF(G1711&gt;=Parámetros!$B$7,4,IF(G1711&gt;=Parámetros!$B$6,3,IF(G1711&gt;=Parámetros!$B$5,2,1))))</f>
        <v>4</v>
      </c>
      <c r="K1711" s="7" t="n">
        <f aca="false">1+MIN(4,INT(PERCENTRANK($H$2:$H$2401,H1711,6)*5))</f>
        <v>5</v>
      </c>
      <c r="L1711" s="7" t="str">
        <f aca="false">I1711&amp;J1711&amp;K1711</f>
        <v>545</v>
      </c>
      <c r="M1711" s="15" t="str">
        <f aca="false">INDEX('Mapa RF'!$B$4:$F$8,6-I1711,J1711)</f>
        <v>Campeones</v>
      </c>
    </row>
    <row r="1712" customFormat="false" ht="15" hidden="false" customHeight="false" outlineLevel="0" collapsed="false">
      <c r="A1712" s="10" t="s">
        <v>1177</v>
      </c>
      <c r="B1712" s="10" t="s">
        <v>8974</v>
      </c>
      <c r="C1712" s="11" t="n">
        <v>45691</v>
      </c>
      <c r="D1712" s="13" t="b">
        <f aca="false">TRUE()</f>
        <v>1</v>
      </c>
      <c r="E1712" s="14" t="n">
        <f aca="false">_xlfn.MAXIFS(Pedidos!$C$2:$C$7000,Pedidos!$B$2:$B$7000,A1712)</f>
        <v>45691</v>
      </c>
      <c r="F1712" s="15" t="n">
        <f aca="false">Parámetros!$B$4-E1712</f>
        <v>605</v>
      </c>
      <c r="G1712" s="7" t="n">
        <f aca="false">COUNTIF(Pedidos!$B$2:$B$7000,A1712)</f>
        <v>1</v>
      </c>
      <c r="H1712" s="16" t="n">
        <f aca="false">SUMIFS(Pedidos!$D$2:$D$7000,Pedidos!$B$2:$B$7000,A1712)</f>
        <v>32.92</v>
      </c>
      <c r="I1712" s="7" t="n">
        <f aca="false">5-MIN(4,INT(PERCENTRANK($F$2:$F$2401,F1712,6)*5))</f>
        <v>1</v>
      </c>
      <c r="J1712" s="15" t="n">
        <f aca="false">IF(G1712&gt;=Parámetros!$B$8,5,IF(G1712&gt;=Parámetros!$B$7,4,IF(G1712&gt;=Parámetros!$B$6,3,IF(G1712&gt;=Parámetros!$B$5,2,1))))</f>
        <v>1</v>
      </c>
      <c r="K1712" s="7" t="n">
        <f aca="false">1+MIN(4,INT(PERCENTRANK($H$2:$H$2401,H1712,6)*5))</f>
        <v>2</v>
      </c>
      <c r="L1712" s="7" t="str">
        <f aca="false">I1712&amp;J1712&amp;K1712</f>
        <v>112</v>
      </c>
      <c r="M1712" s="15" t="str">
        <f aca="false">INDEX('Mapa RF'!$B$4:$F$8,6-I1712,J1712)</f>
        <v>Hibernando</v>
      </c>
    </row>
    <row r="1713" customFormat="false" ht="15" hidden="false" customHeight="false" outlineLevel="0" collapsed="false">
      <c r="A1713" s="10" t="s">
        <v>3745</v>
      </c>
      <c r="B1713" s="10" t="s">
        <v>8968</v>
      </c>
      <c r="C1713" s="11" t="n">
        <v>45885</v>
      </c>
      <c r="D1713" s="13" t="b">
        <f aca="false">TRUE()</f>
        <v>1</v>
      </c>
      <c r="E1713" s="14" t="n">
        <f aca="false">_xlfn.MAXIFS(Pedidos!$C$2:$C$7000,Pedidos!$B$2:$B$7000,A1713)</f>
        <v>45885</v>
      </c>
      <c r="F1713" s="15" t="n">
        <f aca="false">Parámetros!$B$4-E1713</f>
        <v>411</v>
      </c>
      <c r="G1713" s="7" t="n">
        <f aca="false">COUNTIF(Pedidos!$B$2:$B$7000,A1713)</f>
        <v>1</v>
      </c>
      <c r="H1713" s="16" t="n">
        <f aca="false">SUMIFS(Pedidos!$D$2:$D$7000,Pedidos!$B$2:$B$7000,A1713)</f>
        <v>33.83</v>
      </c>
      <c r="I1713" s="7" t="n">
        <f aca="false">5-MIN(4,INT(PERCENTRANK($F$2:$F$2401,F1713,6)*5))</f>
        <v>2</v>
      </c>
      <c r="J1713" s="15" t="n">
        <f aca="false">IF(G1713&gt;=Parámetros!$B$8,5,IF(G1713&gt;=Parámetros!$B$7,4,IF(G1713&gt;=Parámetros!$B$6,3,IF(G1713&gt;=Parámetros!$B$5,2,1))))</f>
        <v>1</v>
      </c>
      <c r="K1713" s="7" t="n">
        <f aca="false">1+MIN(4,INT(PERCENTRANK($H$2:$H$2401,H1713,6)*5))</f>
        <v>2</v>
      </c>
      <c r="L1713" s="7" t="str">
        <f aca="false">I1713&amp;J1713&amp;K1713</f>
        <v>212</v>
      </c>
      <c r="M1713" s="15" t="str">
        <f aca="false">INDEX('Mapa RF'!$B$4:$F$8,6-I1713,J1713)</f>
        <v>Hibernando</v>
      </c>
    </row>
    <row r="1714" customFormat="false" ht="15" hidden="false" customHeight="false" outlineLevel="0" collapsed="false">
      <c r="A1714" s="10" t="s">
        <v>8042</v>
      </c>
      <c r="B1714" s="10" t="s">
        <v>8973</v>
      </c>
      <c r="C1714" s="11" t="n">
        <v>46220</v>
      </c>
      <c r="D1714" s="13" t="b">
        <f aca="false">TRUE()</f>
        <v>1</v>
      </c>
      <c r="E1714" s="14" t="n">
        <f aca="false">_xlfn.MAXIFS(Pedidos!$C$2:$C$7000,Pedidos!$B$2:$B$7000,A1714)</f>
        <v>46220</v>
      </c>
      <c r="F1714" s="15" t="n">
        <f aca="false">Parámetros!$B$4-E1714</f>
        <v>76</v>
      </c>
      <c r="G1714" s="7" t="n">
        <f aca="false">COUNTIF(Pedidos!$B$2:$B$7000,A1714)</f>
        <v>1</v>
      </c>
      <c r="H1714" s="16" t="n">
        <f aca="false">SUMIFS(Pedidos!$D$2:$D$7000,Pedidos!$B$2:$B$7000,A1714)</f>
        <v>31.1</v>
      </c>
      <c r="I1714" s="7" t="n">
        <f aca="false">5-MIN(4,INT(PERCENTRANK($F$2:$F$2401,F1714,6)*5))</f>
        <v>4</v>
      </c>
      <c r="J1714" s="15" t="n">
        <f aca="false">IF(G1714&gt;=Parámetros!$B$8,5,IF(G1714&gt;=Parámetros!$B$7,4,IF(G1714&gt;=Parámetros!$B$6,3,IF(G1714&gt;=Parámetros!$B$5,2,1))))</f>
        <v>1</v>
      </c>
      <c r="K1714" s="7" t="n">
        <f aca="false">1+MIN(4,INT(PERCENTRANK($H$2:$H$2401,H1714,6)*5))</f>
        <v>2</v>
      </c>
      <c r="L1714" s="7" t="str">
        <f aca="false">I1714&amp;J1714&amp;K1714</f>
        <v>412</v>
      </c>
      <c r="M1714" s="15" t="str">
        <f aca="false">INDEX('Mapa RF'!$B$4:$F$8,6-I1714,J1714)</f>
        <v>Prometedores</v>
      </c>
    </row>
    <row r="1715" customFormat="false" ht="15" hidden="false" customHeight="false" outlineLevel="0" collapsed="false">
      <c r="A1715" s="10" t="s">
        <v>6125</v>
      </c>
      <c r="B1715" s="10" t="s">
        <v>8973</v>
      </c>
      <c r="C1715" s="11" t="n">
        <v>46065</v>
      </c>
      <c r="D1715" s="13" t="b">
        <f aca="false">TRUE()</f>
        <v>1</v>
      </c>
      <c r="E1715" s="14" t="n">
        <f aca="false">_xlfn.MAXIFS(Pedidos!$C$2:$C$7000,Pedidos!$B$2:$B$7000,A1715)</f>
        <v>46065</v>
      </c>
      <c r="F1715" s="15" t="n">
        <f aca="false">Parámetros!$B$4-E1715</f>
        <v>231</v>
      </c>
      <c r="G1715" s="7" t="n">
        <f aca="false">COUNTIF(Pedidos!$B$2:$B$7000,A1715)</f>
        <v>1</v>
      </c>
      <c r="H1715" s="16" t="n">
        <f aca="false">SUMIFS(Pedidos!$D$2:$D$7000,Pedidos!$B$2:$B$7000,A1715)</f>
        <v>19.49</v>
      </c>
      <c r="I1715" s="7" t="n">
        <f aca="false">5-MIN(4,INT(PERCENTRANK($F$2:$F$2401,F1715,6)*5))</f>
        <v>3</v>
      </c>
      <c r="J1715" s="15" t="n">
        <f aca="false">IF(G1715&gt;=Parámetros!$B$8,5,IF(G1715&gt;=Parámetros!$B$7,4,IF(G1715&gt;=Parámetros!$B$6,3,IF(G1715&gt;=Parámetros!$B$5,2,1))))</f>
        <v>1</v>
      </c>
      <c r="K1715" s="7" t="n">
        <f aca="false">1+MIN(4,INT(PERCENTRANK($H$2:$H$2401,H1715,6)*5))</f>
        <v>1</v>
      </c>
      <c r="L1715" s="7" t="str">
        <f aca="false">I1715&amp;J1715&amp;K1715</f>
        <v>311</v>
      </c>
      <c r="M1715" s="15" t="str">
        <f aca="false">INDEX('Mapa RF'!$B$4:$F$8,6-I1715,J1715)</f>
        <v>A punto de dormirse</v>
      </c>
    </row>
    <row r="1716" customFormat="false" ht="15" hidden="false" customHeight="false" outlineLevel="0" collapsed="false">
      <c r="A1716" s="10" t="s">
        <v>4140</v>
      </c>
      <c r="B1716" s="10" t="s">
        <v>8970</v>
      </c>
      <c r="C1716" s="11" t="n">
        <v>45916</v>
      </c>
      <c r="D1716" s="13" t="b">
        <f aca="false">TRUE()</f>
        <v>1</v>
      </c>
      <c r="E1716" s="14" t="n">
        <f aca="false">_xlfn.MAXIFS(Pedidos!$C$2:$C$7000,Pedidos!$B$2:$B$7000,A1716)</f>
        <v>45985</v>
      </c>
      <c r="F1716" s="15" t="n">
        <f aca="false">Parámetros!$B$4-E1716</f>
        <v>311</v>
      </c>
      <c r="G1716" s="7" t="n">
        <f aca="false">COUNTIF(Pedidos!$B$2:$B$7000,A1716)</f>
        <v>2</v>
      </c>
      <c r="H1716" s="16" t="n">
        <f aca="false">SUMIFS(Pedidos!$D$2:$D$7000,Pedidos!$B$2:$B$7000,A1716)</f>
        <v>68.21</v>
      </c>
      <c r="I1716" s="7" t="n">
        <f aca="false">5-MIN(4,INT(PERCENTRANK($F$2:$F$2401,F1716,6)*5))</f>
        <v>3</v>
      </c>
      <c r="J1716" s="15" t="n">
        <f aca="false">IF(G1716&gt;=Parámetros!$B$8,5,IF(G1716&gt;=Parámetros!$B$7,4,IF(G1716&gt;=Parámetros!$B$6,3,IF(G1716&gt;=Parámetros!$B$5,2,1))))</f>
        <v>2</v>
      </c>
      <c r="K1716" s="7" t="n">
        <f aca="false">1+MIN(4,INT(PERCENTRANK($H$2:$H$2401,H1716,6)*5))</f>
        <v>4</v>
      </c>
      <c r="L1716" s="7" t="str">
        <f aca="false">I1716&amp;J1716&amp;K1716</f>
        <v>324</v>
      </c>
      <c r="M1716" s="15" t="str">
        <f aca="false">INDEX('Mapa RF'!$B$4:$F$8,6-I1716,J1716)</f>
        <v>A punto de dormirse</v>
      </c>
    </row>
    <row r="1717" customFormat="false" ht="15" hidden="false" customHeight="false" outlineLevel="0" collapsed="false">
      <c r="A1717" s="10" t="s">
        <v>1372</v>
      </c>
      <c r="B1717" s="10" t="s">
        <v>8980</v>
      </c>
      <c r="C1717" s="11" t="n">
        <v>45707</v>
      </c>
      <c r="D1717" s="13" t="b">
        <f aca="false">FALSE()</f>
        <v>0</v>
      </c>
      <c r="E1717" s="14" t="n">
        <f aca="false">_xlfn.MAXIFS(Pedidos!$C$2:$C$7000,Pedidos!$B$2:$B$7000,A1717)</f>
        <v>45873</v>
      </c>
      <c r="F1717" s="15" t="n">
        <f aca="false">Parámetros!$B$4-E1717</f>
        <v>423</v>
      </c>
      <c r="G1717" s="7" t="n">
        <f aca="false">COUNTIF(Pedidos!$B$2:$B$7000,A1717)</f>
        <v>7</v>
      </c>
      <c r="H1717" s="16" t="n">
        <f aca="false">SUMIFS(Pedidos!$D$2:$D$7000,Pedidos!$B$2:$B$7000,A1717)</f>
        <v>242.27</v>
      </c>
      <c r="I1717" s="7" t="n">
        <f aca="false">5-MIN(4,INT(PERCENTRANK($F$2:$F$2401,F1717,6)*5))</f>
        <v>2</v>
      </c>
      <c r="J1717" s="15" t="n">
        <f aca="false">IF(G1717&gt;=Parámetros!$B$8,5,IF(G1717&gt;=Parámetros!$B$7,4,IF(G1717&gt;=Parámetros!$B$6,3,IF(G1717&gt;=Parámetros!$B$5,2,1))))</f>
        <v>5</v>
      </c>
      <c r="K1717" s="7" t="n">
        <f aca="false">1+MIN(4,INT(PERCENTRANK($H$2:$H$2401,H1717,6)*5))</f>
        <v>5</v>
      </c>
      <c r="L1717" s="7" t="str">
        <f aca="false">I1717&amp;J1717&amp;K1717</f>
        <v>255</v>
      </c>
      <c r="M1717" s="15" t="str">
        <f aca="false">INDEX('Mapa RF'!$B$4:$F$8,6-I1717,J1717)</f>
        <v>No podemos perderlos</v>
      </c>
    </row>
    <row r="1718" customFormat="false" ht="15" hidden="false" customHeight="false" outlineLevel="0" collapsed="false">
      <c r="A1718" s="10" t="s">
        <v>1526</v>
      </c>
      <c r="B1718" s="10" t="s">
        <v>8970</v>
      </c>
      <c r="C1718" s="11" t="n">
        <v>45720</v>
      </c>
      <c r="D1718" s="13" t="b">
        <f aca="false">TRUE()</f>
        <v>1</v>
      </c>
      <c r="E1718" s="14" t="n">
        <f aca="false">_xlfn.MAXIFS(Pedidos!$C$2:$C$7000,Pedidos!$B$2:$B$7000,A1718)</f>
        <v>45949</v>
      </c>
      <c r="F1718" s="15" t="n">
        <f aca="false">Parámetros!$B$4-E1718</f>
        <v>347</v>
      </c>
      <c r="G1718" s="7" t="n">
        <f aca="false">COUNTIF(Pedidos!$B$2:$B$7000,A1718)</f>
        <v>4</v>
      </c>
      <c r="H1718" s="16" t="n">
        <f aca="false">SUMIFS(Pedidos!$D$2:$D$7000,Pedidos!$B$2:$B$7000,A1718)</f>
        <v>113.51</v>
      </c>
      <c r="I1718" s="7" t="n">
        <f aca="false">5-MIN(4,INT(PERCENTRANK($F$2:$F$2401,F1718,6)*5))</f>
        <v>3</v>
      </c>
      <c r="J1718" s="15" t="n">
        <f aca="false">IF(G1718&gt;=Parámetros!$B$8,5,IF(G1718&gt;=Parámetros!$B$7,4,IF(G1718&gt;=Parámetros!$B$6,3,IF(G1718&gt;=Parámetros!$B$5,2,1))))</f>
        <v>4</v>
      </c>
      <c r="K1718" s="7" t="n">
        <f aca="false">1+MIN(4,INT(PERCENTRANK($H$2:$H$2401,H1718,6)*5))</f>
        <v>4</v>
      </c>
      <c r="L1718" s="7" t="str">
        <f aca="false">I1718&amp;J1718&amp;K1718</f>
        <v>344</v>
      </c>
      <c r="M1718" s="15" t="str">
        <f aca="false">INDEX('Mapa RF'!$B$4:$F$8,6-I1718,J1718)</f>
        <v>Leales</v>
      </c>
    </row>
    <row r="1719" customFormat="false" ht="15" hidden="false" customHeight="false" outlineLevel="0" collapsed="false">
      <c r="A1719" s="10" t="s">
        <v>6685</v>
      </c>
      <c r="B1719" s="10" t="s">
        <v>8973</v>
      </c>
      <c r="C1719" s="11" t="n">
        <v>46108</v>
      </c>
      <c r="D1719" s="13" t="b">
        <f aca="false">TRUE()</f>
        <v>1</v>
      </c>
      <c r="E1719" s="14" t="n">
        <f aca="false">_xlfn.MAXIFS(Pedidos!$C$2:$C$7000,Pedidos!$B$2:$B$7000,A1719)</f>
        <v>46108</v>
      </c>
      <c r="F1719" s="15" t="n">
        <f aca="false">Parámetros!$B$4-E1719</f>
        <v>188</v>
      </c>
      <c r="G1719" s="7" t="n">
        <f aca="false">COUNTIF(Pedidos!$B$2:$B$7000,A1719)</f>
        <v>1</v>
      </c>
      <c r="H1719" s="16" t="n">
        <f aca="false">SUMIFS(Pedidos!$D$2:$D$7000,Pedidos!$B$2:$B$7000,A1719)</f>
        <v>42.36</v>
      </c>
      <c r="I1719" s="7" t="n">
        <f aca="false">5-MIN(4,INT(PERCENTRANK($F$2:$F$2401,F1719,6)*5))</f>
        <v>4</v>
      </c>
      <c r="J1719" s="15" t="n">
        <f aca="false">IF(G1719&gt;=Parámetros!$B$8,5,IF(G1719&gt;=Parámetros!$B$7,4,IF(G1719&gt;=Parámetros!$B$6,3,IF(G1719&gt;=Parámetros!$B$5,2,1))))</f>
        <v>1</v>
      </c>
      <c r="K1719" s="7" t="n">
        <f aca="false">1+MIN(4,INT(PERCENTRANK($H$2:$H$2401,H1719,6)*5))</f>
        <v>3</v>
      </c>
      <c r="L1719" s="7" t="str">
        <f aca="false">I1719&amp;J1719&amp;K1719</f>
        <v>413</v>
      </c>
      <c r="M1719" s="15" t="str">
        <f aca="false">INDEX('Mapa RF'!$B$4:$F$8,6-I1719,J1719)</f>
        <v>Prometedores</v>
      </c>
    </row>
    <row r="1720" customFormat="false" ht="15" hidden="false" customHeight="false" outlineLevel="0" collapsed="false">
      <c r="A1720" s="10" t="s">
        <v>7159</v>
      </c>
      <c r="B1720" s="10" t="s">
        <v>8968</v>
      </c>
      <c r="C1720" s="11" t="n">
        <v>46148</v>
      </c>
      <c r="D1720" s="13" t="b">
        <f aca="false">TRUE()</f>
        <v>1</v>
      </c>
      <c r="E1720" s="14" t="n">
        <f aca="false">_xlfn.MAXIFS(Pedidos!$C$2:$C$7000,Pedidos!$B$2:$B$7000,A1720)</f>
        <v>46148</v>
      </c>
      <c r="F1720" s="15" t="n">
        <f aca="false">Parámetros!$B$4-E1720</f>
        <v>148</v>
      </c>
      <c r="G1720" s="7" t="n">
        <f aca="false">COUNTIF(Pedidos!$B$2:$B$7000,A1720)</f>
        <v>1</v>
      </c>
      <c r="H1720" s="16" t="n">
        <f aca="false">SUMIFS(Pedidos!$D$2:$D$7000,Pedidos!$B$2:$B$7000,A1720)</f>
        <v>21.28</v>
      </c>
      <c r="I1720" s="7" t="n">
        <f aca="false">5-MIN(4,INT(PERCENTRANK($F$2:$F$2401,F1720,6)*5))</f>
        <v>4</v>
      </c>
      <c r="J1720" s="15" t="n">
        <f aca="false">IF(G1720&gt;=Parámetros!$B$8,5,IF(G1720&gt;=Parámetros!$B$7,4,IF(G1720&gt;=Parámetros!$B$6,3,IF(G1720&gt;=Parámetros!$B$5,2,1))))</f>
        <v>1</v>
      </c>
      <c r="K1720" s="7" t="n">
        <f aca="false">1+MIN(4,INT(PERCENTRANK($H$2:$H$2401,H1720,6)*5))</f>
        <v>1</v>
      </c>
      <c r="L1720" s="7" t="str">
        <f aca="false">I1720&amp;J1720&amp;K1720</f>
        <v>411</v>
      </c>
      <c r="M1720" s="15" t="str">
        <f aca="false">INDEX('Mapa RF'!$B$4:$F$8,6-I1720,J1720)</f>
        <v>Prometedores</v>
      </c>
    </row>
    <row r="1721" customFormat="false" ht="15" hidden="false" customHeight="false" outlineLevel="0" collapsed="false">
      <c r="A1721" s="10" t="s">
        <v>4738</v>
      </c>
      <c r="B1721" s="10" t="s">
        <v>8975</v>
      </c>
      <c r="C1721" s="11" t="n">
        <v>45960</v>
      </c>
      <c r="D1721" s="13" t="b">
        <f aca="false">TRUE()</f>
        <v>1</v>
      </c>
      <c r="E1721" s="14" t="n">
        <f aca="false">_xlfn.MAXIFS(Pedidos!$C$2:$C$7000,Pedidos!$B$2:$B$7000,A1721)</f>
        <v>45960</v>
      </c>
      <c r="F1721" s="15" t="n">
        <f aca="false">Parámetros!$B$4-E1721</f>
        <v>336</v>
      </c>
      <c r="G1721" s="7" t="n">
        <f aca="false">COUNTIF(Pedidos!$B$2:$B$7000,A1721)</f>
        <v>1</v>
      </c>
      <c r="H1721" s="16" t="n">
        <f aca="false">SUMIFS(Pedidos!$D$2:$D$7000,Pedidos!$B$2:$B$7000,A1721)</f>
        <v>20.12</v>
      </c>
      <c r="I1721" s="7" t="n">
        <f aca="false">5-MIN(4,INT(PERCENTRANK($F$2:$F$2401,F1721,6)*5))</f>
        <v>3</v>
      </c>
      <c r="J1721" s="15" t="n">
        <f aca="false">IF(G1721&gt;=Parámetros!$B$8,5,IF(G1721&gt;=Parámetros!$B$7,4,IF(G1721&gt;=Parámetros!$B$6,3,IF(G1721&gt;=Parámetros!$B$5,2,1))))</f>
        <v>1</v>
      </c>
      <c r="K1721" s="7" t="n">
        <f aca="false">1+MIN(4,INT(PERCENTRANK($H$2:$H$2401,H1721,6)*5))</f>
        <v>1</v>
      </c>
      <c r="L1721" s="7" t="str">
        <f aca="false">I1721&amp;J1721&amp;K1721</f>
        <v>311</v>
      </c>
      <c r="M1721" s="15" t="str">
        <f aca="false">INDEX('Mapa RF'!$B$4:$F$8,6-I1721,J1721)</f>
        <v>A punto de dormirse</v>
      </c>
    </row>
    <row r="1722" customFormat="false" ht="15" hidden="false" customHeight="false" outlineLevel="0" collapsed="false">
      <c r="A1722" s="10" t="s">
        <v>2773</v>
      </c>
      <c r="B1722" s="10" t="s">
        <v>8972</v>
      </c>
      <c r="C1722" s="11" t="n">
        <v>45815</v>
      </c>
      <c r="D1722" s="13" t="b">
        <f aca="false">TRUE()</f>
        <v>1</v>
      </c>
      <c r="E1722" s="14" t="n">
        <f aca="false">_xlfn.MAXIFS(Pedidos!$C$2:$C$7000,Pedidos!$B$2:$B$7000,A1722)</f>
        <v>46171</v>
      </c>
      <c r="F1722" s="15" t="n">
        <f aca="false">Parámetros!$B$4-E1722</f>
        <v>125</v>
      </c>
      <c r="G1722" s="7" t="n">
        <f aca="false">COUNTIF(Pedidos!$B$2:$B$7000,A1722)</f>
        <v>7</v>
      </c>
      <c r="H1722" s="16" t="n">
        <f aca="false">SUMIFS(Pedidos!$D$2:$D$7000,Pedidos!$B$2:$B$7000,A1722)</f>
        <v>273.67</v>
      </c>
      <c r="I1722" s="7" t="n">
        <f aca="false">5-MIN(4,INT(PERCENTRANK($F$2:$F$2401,F1722,6)*5))</f>
        <v>4</v>
      </c>
      <c r="J1722" s="15" t="n">
        <f aca="false">IF(G1722&gt;=Parámetros!$B$8,5,IF(G1722&gt;=Parámetros!$B$7,4,IF(G1722&gt;=Parámetros!$B$6,3,IF(G1722&gt;=Parámetros!$B$5,2,1))))</f>
        <v>5</v>
      </c>
      <c r="K1722" s="7" t="n">
        <f aca="false">1+MIN(4,INT(PERCENTRANK($H$2:$H$2401,H1722,6)*5))</f>
        <v>5</v>
      </c>
      <c r="L1722" s="7" t="str">
        <f aca="false">I1722&amp;J1722&amp;K1722</f>
        <v>455</v>
      </c>
      <c r="M1722" s="15" t="str">
        <f aca="false">INDEX('Mapa RF'!$B$4:$F$8,6-I1722,J1722)</f>
        <v>Leales</v>
      </c>
    </row>
    <row r="1723" customFormat="false" ht="15" hidden="false" customHeight="false" outlineLevel="0" collapsed="false">
      <c r="A1723" s="10" t="s">
        <v>310</v>
      </c>
      <c r="B1723" s="10" t="s">
        <v>8968</v>
      </c>
      <c r="C1723" s="11" t="n">
        <v>45602</v>
      </c>
      <c r="D1723" s="13" t="b">
        <f aca="false">TRUE()</f>
        <v>1</v>
      </c>
      <c r="E1723" s="14" t="n">
        <f aca="false">_xlfn.MAXIFS(Pedidos!$C$2:$C$7000,Pedidos!$B$2:$B$7000,A1723)</f>
        <v>45712</v>
      </c>
      <c r="F1723" s="15" t="n">
        <f aca="false">Parámetros!$B$4-E1723</f>
        <v>584</v>
      </c>
      <c r="G1723" s="7" t="n">
        <f aca="false">COUNTIF(Pedidos!$B$2:$B$7000,A1723)</f>
        <v>2</v>
      </c>
      <c r="H1723" s="16" t="n">
        <f aca="false">SUMIFS(Pedidos!$D$2:$D$7000,Pedidos!$B$2:$B$7000,A1723)</f>
        <v>75.82</v>
      </c>
      <c r="I1723" s="7" t="n">
        <f aca="false">5-MIN(4,INT(PERCENTRANK($F$2:$F$2401,F1723,6)*5))</f>
        <v>1</v>
      </c>
      <c r="J1723" s="15" t="n">
        <f aca="false">IF(G1723&gt;=Parámetros!$B$8,5,IF(G1723&gt;=Parámetros!$B$7,4,IF(G1723&gt;=Parámetros!$B$6,3,IF(G1723&gt;=Parámetros!$B$5,2,1))))</f>
        <v>2</v>
      </c>
      <c r="K1723" s="7" t="n">
        <f aca="false">1+MIN(4,INT(PERCENTRANK($H$2:$H$2401,H1723,6)*5))</f>
        <v>4</v>
      </c>
      <c r="L1723" s="7" t="str">
        <f aca="false">I1723&amp;J1723&amp;K1723</f>
        <v>124</v>
      </c>
      <c r="M1723" s="15" t="str">
        <f aca="false">INDEX('Mapa RF'!$B$4:$F$8,6-I1723,J1723)</f>
        <v>Hibernando</v>
      </c>
    </row>
    <row r="1724" customFormat="false" ht="15" hidden="false" customHeight="false" outlineLevel="0" collapsed="false">
      <c r="A1724" s="10" t="s">
        <v>3046</v>
      </c>
      <c r="B1724" s="10" t="s">
        <v>8972</v>
      </c>
      <c r="C1724" s="11" t="n">
        <v>45834</v>
      </c>
      <c r="D1724" s="13" t="b">
        <f aca="false">FALSE()</f>
        <v>0</v>
      </c>
      <c r="E1724" s="14" t="n">
        <f aca="false">_xlfn.MAXIFS(Pedidos!$C$2:$C$7000,Pedidos!$B$2:$B$7000,A1724)</f>
        <v>46048</v>
      </c>
      <c r="F1724" s="15" t="n">
        <f aca="false">Parámetros!$B$4-E1724</f>
        <v>248</v>
      </c>
      <c r="G1724" s="7" t="n">
        <f aca="false">COUNTIF(Pedidos!$B$2:$B$7000,A1724)</f>
        <v>2</v>
      </c>
      <c r="H1724" s="16" t="n">
        <f aca="false">SUMIFS(Pedidos!$D$2:$D$7000,Pedidos!$B$2:$B$7000,A1724)</f>
        <v>73.1</v>
      </c>
      <c r="I1724" s="7" t="n">
        <f aca="false">5-MIN(4,INT(PERCENTRANK($F$2:$F$2401,F1724,6)*5))</f>
        <v>3</v>
      </c>
      <c r="J1724" s="15" t="n">
        <f aca="false">IF(G1724&gt;=Parámetros!$B$8,5,IF(G1724&gt;=Parámetros!$B$7,4,IF(G1724&gt;=Parámetros!$B$6,3,IF(G1724&gt;=Parámetros!$B$5,2,1))))</f>
        <v>2</v>
      </c>
      <c r="K1724" s="7" t="n">
        <f aca="false">1+MIN(4,INT(PERCENTRANK($H$2:$H$2401,H1724,6)*5))</f>
        <v>4</v>
      </c>
      <c r="L1724" s="7" t="str">
        <f aca="false">I1724&amp;J1724&amp;K1724</f>
        <v>324</v>
      </c>
      <c r="M1724" s="15" t="str">
        <f aca="false">INDEX('Mapa RF'!$B$4:$F$8,6-I1724,J1724)</f>
        <v>A punto de dormirse</v>
      </c>
    </row>
    <row r="1725" customFormat="false" ht="15" hidden="false" customHeight="false" outlineLevel="0" collapsed="false">
      <c r="A1725" s="10" t="s">
        <v>8067</v>
      </c>
      <c r="B1725" s="10" t="s">
        <v>8982</v>
      </c>
      <c r="C1725" s="11" t="n">
        <v>46222</v>
      </c>
      <c r="D1725" s="13" t="b">
        <f aca="false">TRUE()</f>
        <v>1</v>
      </c>
      <c r="E1725" s="14" t="n">
        <f aca="false">_xlfn.MAXIFS(Pedidos!$C$2:$C$7000,Pedidos!$B$2:$B$7000,A1725)</f>
        <v>46222</v>
      </c>
      <c r="F1725" s="15" t="n">
        <f aca="false">Parámetros!$B$4-E1725</f>
        <v>74</v>
      </c>
      <c r="G1725" s="7" t="n">
        <f aca="false">COUNTIF(Pedidos!$B$2:$B$7000,A1725)</f>
        <v>1</v>
      </c>
      <c r="H1725" s="16" t="n">
        <f aca="false">SUMIFS(Pedidos!$D$2:$D$7000,Pedidos!$B$2:$B$7000,A1725)</f>
        <v>27.51</v>
      </c>
      <c r="I1725" s="7" t="n">
        <f aca="false">5-MIN(4,INT(PERCENTRANK($F$2:$F$2401,F1725,6)*5))</f>
        <v>4</v>
      </c>
      <c r="J1725" s="15" t="n">
        <f aca="false">IF(G1725&gt;=Parámetros!$B$8,5,IF(G1725&gt;=Parámetros!$B$7,4,IF(G1725&gt;=Parámetros!$B$6,3,IF(G1725&gt;=Parámetros!$B$5,2,1))))</f>
        <v>1</v>
      </c>
      <c r="K1725" s="7" t="n">
        <f aca="false">1+MIN(4,INT(PERCENTRANK($H$2:$H$2401,H1725,6)*5))</f>
        <v>2</v>
      </c>
      <c r="L1725" s="7" t="str">
        <f aca="false">I1725&amp;J1725&amp;K1725</f>
        <v>412</v>
      </c>
      <c r="M1725" s="15" t="str">
        <f aca="false">INDEX('Mapa RF'!$B$4:$F$8,6-I1725,J1725)</f>
        <v>Prometedores</v>
      </c>
    </row>
    <row r="1726" customFormat="false" ht="15" hidden="false" customHeight="false" outlineLevel="0" collapsed="false">
      <c r="A1726" s="10" t="s">
        <v>2048</v>
      </c>
      <c r="B1726" s="10" t="s">
        <v>8972</v>
      </c>
      <c r="C1726" s="11" t="n">
        <v>45760</v>
      </c>
      <c r="D1726" s="13" t="b">
        <f aca="false">TRUE()</f>
        <v>1</v>
      </c>
      <c r="E1726" s="14" t="n">
        <f aca="false">_xlfn.MAXIFS(Pedidos!$C$2:$C$7000,Pedidos!$B$2:$B$7000,A1726)</f>
        <v>45760</v>
      </c>
      <c r="F1726" s="15" t="n">
        <f aca="false">Parámetros!$B$4-E1726</f>
        <v>536</v>
      </c>
      <c r="G1726" s="7" t="n">
        <f aca="false">COUNTIF(Pedidos!$B$2:$B$7000,A1726)</f>
        <v>1</v>
      </c>
      <c r="H1726" s="16" t="n">
        <f aca="false">SUMIFS(Pedidos!$D$2:$D$7000,Pedidos!$B$2:$B$7000,A1726)</f>
        <v>23.65</v>
      </c>
      <c r="I1726" s="7" t="n">
        <f aca="false">5-MIN(4,INT(PERCENTRANK($F$2:$F$2401,F1726,6)*5))</f>
        <v>1</v>
      </c>
      <c r="J1726" s="15" t="n">
        <f aca="false">IF(G1726&gt;=Parámetros!$B$8,5,IF(G1726&gt;=Parámetros!$B$7,4,IF(G1726&gt;=Parámetros!$B$6,3,IF(G1726&gt;=Parámetros!$B$5,2,1))))</f>
        <v>1</v>
      </c>
      <c r="K1726" s="7" t="n">
        <f aca="false">1+MIN(4,INT(PERCENTRANK($H$2:$H$2401,H1726,6)*5))</f>
        <v>1</v>
      </c>
      <c r="L1726" s="7" t="str">
        <f aca="false">I1726&amp;J1726&amp;K1726</f>
        <v>111</v>
      </c>
      <c r="M1726" s="15" t="str">
        <f aca="false">INDEX('Mapa RF'!$B$4:$F$8,6-I1726,J1726)</f>
        <v>Hibernando</v>
      </c>
    </row>
    <row r="1727" customFormat="false" ht="15" hidden="false" customHeight="false" outlineLevel="0" collapsed="false">
      <c r="A1727" s="10" t="s">
        <v>6500</v>
      </c>
      <c r="B1727" s="10" t="s">
        <v>8968</v>
      </c>
      <c r="C1727" s="11" t="n">
        <v>46095</v>
      </c>
      <c r="D1727" s="13" t="b">
        <f aca="false">TRUE()</f>
        <v>1</v>
      </c>
      <c r="E1727" s="14" t="n">
        <f aca="false">_xlfn.MAXIFS(Pedidos!$C$2:$C$7000,Pedidos!$B$2:$B$7000,A1727)</f>
        <v>46292</v>
      </c>
      <c r="F1727" s="15" t="n">
        <f aca="false">Parámetros!$B$4-E1727</f>
        <v>4</v>
      </c>
      <c r="G1727" s="7" t="n">
        <f aca="false">COUNTIF(Pedidos!$B$2:$B$7000,A1727)</f>
        <v>2</v>
      </c>
      <c r="H1727" s="16" t="n">
        <f aca="false">SUMIFS(Pedidos!$D$2:$D$7000,Pedidos!$B$2:$B$7000,A1727)</f>
        <v>46.58</v>
      </c>
      <c r="I1727" s="7" t="n">
        <f aca="false">5-MIN(4,INT(PERCENTRANK($F$2:$F$2401,F1727,6)*5))</f>
        <v>5</v>
      </c>
      <c r="J1727" s="15" t="n">
        <f aca="false">IF(G1727&gt;=Parámetros!$B$8,5,IF(G1727&gt;=Parámetros!$B$7,4,IF(G1727&gt;=Parámetros!$B$6,3,IF(G1727&gt;=Parámetros!$B$5,2,1))))</f>
        <v>2</v>
      </c>
      <c r="K1727" s="7" t="n">
        <f aca="false">1+MIN(4,INT(PERCENTRANK($H$2:$H$2401,H1727,6)*5))</f>
        <v>3</v>
      </c>
      <c r="L1727" s="7" t="str">
        <f aca="false">I1727&amp;J1727&amp;K1727</f>
        <v>523</v>
      </c>
      <c r="M1727" s="15" t="str">
        <f aca="false">INDEX('Mapa RF'!$B$4:$F$8,6-I1727,J1727)</f>
        <v>Potencialmente leales</v>
      </c>
    </row>
    <row r="1728" customFormat="false" ht="15" hidden="false" customHeight="false" outlineLevel="0" collapsed="false">
      <c r="A1728" s="10" t="s">
        <v>5172</v>
      </c>
      <c r="B1728" s="10" t="s">
        <v>8971</v>
      </c>
      <c r="C1728" s="11" t="n">
        <v>45992</v>
      </c>
      <c r="D1728" s="13" t="b">
        <f aca="false">FALSE()</f>
        <v>0</v>
      </c>
      <c r="E1728" s="14" t="n">
        <f aca="false">_xlfn.MAXIFS(Pedidos!$C$2:$C$7000,Pedidos!$B$2:$B$7000,A1728)</f>
        <v>45992</v>
      </c>
      <c r="F1728" s="15" t="n">
        <f aca="false">Parámetros!$B$4-E1728</f>
        <v>304</v>
      </c>
      <c r="G1728" s="7" t="n">
        <f aca="false">COUNTIF(Pedidos!$B$2:$B$7000,A1728)</f>
        <v>1</v>
      </c>
      <c r="H1728" s="16" t="n">
        <f aca="false">SUMIFS(Pedidos!$D$2:$D$7000,Pedidos!$B$2:$B$7000,A1728)</f>
        <v>34.85</v>
      </c>
      <c r="I1728" s="7" t="n">
        <f aca="false">5-MIN(4,INT(PERCENTRANK($F$2:$F$2401,F1728,6)*5))</f>
        <v>3</v>
      </c>
      <c r="J1728" s="15" t="n">
        <f aca="false">IF(G1728&gt;=Parámetros!$B$8,5,IF(G1728&gt;=Parámetros!$B$7,4,IF(G1728&gt;=Parámetros!$B$6,3,IF(G1728&gt;=Parámetros!$B$5,2,1))))</f>
        <v>1</v>
      </c>
      <c r="K1728" s="7" t="n">
        <f aca="false">1+MIN(4,INT(PERCENTRANK($H$2:$H$2401,H1728,6)*5))</f>
        <v>2</v>
      </c>
      <c r="L1728" s="7" t="str">
        <f aca="false">I1728&amp;J1728&amp;K1728</f>
        <v>312</v>
      </c>
      <c r="M1728" s="15" t="str">
        <f aca="false">INDEX('Mapa RF'!$B$4:$F$8,6-I1728,J1728)</f>
        <v>A punto de dormirse</v>
      </c>
    </row>
    <row r="1729" customFormat="false" ht="15" hidden="false" customHeight="false" outlineLevel="0" collapsed="false">
      <c r="A1729" s="10" t="s">
        <v>953</v>
      </c>
      <c r="B1729" s="10" t="s">
        <v>8981</v>
      </c>
      <c r="C1729" s="11" t="n">
        <v>45671</v>
      </c>
      <c r="D1729" s="13" t="b">
        <f aca="false">FALSE()</f>
        <v>0</v>
      </c>
      <c r="E1729" s="14" t="n">
        <f aca="false">_xlfn.MAXIFS(Pedidos!$C$2:$C$7000,Pedidos!$B$2:$B$7000,A1729)</f>
        <v>45671</v>
      </c>
      <c r="F1729" s="15" t="n">
        <f aca="false">Parámetros!$B$4-E1729</f>
        <v>625</v>
      </c>
      <c r="G1729" s="7" t="n">
        <f aca="false">COUNTIF(Pedidos!$B$2:$B$7000,A1729)</f>
        <v>1</v>
      </c>
      <c r="H1729" s="16" t="n">
        <f aca="false">SUMIFS(Pedidos!$D$2:$D$7000,Pedidos!$B$2:$B$7000,A1729)</f>
        <v>12.92</v>
      </c>
      <c r="I1729" s="7" t="n">
        <f aca="false">5-MIN(4,INT(PERCENTRANK($F$2:$F$2401,F1729,6)*5))</f>
        <v>1</v>
      </c>
      <c r="J1729" s="15" t="n">
        <f aca="false">IF(G1729&gt;=Parámetros!$B$8,5,IF(G1729&gt;=Parámetros!$B$7,4,IF(G1729&gt;=Parámetros!$B$6,3,IF(G1729&gt;=Parámetros!$B$5,2,1))))</f>
        <v>1</v>
      </c>
      <c r="K1729" s="7" t="n">
        <f aca="false">1+MIN(4,INT(PERCENTRANK($H$2:$H$2401,H1729,6)*5))</f>
        <v>1</v>
      </c>
      <c r="L1729" s="7" t="str">
        <f aca="false">I1729&amp;J1729&amp;K1729</f>
        <v>111</v>
      </c>
      <c r="M1729" s="15" t="str">
        <f aca="false">INDEX('Mapa RF'!$B$4:$F$8,6-I1729,J1729)</f>
        <v>Hibernando</v>
      </c>
    </row>
    <row r="1730" customFormat="false" ht="15" hidden="false" customHeight="false" outlineLevel="0" collapsed="false">
      <c r="A1730" s="10" t="s">
        <v>7361</v>
      </c>
      <c r="B1730" s="10" t="s">
        <v>8972</v>
      </c>
      <c r="C1730" s="11" t="n">
        <v>46165</v>
      </c>
      <c r="D1730" s="13" t="b">
        <f aca="false">TRUE()</f>
        <v>1</v>
      </c>
      <c r="E1730" s="14" t="n">
        <f aca="false">_xlfn.MAXIFS(Pedidos!$C$2:$C$7000,Pedidos!$B$2:$B$7000,A1730)</f>
        <v>46165</v>
      </c>
      <c r="F1730" s="15" t="n">
        <f aca="false">Parámetros!$B$4-E1730</f>
        <v>131</v>
      </c>
      <c r="G1730" s="7" t="n">
        <f aca="false">COUNTIF(Pedidos!$B$2:$B$7000,A1730)</f>
        <v>1</v>
      </c>
      <c r="H1730" s="16" t="n">
        <f aca="false">SUMIFS(Pedidos!$D$2:$D$7000,Pedidos!$B$2:$B$7000,A1730)</f>
        <v>44.18</v>
      </c>
      <c r="I1730" s="7" t="n">
        <f aca="false">5-MIN(4,INT(PERCENTRANK($F$2:$F$2401,F1730,6)*5))</f>
        <v>4</v>
      </c>
      <c r="J1730" s="15" t="n">
        <f aca="false">IF(G1730&gt;=Parámetros!$B$8,5,IF(G1730&gt;=Parámetros!$B$7,4,IF(G1730&gt;=Parámetros!$B$6,3,IF(G1730&gt;=Parámetros!$B$5,2,1))))</f>
        <v>1</v>
      </c>
      <c r="K1730" s="7" t="n">
        <f aca="false">1+MIN(4,INT(PERCENTRANK($H$2:$H$2401,H1730,6)*5))</f>
        <v>3</v>
      </c>
      <c r="L1730" s="7" t="str">
        <f aca="false">I1730&amp;J1730&amp;K1730</f>
        <v>413</v>
      </c>
      <c r="M1730" s="15" t="str">
        <f aca="false">INDEX('Mapa RF'!$B$4:$F$8,6-I1730,J1730)</f>
        <v>Prometedores</v>
      </c>
    </row>
    <row r="1731" customFormat="false" ht="15" hidden="false" customHeight="false" outlineLevel="0" collapsed="false">
      <c r="A1731" s="10" t="s">
        <v>3351</v>
      </c>
      <c r="B1731" s="10" t="s">
        <v>8972</v>
      </c>
      <c r="C1731" s="11" t="n">
        <v>45858</v>
      </c>
      <c r="D1731" s="13" t="b">
        <f aca="false">TRUE()</f>
        <v>1</v>
      </c>
      <c r="E1731" s="14" t="n">
        <f aca="false">_xlfn.MAXIFS(Pedidos!$C$2:$C$7000,Pedidos!$B$2:$B$7000,A1731)</f>
        <v>45992</v>
      </c>
      <c r="F1731" s="15" t="n">
        <f aca="false">Parámetros!$B$4-E1731</f>
        <v>304</v>
      </c>
      <c r="G1731" s="7" t="n">
        <f aca="false">COUNTIF(Pedidos!$B$2:$B$7000,A1731)</f>
        <v>2</v>
      </c>
      <c r="H1731" s="16" t="n">
        <f aca="false">SUMIFS(Pedidos!$D$2:$D$7000,Pedidos!$B$2:$B$7000,A1731)</f>
        <v>74.99</v>
      </c>
      <c r="I1731" s="7" t="n">
        <f aca="false">5-MIN(4,INT(PERCENTRANK($F$2:$F$2401,F1731,6)*5))</f>
        <v>3</v>
      </c>
      <c r="J1731" s="15" t="n">
        <f aca="false">IF(G1731&gt;=Parámetros!$B$8,5,IF(G1731&gt;=Parámetros!$B$7,4,IF(G1731&gt;=Parámetros!$B$6,3,IF(G1731&gt;=Parámetros!$B$5,2,1))))</f>
        <v>2</v>
      </c>
      <c r="K1731" s="7" t="n">
        <f aca="false">1+MIN(4,INT(PERCENTRANK($H$2:$H$2401,H1731,6)*5))</f>
        <v>4</v>
      </c>
      <c r="L1731" s="7" t="str">
        <f aca="false">I1731&amp;J1731&amp;K1731</f>
        <v>324</v>
      </c>
      <c r="M1731" s="15" t="str">
        <f aca="false">INDEX('Mapa RF'!$B$4:$F$8,6-I1731,J1731)</f>
        <v>A punto de dormirse</v>
      </c>
    </row>
    <row r="1732" customFormat="false" ht="15" hidden="false" customHeight="false" outlineLevel="0" collapsed="false">
      <c r="A1732" s="10" t="s">
        <v>5366</v>
      </c>
      <c r="B1732" s="10" t="s">
        <v>8972</v>
      </c>
      <c r="C1732" s="11" t="n">
        <v>46007</v>
      </c>
      <c r="D1732" s="13" t="b">
        <f aca="false">TRUE()</f>
        <v>1</v>
      </c>
      <c r="E1732" s="14" t="n">
        <f aca="false">_xlfn.MAXIFS(Pedidos!$C$2:$C$7000,Pedidos!$B$2:$B$7000,A1732)</f>
        <v>46007</v>
      </c>
      <c r="F1732" s="15" t="n">
        <f aca="false">Parámetros!$B$4-E1732</f>
        <v>289</v>
      </c>
      <c r="G1732" s="7" t="n">
        <f aca="false">COUNTIF(Pedidos!$B$2:$B$7000,A1732)</f>
        <v>1</v>
      </c>
      <c r="H1732" s="16" t="n">
        <f aca="false">SUMIFS(Pedidos!$D$2:$D$7000,Pedidos!$B$2:$B$7000,A1732)</f>
        <v>34.7</v>
      </c>
      <c r="I1732" s="7" t="n">
        <f aca="false">5-MIN(4,INT(PERCENTRANK($F$2:$F$2401,F1732,6)*5))</f>
        <v>3</v>
      </c>
      <c r="J1732" s="15" t="n">
        <f aca="false">IF(G1732&gt;=Parámetros!$B$8,5,IF(G1732&gt;=Parámetros!$B$7,4,IF(G1732&gt;=Parámetros!$B$6,3,IF(G1732&gt;=Parámetros!$B$5,2,1))))</f>
        <v>1</v>
      </c>
      <c r="K1732" s="7" t="n">
        <f aca="false">1+MIN(4,INT(PERCENTRANK($H$2:$H$2401,H1732,6)*5))</f>
        <v>2</v>
      </c>
      <c r="L1732" s="7" t="str">
        <f aca="false">I1732&amp;J1732&amp;K1732</f>
        <v>312</v>
      </c>
      <c r="M1732" s="15" t="str">
        <f aca="false">INDEX('Mapa RF'!$B$4:$F$8,6-I1732,J1732)</f>
        <v>A punto de dormirse</v>
      </c>
    </row>
    <row r="1733" customFormat="false" ht="15" hidden="false" customHeight="false" outlineLevel="0" collapsed="false">
      <c r="A1733" s="10" t="s">
        <v>3533</v>
      </c>
      <c r="B1733" s="10" t="s">
        <v>8968</v>
      </c>
      <c r="C1733" s="11" t="n">
        <v>45870</v>
      </c>
      <c r="D1733" s="13" t="b">
        <f aca="false">FALSE()</f>
        <v>0</v>
      </c>
      <c r="E1733" s="14" t="n">
        <f aca="false">_xlfn.MAXIFS(Pedidos!$C$2:$C$7000,Pedidos!$B$2:$B$7000,A1733)</f>
        <v>45870</v>
      </c>
      <c r="F1733" s="15" t="n">
        <f aca="false">Parámetros!$B$4-E1733</f>
        <v>426</v>
      </c>
      <c r="G1733" s="7" t="n">
        <f aca="false">COUNTIF(Pedidos!$B$2:$B$7000,A1733)</f>
        <v>1</v>
      </c>
      <c r="H1733" s="16" t="n">
        <f aca="false">SUMIFS(Pedidos!$D$2:$D$7000,Pedidos!$B$2:$B$7000,A1733)</f>
        <v>20.2</v>
      </c>
      <c r="I1733" s="7" t="n">
        <f aca="false">5-MIN(4,INT(PERCENTRANK($F$2:$F$2401,F1733,6)*5))</f>
        <v>2</v>
      </c>
      <c r="J1733" s="15" t="n">
        <f aca="false">IF(G1733&gt;=Parámetros!$B$8,5,IF(G1733&gt;=Parámetros!$B$7,4,IF(G1733&gt;=Parámetros!$B$6,3,IF(G1733&gt;=Parámetros!$B$5,2,1))))</f>
        <v>1</v>
      </c>
      <c r="K1733" s="7" t="n">
        <f aca="false">1+MIN(4,INT(PERCENTRANK($H$2:$H$2401,H1733,6)*5))</f>
        <v>1</v>
      </c>
      <c r="L1733" s="7" t="str">
        <f aca="false">I1733&amp;J1733&amp;K1733</f>
        <v>211</v>
      </c>
      <c r="M1733" s="15" t="str">
        <f aca="false">INDEX('Mapa RF'!$B$4:$F$8,6-I1733,J1733)</f>
        <v>Hibernando</v>
      </c>
    </row>
    <row r="1734" customFormat="false" ht="15" hidden="false" customHeight="false" outlineLevel="0" collapsed="false">
      <c r="A1734" s="10" t="s">
        <v>115</v>
      </c>
      <c r="B1734" s="10" t="s">
        <v>8976</v>
      </c>
      <c r="C1734" s="11" t="n">
        <v>45576</v>
      </c>
      <c r="D1734" s="13" t="b">
        <f aca="false">TRUE()</f>
        <v>1</v>
      </c>
      <c r="E1734" s="14" t="n">
        <f aca="false">_xlfn.MAXIFS(Pedidos!$C$2:$C$7000,Pedidos!$B$2:$B$7000,A1734)</f>
        <v>45576</v>
      </c>
      <c r="F1734" s="15" t="n">
        <f aca="false">Parámetros!$B$4-E1734</f>
        <v>720</v>
      </c>
      <c r="G1734" s="7" t="n">
        <f aca="false">COUNTIF(Pedidos!$B$2:$B$7000,A1734)</f>
        <v>1</v>
      </c>
      <c r="H1734" s="16" t="n">
        <f aca="false">SUMIFS(Pedidos!$D$2:$D$7000,Pedidos!$B$2:$B$7000,A1734)</f>
        <v>12.28</v>
      </c>
      <c r="I1734" s="7" t="n">
        <f aca="false">5-MIN(4,INT(PERCENTRANK($F$2:$F$2401,F1734,6)*5))</f>
        <v>1</v>
      </c>
      <c r="J1734" s="15" t="n">
        <f aca="false">IF(G1734&gt;=Parámetros!$B$8,5,IF(G1734&gt;=Parámetros!$B$7,4,IF(G1734&gt;=Parámetros!$B$6,3,IF(G1734&gt;=Parámetros!$B$5,2,1))))</f>
        <v>1</v>
      </c>
      <c r="K1734" s="7" t="n">
        <f aca="false">1+MIN(4,INT(PERCENTRANK($H$2:$H$2401,H1734,6)*5))</f>
        <v>1</v>
      </c>
      <c r="L1734" s="7" t="str">
        <f aca="false">I1734&amp;J1734&amp;K1734</f>
        <v>111</v>
      </c>
      <c r="M1734" s="15" t="str">
        <f aca="false">INDEX('Mapa RF'!$B$4:$F$8,6-I1734,J1734)</f>
        <v>Hibernando</v>
      </c>
    </row>
    <row r="1735" customFormat="false" ht="15" hidden="false" customHeight="false" outlineLevel="0" collapsed="false">
      <c r="A1735" s="10" t="s">
        <v>8436</v>
      </c>
      <c r="B1735" s="10" t="s">
        <v>8981</v>
      </c>
      <c r="C1735" s="11" t="n">
        <v>46250</v>
      </c>
      <c r="D1735" s="13" t="b">
        <f aca="false">FALSE()</f>
        <v>0</v>
      </c>
      <c r="E1735" s="14" t="n">
        <f aca="false">_xlfn.MAXIFS(Pedidos!$C$2:$C$7000,Pedidos!$B$2:$B$7000,A1735)</f>
        <v>46250</v>
      </c>
      <c r="F1735" s="15" t="n">
        <f aca="false">Parámetros!$B$4-E1735</f>
        <v>46</v>
      </c>
      <c r="G1735" s="7" t="n">
        <f aca="false">COUNTIF(Pedidos!$B$2:$B$7000,A1735)</f>
        <v>1</v>
      </c>
      <c r="H1735" s="16" t="n">
        <f aca="false">SUMIFS(Pedidos!$D$2:$D$7000,Pedidos!$B$2:$B$7000,A1735)</f>
        <v>26.79</v>
      </c>
      <c r="I1735" s="7" t="n">
        <f aca="false">5-MIN(4,INT(PERCENTRANK($F$2:$F$2401,F1735,6)*5))</f>
        <v>5</v>
      </c>
      <c r="J1735" s="15" t="n">
        <f aca="false">IF(G1735&gt;=Parámetros!$B$8,5,IF(G1735&gt;=Parámetros!$B$7,4,IF(G1735&gt;=Parámetros!$B$6,3,IF(G1735&gt;=Parámetros!$B$5,2,1))))</f>
        <v>1</v>
      </c>
      <c r="K1735" s="7" t="n">
        <f aca="false">1+MIN(4,INT(PERCENTRANK($H$2:$H$2401,H1735,6)*5))</f>
        <v>2</v>
      </c>
      <c r="L1735" s="7" t="str">
        <f aca="false">I1735&amp;J1735&amp;K1735</f>
        <v>512</v>
      </c>
      <c r="M1735" s="15" t="str">
        <f aca="false">INDEX('Mapa RF'!$B$4:$F$8,6-I1735,J1735)</f>
        <v>Nuevos</v>
      </c>
    </row>
    <row r="1736" customFormat="false" ht="15" hidden="false" customHeight="false" outlineLevel="0" collapsed="false">
      <c r="A1736" s="10" t="s">
        <v>5389</v>
      </c>
      <c r="B1736" s="10" t="s">
        <v>8972</v>
      </c>
      <c r="C1736" s="11" t="n">
        <v>46008</v>
      </c>
      <c r="D1736" s="13" t="b">
        <f aca="false">TRUE()</f>
        <v>1</v>
      </c>
      <c r="E1736" s="14" t="n">
        <f aca="false">_xlfn.MAXIFS(Pedidos!$C$2:$C$7000,Pedidos!$B$2:$B$7000,A1736)</f>
        <v>46008</v>
      </c>
      <c r="F1736" s="15" t="n">
        <f aca="false">Parámetros!$B$4-E1736</f>
        <v>288</v>
      </c>
      <c r="G1736" s="7" t="n">
        <f aca="false">COUNTIF(Pedidos!$B$2:$B$7000,A1736)</f>
        <v>1</v>
      </c>
      <c r="H1736" s="16" t="n">
        <f aca="false">SUMIFS(Pedidos!$D$2:$D$7000,Pedidos!$B$2:$B$7000,A1736)</f>
        <v>23.59</v>
      </c>
      <c r="I1736" s="7" t="n">
        <f aca="false">5-MIN(4,INT(PERCENTRANK($F$2:$F$2401,F1736,6)*5))</f>
        <v>3</v>
      </c>
      <c r="J1736" s="15" t="n">
        <f aca="false">IF(G1736&gt;=Parámetros!$B$8,5,IF(G1736&gt;=Parámetros!$B$7,4,IF(G1736&gt;=Parámetros!$B$6,3,IF(G1736&gt;=Parámetros!$B$5,2,1))))</f>
        <v>1</v>
      </c>
      <c r="K1736" s="7" t="n">
        <f aca="false">1+MIN(4,INT(PERCENTRANK($H$2:$H$2401,H1736,6)*5))</f>
        <v>1</v>
      </c>
      <c r="L1736" s="7" t="str">
        <f aca="false">I1736&amp;J1736&amp;K1736</f>
        <v>311</v>
      </c>
      <c r="M1736" s="15" t="str">
        <f aca="false">INDEX('Mapa RF'!$B$4:$F$8,6-I1736,J1736)</f>
        <v>A punto de dormirse</v>
      </c>
    </row>
    <row r="1737" customFormat="false" ht="15" hidden="false" customHeight="false" outlineLevel="0" collapsed="false">
      <c r="A1737" s="10" t="s">
        <v>8724</v>
      </c>
      <c r="B1737" s="10" t="s">
        <v>8973</v>
      </c>
      <c r="C1737" s="11" t="n">
        <v>46276</v>
      </c>
      <c r="D1737" s="13" t="b">
        <f aca="false">TRUE()</f>
        <v>1</v>
      </c>
      <c r="E1737" s="14" t="n">
        <f aca="false">_xlfn.MAXIFS(Pedidos!$C$2:$C$7000,Pedidos!$B$2:$B$7000,A1737)</f>
        <v>46276</v>
      </c>
      <c r="F1737" s="15" t="n">
        <f aca="false">Parámetros!$B$4-E1737</f>
        <v>20</v>
      </c>
      <c r="G1737" s="7" t="n">
        <f aca="false">COUNTIF(Pedidos!$B$2:$B$7000,A1737)</f>
        <v>1</v>
      </c>
      <c r="H1737" s="16" t="n">
        <f aca="false">SUMIFS(Pedidos!$D$2:$D$7000,Pedidos!$B$2:$B$7000,A1737)</f>
        <v>17.66</v>
      </c>
      <c r="I1737" s="7" t="n">
        <f aca="false">5-MIN(4,INT(PERCENTRANK($F$2:$F$2401,F1737,6)*5))</f>
        <v>5</v>
      </c>
      <c r="J1737" s="15" t="n">
        <f aca="false">IF(G1737&gt;=Parámetros!$B$8,5,IF(G1737&gt;=Parámetros!$B$7,4,IF(G1737&gt;=Parámetros!$B$6,3,IF(G1737&gt;=Parámetros!$B$5,2,1))))</f>
        <v>1</v>
      </c>
      <c r="K1737" s="7" t="n">
        <f aca="false">1+MIN(4,INT(PERCENTRANK($H$2:$H$2401,H1737,6)*5))</f>
        <v>1</v>
      </c>
      <c r="L1737" s="7" t="str">
        <f aca="false">I1737&amp;J1737&amp;K1737</f>
        <v>511</v>
      </c>
      <c r="M1737" s="15" t="str">
        <f aca="false">INDEX('Mapa RF'!$B$4:$F$8,6-I1737,J1737)</f>
        <v>Nuevos</v>
      </c>
    </row>
    <row r="1738" customFormat="false" ht="15" hidden="false" customHeight="false" outlineLevel="0" collapsed="false">
      <c r="A1738" s="10" t="s">
        <v>2393</v>
      </c>
      <c r="B1738" s="10" t="s">
        <v>8968</v>
      </c>
      <c r="C1738" s="11" t="n">
        <v>45785</v>
      </c>
      <c r="D1738" s="13" t="b">
        <f aca="false">TRUE()</f>
        <v>1</v>
      </c>
      <c r="E1738" s="14" t="n">
        <f aca="false">_xlfn.MAXIFS(Pedidos!$C$2:$C$7000,Pedidos!$B$2:$B$7000,A1738)</f>
        <v>45785</v>
      </c>
      <c r="F1738" s="15" t="n">
        <f aca="false">Parámetros!$B$4-E1738</f>
        <v>511</v>
      </c>
      <c r="G1738" s="7" t="n">
        <f aca="false">COUNTIF(Pedidos!$B$2:$B$7000,A1738)</f>
        <v>1</v>
      </c>
      <c r="H1738" s="16" t="n">
        <f aca="false">SUMIFS(Pedidos!$D$2:$D$7000,Pedidos!$B$2:$B$7000,A1738)</f>
        <v>38.28</v>
      </c>
      <c r="I1738" s="7" t="n">
        <f aca="false">5-MIN(4,INT(PERCENTRANK($F$2:$F$2401,F1738,6)*5))</f>
        <v>1</v>
      </c>
      <c r="J1738" s="15" t="n">
        <f aca="false">IF(G1738&gt;=Parámetros!$B$8,5,IF(G1738&gt;=Parámetros!$B$7,4,IF(G1738&gt;=Parámetros!$B$6,3,IF(G1738&gt;=Parámetros!$B$5,2,1))))</f>
        <v>1</v>
      </c>
      <c r="K1738" s="7" t="n">
        <f aca="false">1+MIN(4,INT(PERCENTRANK($H$2:$H$2401,H1738,6)*5))</f>
        <v>3</v>
      </c>
      <c r="L1738" s="7" t="str">
        <f aca="false">I1738&amp;J1738&amp;K1738</f>
        <v>113</v>
      </c>
      <c r="M1738" s="15" t="str">
        <f aca="false">INDEX('Mapa RF'!$B$4:$F$8,6-I1738,J1738)</f>
        <v>Hibernando</v>
      </c>
    </row>
    <row r="1739" customFormat="false" ht="15" hidden="false" customHeight="false" outlineLevel="0" collapsed="false">
      <c r="A1739" s="10" t="s">
        <v>4099</v>
      </c>
      <c r="B1739" s="10" t="s">
        <v>8972</v>
      </c>
      <c r="C1739" s="11" t="n">
        <v>45913</v>
      </c>
      <c r="D1739" s="13" t="b">
        <f aca="false">TRUE()</f>
        <v>1</v>
      </c>
      <c r="E1739" s="14" t="n">
        <f aca="false">_xlfn.MAXIFS(Pedidos!$C$2:$C$7000,Pedidos!$B$2:$B$7000,A1739)</f>
        <v>45913</v>
      </c>
      <c r="F1739" s="15" t="n">
        <f aca="false">Parámetros!$B$4-E1739</f>
        <v>383</v>
      </c>
      <c r="G1739" s="7" t="n">
        <f aca="false">COUNTIF(Pedidos!$B$2:$B$7000,A1739)</f>
        <v>1</v>
      </c>
      <c r="H1739" s="16" t="n">
        <f aca="false">SUMIFS(Pedidos!$D$2:$D$7000,Pedidos!$B$2:$B$7000,A1739)</f>
        <v>43.48</v>
      </c>
      <c r="I1739" s="7" t="n">
        <f aca="false">5-MIN(4,INT(PERCENTRANK($F$2:$F$2401,F1739,6)*5))</f>
        <v>2</v>
      </c>
      <c r="J1739" s="15" t="n">
        <f aca="false">IF(G1739&gt;=Parámetros!$B$8,5,IF(G1739&gt;=Parámetros!$B$7,4,IF(G1739&gt;=Parámetros!$B$6,3,IF(G1739&gt;=Parámetros!$B$5,2,1))))</f>
        <v>1</v>
      </c>
      <c r="K1739" s="7" t="n">
        <f aca="false">1+MIN(4,INT(PERCENTRANK($H$2:$H$2401,H1739,6)*5))</f>
        <v>3</v>
      </c>
      <c r="L1739" s="7" t="str">
        <f aca="false">I1739&amp;J1739&amp;K1739</f>
        <v>213</v>
      </c>
      <c r="M1739" s="15" t="str">
        <f aca="false">INDEX('Mapa RF'!$B$4:$F$8,6-I1739,J1739)</f>
        <v>Hibernando</v>
      </c>
    </row>
    <row r="1740" customFormat="false" ht="15" hidden="false" customHeight="false" outlineLevel="0" collapsed="false">
      <c r="A1740" s="10" t="s">
        <v>4750</v>
      </c>
      <c r="B1740" s="10" t="s">
        <v>8979</v>
      </c>
      <c r="C1740" s="11" t="n">
        <v>45961</v>
      </c>
      <c r="D1740" s="13" t="b">
        <f aca="false">FALSE()</f>
        <v>0</v>
      </c>
      <c r="E1740" s="14" t="n">
        <f aca="false">_xlfn.MAXIFS(Pedidos!$C$2:$C$7000,Pedidos!$B$2:$B$7000,A1740)</f>
        <v>45961</v>
      </c>
      <c r="F1740" s="15" t="n">
        <f aca="false">Parámetros!$B$4-E1740</f>
        <v>335</v>
      </c>
      <c r="G1740" s="7" t="n">
        <f aca="false">COUNTIF(Pedidos!$B$2:$B$7000,A1740)</f>
        <v>1</v>
      </c>
      <c r="H1740" s="16" t="n">
        <f aca="false">SUMIFS(Pedidos!$D$2:$D$7000,Pedidos!$B$2:$B$7000,A1740)</f>
        <v>26.44</v>
      </c>
      <c r="I1740" s="7" t="n">
        <f aca="false">5-MIN(4,INT(PERCENTRANK($F$2:$F$2401,F1740,6)*5))</f>
        <v>3</v>
      </c>
      <c r="J1740" s="15" t="n">
        <f aca="false">IF(G1740&gt;=Parámetros!$B$8,5,IF(G1740&gt;=Parámetros!$B$7,4,IF(G1740&gt;=Parámetros!$B$6,3,IF(G1740&gt;=Parámetros!$B$5,2,1))))</f>
        <v>1</v>
      </c>
      <c r="K1740" s="7" t="n">
        <f aca="false">1+MIN(4,INT(PERCENTRANK($H$2:$H$2401,H1740,6)*5))</f>
        <v>2</v>
      </c>
      <c r="L1740" s="7" t="str">
        <f aca="false">I1740&amp;J1740&amp;K1740</f>
        <v>312</v>
      </c>
      <c r="M1740" s="15" t="str">
        <f aca="false">INDEX('Mapa RF'!$B$4:$F$8,6-I1740,J1740)</f>
        <v>A punto de dormirse</v>
      </c>
    </row>
    <row r="1741" customFormat="false" ht="15" hidden="false" customHeight="false" outlineLevel="0" collapsed="false">
      <c r="A1741" s="10" t="s">
        <v>2275</v>
      </c>
      <c r="B1741" s="10" t="s">
        <v>8970</v>
      </c>
      <c r="C1741" s="11" t="n">
        <v>45776</v>
      </c>
      <c r="D1741" s="13" t="b">
        <f aca="false">TRUE()</f>
        <v>1</v>
      </c>
      <c r="E1741" s="14" t="n">
        <f aca="false">_xlfn.MAXIFS(Pedidos!$C$2:$C$7000,Pedidos!$B$2:$B$7000,A1741)</f>
        <v>45776</v>
      </c>
      <c r="F1741" s="15" t="n">
        <f aca="false">Parámetros!$B$4-E1741</f>
        <v>520</v>
      </c>
      <c r="G1741" s="7" t="n">
        <f aca="false">COUNTIF(Pedidos!$B$2:$B$7000,A1741)</f>
        <v>1</v>
      </c>
      <c r="H1741" s="16" t="n">
        <f aca="false">SUMIFS(Pedidos!$D$2:$D$7000,Pedidos!$B$2:$B$7000,A1741)</f>
        <v>22.64</v>
      </c>
      <c r="I1741" s="7" t="n">
        <f aca="false">5-MIN(4,INT(PERCENTRANK($F$2:$F$2401,F1741,6)*5))</f>
        <v>1</v>
      </c>
      <c r="J1741" s="15" t="n">
        <f aca="false">IF(G1741&gt;=Parámetros!$B$8,5,IF(G1741&gt;=Parámetros!$B$7,4,IF(G1741&gt;=Parámetros!$B$6,3,IF(G1741&gt;=Parámetros!$B$5,2,1))))</f>
        <v>1</v>
      </c>
      <c r="K1741" s="7" t="n">
        <f aca="false">1+MIN(4,INT(PERCENTRANK($H$2:$H$2401,H1741,6)*5))</f>
        <v>1</v>
      </c>
      <c r="L1741" s="7" t="str">
        <f aca="false">I1741&amp;J1741&amp;K1741</f>
        <v>111</v>
      </c>
      <c r="M1741" s="15" t="str">
        <f aca="false">INDEX('Mapa RF'!$B$4:$F$8,6-I1741,J1741)</f>
        <v>Hibernando</v>
      </c>
    </row>
    <row r="1742" customFormat="false" ht="15" hidden="false" customHeight="false" outlineLevel="0" collapsed="false">
      <c r="A1742" s="10" t="s">
        <v>3432</v>
      </c>
      <c r="B1742" s="10" t="s">
        <v>8971</v>
      </c>
      <c r="C1742" s="11" t="n">
        <v>45864</v>
      </c>
      <c r="D1742" s="13" t="b">
        <f aca="false">TRUE()</f>
        <v>1</v>
      </c>
      <c r="E1742" s="14" t="n">
        <f aca="false">_xlfn.MAXIFS(Pedidos!$C$2:$C$7000,Pedidos!$B$2:$B$7000,A1742)</f>
        <v>46265</v>
      </c>
      <c r="F1742" s="15" t="n">
        <f aca="false">Parámetros!$B$4-E1742</f>
        <v>31</v>
      </c>
      <c r="G1742" s="7" t="n">
        <f aca="false">COUNTIF(Pedidos!$B$2:$B$7000,A1742)</f>
        <v>13</v>
      </c>
      <c r="H1742" s="16" t="n">
        <f aca="false">SUMIFS(Pedidos!$D$2:$D$7000,Pedidos!$B$2:$B$7000,A1742)</f>
        <v>747.85</v>
      </c>
      <c r="I1742" s="7" t="n">
        <f aca="false">5-MIN(4,INT(PERCENTRANK($F$2:$F$2401,F1742,6)*5))</f>
        <v>5</v>
      </c>
      <c r="J1742" s="15" t="n">
        <f aca="false">IF(G1742&gt;=Parámetros!$B$8,5,IF(G1742&gt;=Parámetros!$B$7,4,IF(G1742&gt;=Parámetros!$B$6,3,IF(G1742&gt;=Parámetros!$B$5,2,1))))</f>
        <v>5</v>
      </c>
      <c r="K1742" s="7" t="n">
        <f aca="false">1+MIN(4,INT(PERCENTRANK($H$2:$H$2401,H1742,6)*5))</f>
        <v>5</v>
      </c>
      <c r="L1742" s="7" t="str">
        <f aca="false">I1742&amp;J1742&amp;K1742</f>
        <v>555</v>
      </c>
      <c r="M1742" s="15" t="str">
        <f aca="false">INDEX('Mapa RF'!$B$4:$F$8,6-I1742,J1742)</f>
        <v>Campeones</v>
      </c>
    </row>
    <row r="1743" customFormat="false" ht="15" hidden="false" customHeight="false" outlineLevel="0" collapsed="false">
      <c r="A1743" s="10" t="s">
        <v>5256</v>
      </c>
      <c r="B1743" s="10" t="s">
        <v>8975</v>
      </c>
      <c r="C1743" s="11" t="n">
        <v>45999</v>
      </c>
      <c r="D1743" s="13" t="b">
        <f aca="false">TRUE()</f>
        <v>1</v>
      </c>
      <c r="E1743" s="14" t="n">
        <f aca="false">_xlfn.MAXIFS(Pedidos!$C$2:$C$7000,Pedidos!$B$2:$B$7000,A1743)</f>
        <v>46103</v>
      </c>
      <c r="F1743" s="15" t="n">
        <f aca="false">Parámetros!$B$4-E1743</f>
        <v>193</v>
      </c>
      <c r="G1743" s="7" t="n">
        <f aca="false">COUNTIF(Pedidos!$B$2:$B$7000,A1743)</f>
        <v>2</v>
      </c>
      <c r="H1743" s="16" t="n">
        <f aca="false">SUMIFS(Pedidos!$D$2:$D$7000,Pedidos!$B$2:$B$7000,A1743)</f>
        <v>62.37</v>
      </c>
      <c r="I1743" s="7" t="n">
        <f aca="false">5-MIN(4,INT(PERCENTRANK($F$2:$F$2401,F1743,6)*5))</f>
        <v>4</v>
      </c>
      <c r="J1743" s="15" t="n">
        <f aca="false">IF(G1743&gt;=Parámetros!$B$8,5,IF(G1743&gt;=Parámetros!$B$7,4,IF(G1743&gt;=Parámetros!$B$6,3,IF(G1743&gt;=Parámetros!$B$5,2,1))))</f>
        <v>2</v>
      </c>
      <c r="K1743" s="7" t="n">
        <f aca="false">1+MIN(4,INT(PERCENTRANK($H$2:$H$2401,H1743,6)*5))</f>
        <v>4</v>
      </c>
      <c r="L1743" s="7" t="str">
        <f aca="false">I1743&amp;J1743&amp;K1743</f>
        <v>424</v>
      </c>
      <c r="M1743" s="15" t="str">
        <f aca="false">INDEX('Mapa RF'!$B$4:$F$8,6-I1743,J1743)</f>
        <v>Potencialmente leales</v>
      </c>
    </row>
    <row r="1744" customFormat="false" ht="15" hidden="false" customHeight="false" outlineLevel="0" collapsed="false">
      <c r="A1744" s="10" t="s">
        <v>585</v>
      </c>
      <c r="B1744" s="10" t="s">
        <v>8974</v>
      </c>
      <c r="C1744" s="11" t="n">
        <v>45635</v>
      </c>
      <c r="D1744" s="13" t="b">
        <f aca="false">TRUE()</f>
        <v>1</v>
      </c>
      <c r="E1744" s="14" t="n">
        <f aca="false">_xlfn.MAXIFS(Pedidos!$C$2:$C$7000,Pedidos!$B$2:$B$7000,A1744)</f>
        <v>45754</v>
      </c>
      <c r="F1744" s="15" t="n">
        <f aca="false">Parámetros!$B$4-E1744</f>
        <v>542</v>
      </c>
      <c r="G1744" s="7" t="n">
        <f aca="false">COUNTIF(Pedidos!$B$2:$B$7000,A1744)</f>
        <v>2</v>
      </c>
      <c r="H1744" s="16" t="n">
        <f aca="false">SUMIFS(Pedidos!$D$2:$D$7000,Pedidos!$B$2:$B$7000,A1744)</f>
        <v>104.43</v>
      </c>
      <c r="I1744" s="7" t="n">
        <f aca="false">5-MIN(4,INT(PERCENTRANK($F$2:$F$2401,F1744,6)*5))</f>
        <v>1</v>
      </c>
      <c r="J1744" s="15" t="n">
        <f aca="false">IF(G1744&gt;=Parámetros!$B$8,5,IF(G1744&gt;=Parámetros!$B$7,4,IF(G1744&gt;=Parámetros!$B$6,3,IF(G1744&gt;=Parámetros!$B$5,2,1))))</f>
        <v>2</v>
      </c>
      <c r="K1744" s="7" t="n">
        <f aca="false">1+MIN(4,INT(PERCENTRANK($H$2:$H$2401,H1744,6)*5))</f>
        <v>4</v>
      </c>
      <c r="L1744" s="7" t="str">
        <f aca="false">I1744&amp;J1744&amp;K1744</f>
        <v>124</v>
      </c>
      <c r="M1744" s="15" t="str">
        <f aca="false">INDEX('Mapa RF'!$B$4:$F$8,6-I1744,J1744)</f>
        <v>Hibernando</v>
      </c>
    </row>
    <row r="1745" customFormat="false" ht="15" hidden="false" customHeight="false" outlineLevel="0" collapsed="false">
      <c r="A1745" s="10" t="s">
        <v>173</v>
      </c>
      <c r="B1745" s="10" t="s">
        <v>8973</v>
      </c>
      <c r="C1745" s="11" t="n">
        <v>45584</v>
      </c>
      <c r="D1745" s="13" t="b">
        <f aca="false">TRUE()</f>
        <v>1</v>
      </c>
      <c r="E1745" s="14" t="n">
        <f aca="false">_xlfn.MAXIFS(Pedidos!$C$2:$C$7000,Pedidos!$B$2:$B$7000,A1745)</f>
        <v>45742</v>
      </c>
      <c r="F1745" s="15" t="n">
        <f aca="false">Parámetros!$B$4-E1745</f>
        <v>554</v>
      </c>
      <c r="G1745" s="7" t="n">
        <f aca="false">COUNTIF(Pedidos!$B$2:$B$7000,A1745)</f>
        <v>4</v>
      </c>
      <c r="H1745" s="16" t="n">
        <f aca="false">SUMIFS(Pedidos!$D$2:$D$7000,Pedidos!$B$2:$B$7000,A1745)</f>
        <v>222.81</v>
      </c>
      <c r="I1745" s="7" t="n">
        <f aca="false">5-MIN(4,INT(PERCENTRANK($F$2:$F$2401,F1745,6)*5))</f>
        <v>1</v>
      </c>
      <c r="J1745" s="15" t="n">
        <f aca="false">IF(G1745&gt;=Parámetros!$B$8,5,IF(G1745&gt;=Parámetros!$B$7,4,IF(G1745&gt;=Parámetros!$B$6,3,IF(G1745&gt;=Parámetros!$B$5,2,1))))</f>
        <v>4</v>
      </c>
      <c r="K1745" s="7" t="n">
        <f aca="false">1+MIN(4,INT(PERCENTRANK($H$2:$H$2401,H1745,6)*5))</f>
        <v>5</v>
      </c>
      <c r="L1745" s="7" t="str">
        <f aca="false">I1745&amp;J1745&amp;K1745</f>
        <v>145</v>
      </c>
      <c r="M1745" s="15" t="str">
        <f aca="false">INDEX('Mapa RF'!$B$4:$F$8,6-I1745,J1745)</f>
        <v>En riesgo</v>
      </c>
    </row>
    <row r="1746" customFormat="false" ht="15" hidden="false" customHeight="false" outlineLevel="0" collapsed="false">
      <c r="A1746" s="10" t="s">
        <v>1819</v>
      </c>
      <c r="B1746" s="10" t="s">
        <v>8968</v>
      </c>
      <c r="C1746" s="11" t="n">
        <v>45741</v>
      </c>
      <c r="D1746" s="13" t="b">
        <f aca="false">TRUE()</f>
        <v>1</v>
      </c>
      <c r="E1746" s="14" t="n">
        <f aca="false">_xlfn.MAXIFS(Pedidos!$C$2:$C$7000,Pedidos!$B$2:$B$7000,A1746)</f>
        <v>45741</v>
      </c>
      <c r="F1746" s="15" t="n">
        <f aca="false">Parámetros!$B$4-E1746</f>
        <v>555</v>
      </c>
      <c r="G1746" s="7" t="n">
        <f aca="false">COUNTIF(Pedidos!$B$2:$B$7000,A1746)</f>
        <v>1</v>
      </c>
      <c r="H1746" s="16" t="n">
        <f aca="false">SUMIFS(Pedidos!$D$2:$D$7000,Pedidos!$B$2:$B$7000,A1746)</f>
        <v>31.86</v>
      </c>
      <c r="I1746" s="7" t="n">
        <f aca="false">5-MIN(4,INT(PERCENTRANK($F$2:$F$2401,F1746,6)*5))</f>
        <v>1</v>
      </c>
      <c r="J1746" s="15" t="n">
        <f aca="false">IF(G1746&gt;=Parámetros!$B$8,5,IF(G1746&gt;=Parámetros!$B$7,4,IF(G1746&gt;=Parámetros!$B$6,3,IF(G1746&gt;=Parámetros!$B$5,2,1))))</f>
        <v>1</v>
      </c>
      <c r="K1746" s="7" t="n">
        <f aca="false">1+MIN(4,INT(PERCENTRANK($H$2:$H$2401,H1746,6)*5))</f>
        <v>2</v>
      </c>
      <c r="L1746" s="7" t="str">
        <f aca="false">I1746&amp;J1746&amp;K1746</f>
        <v>112</v>
      </c>
      <c r="M1746" s="15" t="str">
        <f aca="false">INDEX('Mapa RF'!$B$4:$F$8,6-I1746,J1746)</f>
        <v>Hibernando</v>
      </c>
    </row>
    <row r="1747" customFormat="false" ht="15" hidden="false" customHeight="false" outlineLevel="0" collapsed="false">
      <c r="A1747" s="10" t="s">
        <v>7295</v>
      </c>
      <c r="B1747" s="10" t="s">
        <v>8973</v>
      </c>
      <c r="C1747" s="11" t="n">
        <v>46160</v>
      </c>
      <c r="D1747" s="13" t="b">
        <f aca="false">TRUE()</f>
        <v>1</v>
      </c>
      <c r="E1747" s="14" t="n">
        <f aca="false">_xlfn.MAXIFS(Pedidos!$C$2:$C$7000,Pedidos!$B$2:$B$7000,A1747)</f>
        <v>46160</v>
      </c>
      <c r="F1747" s="15" t="n">
        <f aca="false">Parámetros!$B$4-E1747</f>
        <v>136</v>
      </c>
      <c r="G1747" s="7" t="n">
        <f aca="false">COUNTIF(Pedidos!$B$2:$B$7000,A1747)</f>
        <v>1</v>
      </c>
      <c r="H1747" s="16" t="n">
        <f aca="false">SUMIFS(Pedidos!$D$2:$D$7000,Pedidos!$B$2:$B$7000,A1747)</f>
        <v>71.79</v>
      </c>
      <c r="I1747" s="7" t="n">
        <f aca="false">5-MIN(4,INT(PERCENTRANK($F$2:$F$2401,F1747,6)*5))</f>
        <v>4</v>
      </c>
      <c r="J1747" s="15" t="n">
        <f aca="false">IF(G1747&gt;=Parámetros!$B$8,5,IF(G1747&gt;=Parámetros!$B$7,4,IF(G1747&gt;=Parámetros!$B$6,3,IF(G1747&gt;=Parámetros!$B$5,2,1))))</f>
        <v>1</v>
      </c>
      <c r="K1747" s="7" t="n">
        <f aca="false">1+MIN(4,INT(PERCENTRANK($H$2:$H$2401,H1747,6)*5))</f>
        <v>4</v>
      </c>
      <c r="L1747" s="7" t="str">
        <f aca="false">I1747&amp;J1747&amp;K1747</f>
        <v>414</v>
      </c>
      <c r="M1747" s="15" t="str">
        <f aca="false">INDEX('Mapa RF'!$B$4:$F$8,6-I1747,J1747)</f>
        <v>Prometedores</v>
      </c>
    </row>
    <row r="1748" customFormat="false" ht="15" hidden="false" customHeight="false" outlineLevel="0" collapsed="false">
      <c r="A1748" s="10" t="s">
        <v>2524</v>
      </c>
      <c r="B1748" s="10" t="s">
        <v>8973</v>
      </c>
      <c r="C1748" s="11" t="n">
        <v>45795</v>
      </c>
      <c r="D1748" s="13" t="b">
        <f aca="false">TRUE()</f>
        <v>1</v>
      </c>
      <c r="E1748" s="14" t="n">
        <f aca="false">_xlfn.MAXIFS(Pedidos!$C$2:$C$7000,Pedidos!$B$2:$B$7000,A1748)</f>
        <v>45946</v>
      </c>
      <c r="F1748" s="15" t="n">
        <f aca="false">Parámetros!$B$4-E1748</f>
        <v>350</v>
      </c>
      <c r="G1748" s="7" t="n">
        <f aca="false">COUNTIF(Pedidos!$B$2:$B$7000,A1748)</f>
        <v>2</v>
      </c>
      <c r="H1748" s="16" t="n">
        <f aca="false">SUMIFS(Pedidos!$D$2:$D$7000,Pedidos!$B$2:$B$7000,A1748)</f>
        <v>78.59</v>
      </c>
      <c r="I1748" s="7" t="n">
        <f aca="false">5-MIN(4,INT(PERCENTRANK($F$2:$F$2401,F1748,6)*5))</f>
        <v>3</v>
      </c>
      <c r="J1748" s="15" t="n">
        <f aca="false">IF(G1748&gt;=Parámetros!$B$8,5,IF(G1748&gt;=Parámetros!$B$7,4,IF(G1748&gt;=Parámetros!$B$6,3,IF(G1748&gt;=Parámetros!$B$5,2,1))))</f>
        <v>2</v>
      </c>
      <c r="K1748" s="7" t="n">
        <f aca="false">1+MIN(4,INT(PERCENTRANK($H$2:$H$2401,H1748,6)*5))</f>
        <v>4</v>
      </c>
      <c r="L1748" s="7" t="str">
        <f aca="false">I1748&amp;J1748&amp;K1748</f>
        <v>324</v>
      </c>
      <c r="M1748" s="15" t="str">
        <f aca="false">INDEX('Mapa RF'!$B$4:$F$8,6-I1748,J1748)</f>
        <v>A punto de dormirse</v>
      </c>
    </row>
    <row r="1749" customFormat="false" ht="15" hidden="false" customHeight="false" outlineLevel="0" collapsed="false">
      <c r="A1749" s="10" t="s">
        <v>193</v>
      </c>
      <c r="B1749" s="10" t="s">
        <v>8970</v>
      </c>
      <c r="C1749" s="11" t="n">
        <v>45586</v>
      </c>
      <c r="D1749" s="13" t="b">
        <f aca="false">TRUE()</f>
        <v>1</v>
      </c>
      <c r="E1749" s="14" t="n">
        <f aca="false">_xlfn.MAXIFS(Pedidos!$C$2:$C$7000,Pedidos!$B$2:$B$7000,A1749)</f>
        <v>45992</v>
      </c>
      <c r="F1749" s="15" t="n">
        <f aca="false">Parámetros!$B$4-E1749</f>
        <v>304</v>
      </c>
      <c r="G1749" s="7" t="n">
        <f aca="false">COUNTIF(Pedidos!$B$2:$B$7000,A1749)</f>
        <v>3</v>
      </c>
      <c r="H1749" s="16" t="n">
        <f aca="false">SUMIFS(Pedidos!$D$2:$D$7000,Pedidos!$B$2:$B$7000,A1749)</f>
        <v>98.28</v>
      </c>
      <c r="I1749" s="7" t="n">
        <f aca="false">5-MIN(4,INT(PERCENTRANK($F$2:$F$2401,F1749,6)*5))</f>
        <v>3</v>
      </c>
      <c r="J1749" s="15" t="n">
        <f aca="false">IF(G1749&gt;=Parámetros!$B$8,5,IF(G1749&gt;=Parámetros!$B$7,4,IF(G1749&gt;=Parámetros!$B$6,3,IF(G1749&gt;=Parámetros!$B$5,2,1))))</f>
        <v>3</v>
      </c>
      <c r="K1749" s="7" t="n">
        <f aca="false">1+MIN(4,INT(PERCENTRANK($H$2:$H$2401,H1749,6)*5))</f>
        <v>4</v>
      </c>
      <c r="L1749" s="7" t="str">
        <f aca="false">I1749&amp;J1749&amp;K1749</f>
        <v>334</v>
      </c>
      <c r="M1749" s="15" t="str">
        <f aca="false">INDEX('Mapa RF'!$B$4:$F$8,6-I1749,J1749)</f>
        <v>Necesitan atención</v>
      </c>
    </row>
    <row r="1750" customFormat="false" ht="15" hidden="false" customHeight="false" outlineLevel="0" collapsed="false">
      <c r="A1750" s="10" t="s">
        <v>4559</v>
      </c>
      <c r="B1750" s="10" t="s">
        <v>8972</v>
      </c>
      <c r="C1750" s="11" t="n">
        <v>45946</v>
      </c>
      <c r="D1750" s="13" t="b">
        <f aca="false">TRUE()</f>
        <v>1</v>
      </c>
      <c r="E1750" s="14" t="n">
        <f aca="false">_xlfn.MAXIFS(Pedidos!$C$2:$C$7000,Pedidos!$B$2:$B$7000,A1750)</f>
        <v>46279</v>
      </c>
      <c r="F1750" s="15" t="n">
        <f aca="false">Parámetros!$B$4-E1750</f>
        <v>17</v>
      </c>
      <c r="G1750" s="7" t="n">
        <f aca="false">COUNTIF(Pedidos!$B$2:$B$7000,A1750)</f>
        <v>7</v>
      </c>
      <c r="H1750" s="16" t="n">
        <f aca="false">SUMIFS(Pedidos!$D$2:$D$7000,Pedidos!$B$2:$B$7000,A1750)</f>
        <v>279.66</v>
      </c>
      <c r="I1750" s="7" t="n">
        <f aca="false">5-MIN(4,INT(PERCENTRANK($F$2:$F$2401,F1750,6)*5))</f>
        <v>5</v>
      </c>
      <c r="J1750" s="15" t="n">
        <f aca="false">IF(G1750&gt;=Parámetros!$B$8,5,IF(G1750&gt;=Parámetros!$B$7,4,IF(G1750&gt;=Parámetros!$B$6,3,IF(G1750&gt;=Parámetros!$B$5,2,1))))</f>
        <v>5</v>
      </c>
      <c r="K1750" s="7" t="n">
        <f aca="false">1+MIN(4,INT(PERCENTRANK($H$2:$H$2401,H1750,6)*5))</f>
        <v>5</v>
      </c>
      <c r="L1750" s="7" t="str">
        <f aca="false">I1750&amp;J1750&amp;K1750</f>
        <v>555</v>
      </c>
      <c r="M1750" s="15" t="str">
        <f aca="false">INDEX('Mapa RF'!$B$4:$F$8,6-I1750,J1750)</f>
        <v>Campeones</v>
      </c>
    </row>
    <row r="1751" customFormat="false" ht="15" hidden="false" customHeight="false" outlineLevel="0" collapsed="false">
      <c r="A1751" s="10" t="s">
        <v>7161</v>
      </c>
      <c r="B1751" s="10" t="s">
        <v>8976</v>
      </c>
      <c r="C1751" s="11" t="n">
        <v>46148</v>
      </c>
      <c r="D1751" s="13" t="b">
        <f aca="false">TRUE()</f>
        <v>1</v>
      </c>
      <c r="E1751" s="14" t="n">
        <f aca="false">_xlfn.MAXIFS(Pedidos!$C$2:$C$7000,Pedidos!$B$2:$B$7000,A1751)</f>
        <v>46148</v>
      </c>
      <c r="F1751" s="15" t="n">
        <f aca="false">Parámetros!$B$4-E1751</f>
        <v>148</v>
      </c>
      <c r="G1751" s="7" t="n">
        <f aca="false">COUNTIF(Pedidos!$B$2:$B$7000,A1751)</f>
        <v>1</v>
      </c>
      <c r="H1751" s="16" t="n">
        <f aca="false">SUMIFS(Pedidos!$D$2:$D$7000,Pedidos!$B$2:$B$7000,A1751)</f>
        <v>19.3</v>
      </c>
      <c r="I1751" s="7" t="n">
        <f aca="false">5-MIN(4,INT(PERCENTRANK($F$2:$F$2401,F1751,6)*5))</f>
        <v>4</v>
      </c>
      <c r="J1751" s="15" t="n">
        <f aca="false">IF(G1751&gt;=Parámetros!$B$8,5,IF(G1751&gt;=Parámetros!$B$7,4,IF(G1751&gt;=Parámetros!$B$6,3,IF(G1751&gt;=Parámetros!$B$5,2,1))))</f>
        <v>1</v>
      </c>
      <c r="K1751" s="7" t="n">
        <f aca="false">1+MIN(4,INT(PERCENTRANK($H$2:$H$2401,H1751,6)*5))</f>
        <v>1</v>
      </c>
      <c r="L1751" s="7" t="str">
        <f aca="false">I1751&amp;J1751&amp;K1751</f>
        <v>411</v>
      </c>
      <c r="M1751" s="15" t="str">
        <f aca="false">INDEX('Mapa RF'!$B$4:$F$8,6-I1751,J1751)</f>
        <v>Prometedores</v>
      </c>
    </row>
    <row r="1752" customFormat="false" ht="15" hidden="false" customHeight="false" outlineLevel="0" collapsed="false">
      <c r="A1752" s="10" t="s">
        <v>6890</v>
      </c>
      <c r="B1752" s="10" t="s">
        <v>8972</v>
      </c>
      <c r="C1752" s="11" t="n">
        <v>46124</v>
      </c>
      <c r="D1752" s="13" t="b">
        <f aca="false">TRUE()</f>
        <v>1</v>
      </c>
      <c r="E1752" s="14" t="n">
        <f aca="false">_xlfn.MAXIFS(Pedidos!$C$2:$C$7000,Pedidos!$B$2:$B$7000,A1752)</f>
        <v>46124</v>
      </c>
      <c r="F1752" s="15" t="n">
        <f aca="false">Parámetros!$B$4-E1752</f>
        <v>172</v>
      </c>
      <c r="G1752" s="7" t="n">
        <f aca="false">COUNTIF(Pedidos!$B$2:$B$7000,A1752)</f>
        <v>1</v>
      </c>
      <c r="H1752" s="16" t="n">
        <f aca="false">SUMIFS(Pedidos!$D$2:$D$7000,Pedidos!$B$2:$B$7000,A1752)</f>
        <v>26.35</v>
      </c>
      <c r="I1752" s="7" t="n">
        <f aca="false">5-MIN(4,INT(PERCENTRANK($F$2:$F$2401,F1752,6)*5))</f>
        <v>4</v>
      </c>
      <c r="J1752" s="15" t="n">
        <f aca="false">IF(G1752&gt;=Parámetros!$B$8,5,IF(G1752&gt;=Parámetros!$B$7,4,IF(G1752&gt;=Parámetros!$B$6,3,IF(G1752&gt;=Parámetros!$B$5,2,1))))</f>
        <v>1</v>
      </c>
      <c r="K1752" s="7" t="n">
        <f aca="false">1+MIN(4,INT(PERCENTRANK($H$2:$H$2401,H1752,6)*5))</f>
        <v>2</v>
      </c>
      <c r="L1752" s="7" t="str">
        <f aca="false">I1752&amp;J1752&amp;K1752</f>
        <v>412</v>
      </c>
      <c r="M1752" s="15" t="str">
        <f aca="false">INDEX('Mapa RF'!$B$4:$F$8,6-I1752,J1752)</f>
        <v>Prometedores</v>
      </c>
    </row>
    <row r="1753" customFormat="false" ht="15" hidden="false" customHeight="false" outlineLevel="0" collapsed="false">
      <c r="A1753" s="10" t="s">
        <v>4456</v>
      </c>
      <c r="B1753" s="10" t="s">
        <v>8968</v>
      </c>
      <c r="C1753" s="11" t="n">
        <v>45939</v>
      </c>
      <c r="D1753" s="13" t="b">
        <f aca="false">FALSE()</f>
        <v>0</v>
      </c>
      <c r="E1753" s="14" t="n">
        <f aca="false">_xlfn.MAXIFS(Pedidos!$C$2:$C$7000,Pedidos!$B$2:$B$7000,A1753)</f>
        <v>46268</v>
      </c>
      <c r="F1753" s="15" t="n">
        <f aca="false">Parámetros!$B$4-E1753</f>
        <v>28</v>
      </c>
      <c r="G1753" s="7" t="n">
        <f aca="false">COUNTIF(Pedidos!$B$2:$B$7000,A1753)</f>
        <v>9</v>
      </c>
      <c r="H1753" s="16" t="n">
        <f aca="false">SUMIFS(Pedidos!$D$2:$D$7000,Pedidos!$B$2:$B$7000,A1753)</f>
        <v>384.77</v>
      </c>
      <c r="I1753" s="7" t="n">
        <f aca="false">5-MIN(4,INT(PERCENTRANK($F$2:$F$2401,F1753,6)*5))</f>
        <v>5</v>
      </c>
      <c r="J1753" s="15" t="n">
        <f aca="false">IF(G1753&gt;=Parámetros!$B$8,5,IF(G1753&gt;=Parámetros!$B$7,4,IF(G1753&gt;=Parámetros!$B$6,3,IF(G1753&gt;=Parámetros!$B$5,2,1))))</f>
        <v>5</v>
      </c>
      <c r="K1753" s="7" t="n">
        <f aca="false">1+MIN(4,INT(PERCENTRANK($H$2:$H$2401,H1753,6)*5))</f>
        <v>5</v>
      </c>
      <c r="L1753" s="7" t="str">
        <f aca="false">I1753&amp;J1753&amp;K1753</f>
        <v>555</v>
      </c>
      <c r="M1753" s="15" t="str">
        <f aca="false">INDEX('Mapa RF'!$B$4:$F$8,6-I1753,J1753)</f>
        <v>Campeones</v>
      </c>
    </row>
    <row r="1754" customFormat="false" ht="15" hidden="false" customHeight="false" outlineLevel="0" collapsed="false">
      <c r="A1754" s="10" t="s">
        <v>7138</v>
      </c>
      <c r="B1754" s="10" t="s">
        <v>8973</v>
      </c>
      <c r="C1754" s="11" t="n">
        <v>46146</v>
      </c>
      <c r="D1754" s="13" t="b">
        <f aca="false">FALSE()</f>
        <v>0</v>
      </c>
      <c r="E1754" s="14" t="n">
        <f aca="false">_xlfn.MAXIFS(Pedidos!$C$2:$C$7000,Pedidos!$B$2:$B$7000,A1754)</f>
        <v>46146</v>
      </c>
      <c r="F1754" s="15" t="n">
        <f aca="false">Parámetros!$B$4-E1754</f>
        <v>150</v>
      </c>
      <c r="G1754" s="7" t="n">
        <f aca="false">COUNTIF(Pedidos!$B$2:$B$7000,A1754)</f>
        <v>1</v>
      </c>
      <c r="H1754" s="16" t="n">
        <f aca="false">SUMIFS(Pedidos!$D$2:$D$7000,Pedidos!$B$2:$B$7000,A1754)</f>
        <v>27.91</v>
      </c>
      <c r="I1754" s="7" t="n">
        <f aca="false">5-MIN(4,INT(PERCENTRANK($F$2:$F$2401,F1754,6)*5))</f>
        <v>4</v>
      </c>
      <c r="J1754" s="15" t="n">
        <f aca="false">IF(G1754&gt;=Parámetros!$B$8,5,IF(G1754&gt;=Parámetros!$B$7,4,IF(G1754&gt;=Parámetros!$B$6,3,IF(G1754&gt;=Parámetros!$B$5,2,1))))</f>
        <v>1</v>
      </c>
      <c r="K1754" s="7" t="n">
        <f aca="false">1+MIN(4,INT(PERCENTRANK($H$2:$H$2401,H1754,6)*5))</f>
        <v>2</v>
      </c>
      <c r="L1754" s="7" t="str">
        <f aca="false">I1754&amp;J1754&amp;K1754</f>
        <v>412</v>
      </c>
      <c r="M1754" s="15" t="str">
        <f aca="false">INDEX('Mapa RF'!$B$4:$F$8,6-I1754,J1754)</f>
        <v>Prometedores</v>
      </c>
    </row>
    <row r="1755" customFormat="false" ht="15" hidden="false" customHeight="false" outlineLevel="0" collapsed="false">
      <c r="A1755" s="10" t="s">
        <v>3237</v>
      </c>
      <c r="B1755" s="10" t="s">
        <v>8982</v>
      </c>
      <c r="C1755" s="11" t="n">
        <v>45849</v>
      </c>
      <c r="D1755" s="13" t="b">
        <f aca="false">TRUE()</f>
        <v>1</v>
      </c>
      <c r="E1755" s="14" t="n">
        <f aca="false">_xlfn.MAXIFS(Pedidos!$C$2:$C$7000,Pedidos!$B$2:$B$7000,A1755)</f>
        <v>46282</v>
      </c>
      <c r="F1755" s="15" t="n">
        <f aca="false">Parámetros!$B$4-E1755</f>
        <v>14</v>
      </c>
      <c r="G1755" s="7" t="n">
        <f aca="false">COUNTIF(Pedidos!$B$2:$B$7000,A1755)</f>
        <v>14</v>
      </c>
      <c r="H1755" s="16" t="n">
        <f aca="false">SUMIFS(Pedidos!$D$2:$D$7000,Pedidos!$B$2:$B$7000,A1755)</f>
        <v>547.63</v>
      </c>
      <c r="I1755" s="7" t="n">
        <f aca="false">5-MIN(4,INT(PERCENTRANK($F$2:$F$2401,F1755,6)*5))</f>
        <v>5</v>
      </c>
      <c r="J1755" s="15" t="n">
        <f aca="false">IF(G1755&gt;=Parámetros!$B$8,5,IF(G1755&gt;=Parámetros!$B$7,4,IF(G1755&gt;=Parámetros!$B$6,3,IF(G1755&gt;=Parámetros!$B$5,2,1))))</f>
        <v>5</v>
      </c>
      <c r="K1755" s="7" t="n">
        <f aca="false">1+MIN(4,INT(PERCENTRANK($H$2:$H$2401,H1755,6)*5))</f>
        <v>5</v>
      </c>
      <c r="L1755" s="7" t="str">
        <f aca="false">I1755&amp;J1755&amp;K1755</f>
        <v>555</v>
      </c>
      <c r="M1755" s="15" t="str">
        <f aca="false">INDEX('Mapa RF'!$B$4:$F$8,6-I1755,J1755)</f>
        <v>Campeones</v>
      </c>
    </row>
    <row r="1756" customFormat="false" ht="15" hidden="false" customHeight="false" outlineLevel="0" collapsed="false">
      <c r="A1756" s="10" t="s">
        <v>5970</v>
      </c>
      <c r="B1756" s="10" t="s">
        <v>8982</v>
      </c>
      <c r="C1756" s="11" t="n">
        <v>46055</v>
      </c>
      <c r="D1756" s="13" t="b">
        <f aca="false">TRUE()</f>
        <v>1</v>
      </c>
      <c r="E1756" s="14" t="n">
        <f aca="false">_xlfn.MAXIFS(Pedidos!$C$2:$C$7000,Pedidos!$B$2:$B$7000,A1756)</f>
        <v>46055</v>
      </c>
      <c r="F1756" s="15" t="n">
        <f aca="false">Parámetros!$B$4-E1756</f>
        <v>241</v>
      </c>
      <c r="G1756" s="7" t="n">
        <f aca="false">COUNTIF(Pedidos!$B$2:$B$7000,A1756)</f>
        <v>1</v>
      </c>
      <c r="H1756" s="16" t="n">
        <f aca="false">SUMIFS(Pedidos!$D$2:$D$7000,Pedidos!$B$2:$B$7000,A1756)</f>
        <v>34.04</v>
      </c>
      <c r="I1756" s="7" t="n">
        <f aca="false">5-MIN(4,INT(PERCENTRANK($F$2:$F$2401,F1756,6)*5))</f>
        <v>3</v>
      </c>
      <c r="J1756" s="15" t="n">
        <f aca="false">IF(G1756&gt;=Parámetros!$B$8,5,IF(G1756&gt;=Parámetros!$B$7,4,IF(G1756&gt;=Parámetros!$B$6,3,IF(G1756&gt;=Parámetros!$B$5,2,1))))</f>
        <v>1</v>
      </c>
      <c r="K1756" s="7" t="n">
        <f aca="false">1+MIN(4,INT(PERCENTRANK($H$2:$H$2401,H1756,6)*5))</f>
        <v>2</v>
      </c>
      <c r="L1756" s="7" t="str">
        <f aca="false">I1756&amp;J1756&amp;K1756</f>
        <v>312</v>
      </c>
      <c r="M1756" s="15" t="str">
        <f aca="false">INDEX('Mapa RF'!$B$4:$F$8,6-I1756,J1756)</f>
        <v>A punto de dormirse</v>
      </c>
    </row>
    <row r="1757" customFormat="false" ht="15" hidden="false" customHeight="false" outlineLevel="0" collapsed="false">
      <c r="A1757" s="10" t="s">
        <v>7234</v>
      </c>
      <c r="B1757" s="10" t="s">
        <v>8981</v>
      </c>
      <c r="C1757" s="11" t="n">
        <v>46154</v>
      </c>
      <c r="D1757" s="13" t="b">
        <f aca="false">TRUE()</f>
        <v>1</v>
      </c>
      <c r="E1757" s="14" t="n">
        <f aca="false">_xlfn.MAXIFS(Pedidos!$C$2:$C$7000,Pedidos!$B$2:$B$7000,A1757)</f>
        <v>46154</v>
      </c>
      <c r="F1757" s="15" t="n">
        <f aca="false">Parámetros!$B$4-E1757</f>
        <v>142</v>
      </c>
      <c r="G1757" s="7" t="n">
        <f aca="false">COUNTIF(Pedidos!$B$2:$B$7000,A1757)</f>
        <v>1</v>
      </c>
      <c r="H1757" s="16" t="n">
        <f aca="false">SUMIFS(Pedidos!$D$2:$D$7000,Pedidos!$B$2:$B$7000,A1757)</f>
        <v>66.19</v>
      </c>
      <c r="I1757" s="7" t="n">
        <f aca="false">5-MIN(4,INT(PERCENTRANK($F$2:$F$2401,F1757,6)*5))</f>
        <v>4</v>
      </c>
      <c r="J1757" s="15" t="n">
        <f aca="false">IF(G1757&gt;=Parámetros!$B$8,5,IF(G1757&gt;=Parámetros!$B$7,4,IF(G1757&gt;=Parámetros!$B$6,3,IF(G1757&gt;=Parámetros!$B$5,2,1))))</f>
        <v>1</v>
      </c>
      <c r="K1757" s="7" t="n">
        <f aca="false">1+MIN(4,INT(PERCENTRANK($H$2:$H$2401,H1757,6)*5))</f>
        <v>4</v>
      </c>
      <c r="L1757" s="7" t="str">
        <f aca="false">I1757&amp;J1757&amp;K1757</f>
        <v>414</v>
      </c>
      <c r="M1757" s="15" t="str">
        <f aca="false">INDEX('Mapa RF'!$B$4:$F$8,6-I1757,J1757)</f>
        <v>Prometedores</v>
      </c>
    </row>
    <row r="1758" customFormat="false" ht="15" hidden="false" customHeight="false" outlineLevel="0" collapsed="false">
      <c r="A1758" s="10" t="s">
        <v>1385</v>
      </c>
      <c r="B1758" s="10" t="s">
        <v>8979</v>
      </c>
      <c r="C1758" s="11" t="n">
        <v>45708</v>
      </c>
      <c r="D1758" s="13" t="b">
        <f aca="false">TRUE()</f>
        <v>1</v>
      </c>
      <c r="E1758" s="14" t="n">
        <f aca="false">_xlfn.MAXIFS(Pedidos!$C$2:$C$7000,Pedidos!$B$2:$B$7000,A1758)</f>
        <v>45863</v>
      </c>
      <c r="F1758" s="15" t="n">
        <f aca="false">Parámetros!$B$4-E1758</f>
        <v>433</v>
      </c>
      <c r="G1758" s="7" t="n">
        <f aca="false">COUNTIF(Pedidos!$B$2:$B$7000,A1758)</f>
        <v>4</v>
      </c>
      <c r="H1758" s="16" t="n">
        <f aca="false">SUMIFS(Pedidos!$D$2:$D$7000,Pedidos!$B$2:$B$7000,A1758)</f>
        <v>162.84</v>
      </c>
      <c r="I1758" s="7" t="n">
        <f aca="false">5-MIN(4,INT(PERCENTRANK($F$2:$F$2401,F1758,6)*5))</f>
        <v>2</v>
      </c>
      <c r="J1758" s="15" t="n">
        <f aca="false">IF(G1758&gt;=Parámetros!$B$8,5,IF(G1758&gt;=Parámetros!$B$7,4,IF(G1758&gt;=Parámetros!$B$6,3,IF(G1758&gt;=Parámetros!$B$5,2,1))))</f>
        <v>4</v>
      </c>
      <c r="K1758" s="7" t="n">
        <f aca="false">1+MIN(4,INT(PERCENTRANK($H$2:$H$2401,H1758,6)*5))</f>
        <v>5</v>
      </c>
      <c r="L1758" s="7" t="str">
        <f aca="false">I1758&amp;J1758&amp;K1758</f>
        <v>245</v>
      </c>
      <c r="M1758" s="15" t="str">
        <f aca="false">INDEX('Mapa RF'!$B$4:$F$8,6-I1758,J1758)</f>
        <v>En riesgo</v>
      </c>
    </row>
    <row r="1759" customFormat="false" ht="15" hidden="false" customHeight="false" outlineLevel="0" collapsed="false">
      <c r="A1759" s="10" t="s">
        <v>149</v>
      </c>
      <c r="B1759" s="10" t="s">
        <v>8973</v>
      </c>
      <c r="C1759" s="11" t="n">
        <v>45582</v>
      </c>
      <c r="D1759" s="13" t="b">
        <f aca="false">TRUE()</f>
        <v>1</v>
      </c>
      <c r="E1759" s="14" t="n">
        <f aca="false">_xlfn.MAXIFS(Pedidos!$C$2:$C$7000,Pedidos!$B$2:$B$7000,A1759)</f>
        <v>45582</v>
      </c>
      <c r="F1759" s="15" t="n">
        <f aca="false">Parámetros!$B$4-E1759</f>
        <v>714</v>
      </c>
      <c r="G1759" s="7" t="n">
        <f aca="false">COUNTIF(Pedidos!$B$2:$B$7000,A1759)</f>
        <v>1</v>
      </c>
      <c r="H1759" s="16" t="n">
        <f aca="false">SUMIFS(Pedidos!$D$2:$D$7000,Pedidos!$B$2:$B$7000,A1759)</f>
        <v>44.55</v>
      </c>
      <c r="I1759" s="7" t="n">
        <f aca="false">5-MIN(4,INT(PERCENTRANK($F$2:$F$2401,F1759,6)*5))</f>
        <v>1</v>
      </c>
      <c r="J1759" s="15" t="n">
        <f aca="false">IF(G1759&gt;=Parámetros!$B$8,5,IF(G1759&gt;=Parámetros!$B$7,4,IF(G1759&gt;=Parámetros!$B$6,3,IF(G1759&gt;=Parámetros!$B$5,2,1))))</f>
        <v>1</v>
      </c>
      <c r="K1759" s="7" t="n">
        <f aca="false">1+MIN(4,INT(PERCENTRANK($H$2:$H$2401,H1759,6)*5))</f>
        <v>3</v>
      </c>
      <c r="L1759" s="7" t="str">
        <f aca="false">I1759&amp;J1759&amp;K1759</f>
        <v>113</v>
      </c>
      <c r="M1759" s="15" t="str">
        <f aca="false">INDEX('Mapa RF'!$B$4:$F$8,6-I1759,J1759)</f>
        <v>Hibernando</v>
      </c>
    </row>
    <row r="1760" customFormat="false" ht="15" hidden="false" customHeight="false" outlineLevel="0" collapsed="false">
      <c r="A1760" s="10" t="s">
        <v>1573</v>
      </c>
      <c r="B1760" s="10" t="s">
        <v>8973</v>
      </c>
      <c r="C1760" s="11" t="n">
        <v>45723</v>
      </c>
      <c r="D1760" s="13" t="b">
        <f aca="false">TRUE()</f>
        <v>1</v>
      </c>
      <c r="E1760" s="14" t="n">
        <f aca="false">_xlfn.MAXIFS(Pedidos!$C$2:$C$7000,Pedidos!$B$2:$B$7000,A1760)</f>
        <v>45723</v>
      </c>
      <c r="F1760" s="15" t="n">
        <f aca="false">Parámetros!$B$4-E1760</f>
        <v>573</v>
      </c>
      <c r="G1760" s="7" t="n">
        <f aca="false">COUNTIF(Pedidos!$B$2:$B$7000,A1760)</f>
        <v>1</v>
      </c>
      <c r="H1760" s="16" t="n">
        <f aca="false">SUMIFS(Pedidos!$D$2:$D$7000,Pedidos!$B$2:$B$7000,A1760)</f>
        <v>32.97</v>
      </c>
      <c r="I1760" s="7" t="n">
        <f aca="false">5-MIN(4,INT(PERCENTRANK($F$2:$F$2401,F1760,6)*5))</f>
        <v>1</v>
      </c>
      <c r="J1760" s="15" t="n">
        <f aca="false">IF(G1760&gt;=Parámetros!$B$8,5,IF(G1760&gt;=Parámetros!$B$7,4,IF(G1760&gt;=Parámetros!$B$6,3,IF(G1760&gt;=Parámetros!$B$5,2,1))))</f>
        <v>1</v>
      </c>
      <c r="K1760" s="7" t="n">
        <f aca="false">1+MIN(4,INT(PERCENTRANK($H$2:$H$2401,H1760,6)*5))</f>
        <v>2</v>
      </c>
      <c r="L1760" s="7" t="str">
        <f aca="false">I1760&amp;J1760&amp;K1760</f>
        <v>112</v>
      </c>
      <c r="M1760" s="15" t="str">
        <f aca="false">INDEX('Mapa RF'!$B$4:$F$8,6-I1760,J1760)</f>
        <v>Hibernando</v>
      </c>
    </row>
    <row r="1761" customFormat="false" ht="15" hidden="false" customHeight="false" outlineLevel="0" collapsed="false">
      <c r="A1761" s="10" t="s">
        <v>8232</v>
      </c>
      <c r="B1761" s="10" t="s">
        <v>8974</v>
      </c>
      <c r="C1761" s="11" t="n">
        <v>46236</v>
      </c>
      <c r="D1761" s="13" t="b">
        <f aca="false">TRUE()</f>
        <v>1</v>
      </c>
      <c r="E1761" s="14" t="n">
        <f aca="false">_xlfn.MAXIFS(Pedidos!$C$2:$C$7000,Pedidos!$B$2:$B$7000,A1761)</f>
        <v>46236</v>
      </c>
      <c r="F1761" s="15" t="n">
        <f aca="false">Parámetros!$B$4-E1761</f>
        <v>60</v>
      </c>
      <c r="G1761" s="7" t="n">
        <f aca="false">COUNTIF(Pedidos!$B$2:$B$7000,A1761)</f>
        <v>1</v>
      </c>
      <c r="H1761" s="16" t="n">
        <f aca="false">SUMIFS(Pedidos!$D$2:$D$7000,Pedidos!$B$2:$B$7000,A1761)</f>
        <v>44.6</v>
      </c>
      <c r="I1761" s="7" t="n">
        <f aca="false">5-MIN(4,INT(PERCENTRANK($F$2:$F$2401,F1761,6)*5))</f>
        <v>5</v>
      </c>
      <c r="J1761" s="15" t="n">
        <f aca="false">IF(G1761&gt;=Parámetros!$B$8,5,IF(G1761&gt;=Parámetros!$B$7,4,IF(G1761&gt;=Parámetros!$B$6,3,IF(G1761&gt;=Parámetros!$B$5,2,1))))</f>
        <v>1</v>
      </c>
      <c r="K1761" s="7" t="n">
        <f aca="false">1+MIN(4,INT(PERCENTRANK($H$2:$H$2401,H1761,6)*5))</f>
        <v>3</v>
      </c>
      <c r="L1761" s="7" t="str">
        <f aca="false">I1761&amp;J1761&amp;K1761</f>
        <v>513</v>
      </c>
      <c r="M1761" s="15" t="str">
        <f aca="false">INDEX('Mapa RF'!$B$4:$F$8,6-I1761,J1761)</f>
        <v>Nuevos</v>
      </c>
    </row>
    <row r="1762" customFormat="false" ht="15" hidden="false" customHeight="false" outlineLevel="0" collapsed="false">
      <c r="A1762" s="10" t="s">
        <v>8554</v>
      </c>
      <c r="B1762" s="10" t="s">
        <v>8972</v>
      </c>
      <c r="C1762" s="11" t="n">
        <v>46262</v>
      </c>
      <c r="D1762" s="13" t="b">
        <f aca="false">TRUE()</f>
        <v>1</v>
      </c>
      <c r="E1762" s="14" t="n">
        <f aca="false">_xlfn.MAXIFS(Pedidos!$C$2:$C$7000,Pedidos!$B$2:$B$7000,A1762)</f>
        <v>46262</v>
      </c>
      <c r="F1762" s="15" t="n">
        <f aca="false">Parámetros!$B$4-E1762</f>
        <v>34</v>
      </c>
      <c r="G1762" s="7" t="n">
        <f aca="false">COUNTIF(Pedidos!$B$2:$B$7000,A1762)</f>
        <v>1</v>
      </c>
      <c r="H1762" s="16" t="n">
        <f aca="false">SUMIFS(Pedidos!$D$2:$D$7000,Pedidos!$B$2:$B$7000,A1762)</f>
        <v>65.08</v>
      </c>
      <c r="I1762" s="7" t="n">
        <f aca="false">5-MIN(4,INT(PERCENTRANK($F$2:$F$2401,F1762,6)*5))</f>
        <v>5</v>
      </c>
      <c r="J1762" s="15" t="n">
        <f aca="false">IF(G1762&gt;=Parámetros!$B$8,5,IF(G1762&gt;=Parámetros!$B$7,4,IF(G1762&gt;=Parámetros!$B$6,3,IF(G1762&gt;=Parámetros!$B$5,2,1))))</f>
        <v>1</v>
      </c>
      <c r="K1762" s="7" t="n">
        <f aca="false">1+MIN(4,INT(PERCENTRANK($H$2:$H$2401,H1762,6)*5))</f>
        <v>4</v>
      </c>
      <c r="L1762" s="7" t="str">
        <f aca="false">I1762&amp;J1762&amp;K1762</f>
        <v>514</v>
      </c>
      <c r="M1762" s="15" t="str">
        <f aca="false">INDEX('Mapa RF'!$B$4:$F$8,6-I1762,J1762)</f>
        <v>Nuevos</v>
      </c>
    </row>
    <row r="1763" customFormat="false" ht="15" hidden="false" customHeight="false" outlineLevel="0" collapsed="false">
      <c r="A1763" s="10" t="s">
        <v>3674</v>
      </c>
      <c r="B1763" s="10" t="s">
        <v>8970</v>
      </c>
      <c r="C1763" s="11" t="n">
        <v>45880</v>
      </c>
      <c r="D1763" s="13" t="b">
        <f aca="false">TRUE()</f>
        <v>1</v>
      </c>
      <c r="E1763" s="14" t="n">
        <f aca="false">_xlfn.MAXIFS(Pedidos!$C$2:$C$7000,Pedidos!$B$2:$B$7000,A1763)</f>
        <v>46266</v>
      </c>
      <c r="F1763" s="15" t="n">
        <f aca="false">Parámetros!$B$4-E1763</f>
        <v>30</v>
      </c>
      <c r="G1763" s="7" t="n">
        <f aca="false">COUNTIF(Pedidos!$B$2:$B$7000,A1763)</f>
        <v>8</v>
      </c>
      <c r="H1763" s="16" t="n">
        <f aca="false">SUMIFS(Pedidos!$D$2:$D$7000,Pedidos!$B$2:$B$7000,A1763)</f>
        <v>318.67</v>
      </c>
      <c r="I1763" s="7" t="n">
        <f aca="false">5-MIN(4,INT(PERCENTRANK($F$2:$F$2401,F1763,6)*5))</f>
        <v>5</v>
      </c>
      <c r="J1763" s="15" t="n">
        <f aca="false">IF(G1763&gt;=Parámetros!$B$8,5,IF(G1763&gt;=Parámetros!$B$7,4,IF(G1763&gt;=Parámetros!$B$6,3,IF(G1763&gt;=Parámetros!$B$5,2,1))))</f>
        <v>5</v>
      </c>
      <c r="K1763" s="7" t="n">
        <f aca="false">1+MIN(4,INT(PERCENTRANK($H$2:$H$2401,H1763,6)*5))</f>
        <v>5</v>
      </c>
      <c r="L1763" s="7" t="str">
        <f aca="false">I1763&amp;J1763&amp;K1763</f>
        <v>555</v>
      </c>
      <c r="M1763" s="15" t="str">
        <f aca="false">INDEX('Mapa RF'!$B$4:$F$8,6-I1763,J1763)</f>
        <v>Campeones</v>
      </c>
    </row>
    <row r="1764" customFormat="false" ht="15" hidden="false" customHeight="false" outlineLevel="0" collapsed="false">
      <c r="A1764" s="10" t="s">
        <v>483</v>
      </c>
      <c r="B1764" s="10" t="s">
        <v>8974</v>
      </c>
      <c r="C1764" s="11" t="n">
        <v>45624</v>
      </c>
      <c r="D1764" s="13" t="b">
        <f aca="false">TRUE()</f>
        <v>1</v>
      </c>
      <c r="E1764" s="14" t="n">
        <f aca="false">_xlfn.MAXIFS(Pedidos!$C$2:$C$7000,Pedidos!$B$2:$B$7000,A1764)</f>
        <v>45799</v>
      </c>
      <c r="F1764" s="15" t="n">
        <f aca="false">Parámetros!$B$4-E1764</f>
        <v>497</v>
      </c>
      <c r="G1764" s="7" t="n">
        <f aca="false">COUNTIF(Pedidos!$B$2:$B$7000,A1764)</f>
        <v>4</v>
      </c>
      <c r="H1764" s="16" t="n">
        <f aca="false">SUMIFS(Pedidos!$D$2:$D$7000,Pedidos!$B$2:$B$7000,A1764)</f>
        <v>183.43</v>
      </c>
      <c r="I1764" s="7" t="n">
        <f aca="false">5-MIN(4,INT(PERCENTRANK($F$2:$F$2401,F1764,6)*5))</f>
        <v>2</v>
      </c>
      <c r="J1764" s="15" t="n">
        <f aca="false">IF(G1764&gt;=Parámetros!$B$8,5,IF(G1764&gt;=Parámetros!$B$7,4,IF(G1764&gt;=Parámetros!$B$6,3,IF(G1764&gt;=Parámetros!$B$5,2,1))))</f>
        <v>4</v>
      </c>
      <c r="K1764" s="7" t="n">
        <f aca="false">1+MIN(4,INT(PERCENTRANK($H$2:$H$2401,H1764,6)*5))</f>
        <v>5</v>
      </c>
      <c r="L1764" s="7" t="str">
        <f aca="false">I1764&amp;J1764&amp;K1764</f>
        <v>245</v>
      </c>
      <c r="M1764" s="15" t="str">
        <f aca="false">INDEX('Mapa RF'!$B$4:$F$8,6-I1764,J1764)</f>
        <v>En riesgo</v>
      </c>
    </row>
    <row r="1765" customFormat="false" ht="15" hidden="false" customHeight="false" outlineLevel="0" collapsed="false">
      <c r="A1765" s="10" t="s">
        <v>3764</v>
      </c>
      <c r="B1765" s="10" t="s">
        <v>8973</v>
      </c>
      <c r="C1765" s="11" t="n">
        <v>45887</v>
      </c>
      <c r="D1765" s="13" t="b">
        <f aca="false">TRUE()</f>
        <v>1</v>
      </c>
      <c r="E1765" s="14" t="n">
        <f aca="false">_xlfn.MAXIFS(Pedidos!$C$2:$C$7000,Pedidos!$B$2:$B$7000,A1765)</f>
        <v>45887</v>
      </c>
      <c r="F1765" s="15" t="n">
        <f aca="false">Parámetros!$B$4-E1765</f>
        <v>409</v>
      </c>
      <c r="G1765" s="7" t="n">
        <f aca="false">COUNTIF(Pedidos!$B$2:$B$7000,A1765)</f>
        <v>1</v>
      </c>
      <c r="H1765" s="16" t="n">
        <f aca="false">SUMIFS(Pedidos!$D$2:$D$7000,Pedidos!$B$2:$B$7000,A1765)</f>
        <v>48.62</v>
      </c>
      <c r="I1765" s="7" t="n">
        <f aca="false">5-MIN(4,INT(PERCENTRANK($F$2:$F$2401,F1765,6)*5))</f>
        <v>2</v>
      </c>
      <c r="J1765" s="15" t="n">
        <f aca="false">IF(G1765&gt;=Parámetros!$B$8,5,IF(G1765&gt;=Parámetros!$B$7,4,IF(G1765&gt;=Parámetros!$B$6,3,IF(G1765&gt;=Parámetros!$B$5,2,1))))</f>
        <v>1</v>
      </c>
      <c r="K1765" s="7" t="n">
        <f aca="false">1+MIN(4,INT(PERCENTRANK($H$2:$H$2401,H1765,6)*5))</f>
        <v>3</v>
      </c>
      <c r="L1765" s="7" t="str">
        <f aca="false">I1765&amp;J1765&amp;K1765</f>
        <v>213</v>
      </c>
      <c r="M1765" s="15" t="str">
        <f aca="false">INDEX('Mapa RF'!$B$4:$F$8,6-I1765,J1765)</f>
        <v>Hibernando</v>
      </c>
    </row>
    <row r="1766" customFormat="false" ht="15" hidden="false" customHeight="false" outlineLevel="0" collapsed="false">
      <c r="A1766" s="10" t="s">
        <v>183</v>
      </c>
      <c r="B1766" s="10" t="s">
        <v>8971</v>
      </c>
      <c r="C1766" s="11" t="n">
        <v>45585</v>
      </c>
      <c r="D1766" s="13" t="b">
        <f aca="false">TRUE()</f>
        <v>1</v>
      </c>
      <c r="E1766" s="14" t="n">
        <f aca="false">_xlfn.MAXIFS(Pedidos!$C$2:$C$7000,Pedidos!$B$2:$B$7000,A1766)</f>
        <v>45585</v>
      </c>
      <c r="F1766" s="15" t="n">
        <f aca="false">Parámetros!$B$4-E1766</f>
        <v>711</v>
      </c>
      <c r="G1766" s="7" t="n">
        <f aca="false">COUNTIF(Pedidos!$B$2:$B$7000,A1766)</f>
        <v>1</v>
      </c>
      <c r="H1766" s="16" t="n">
        <f aca="false">SUMIFS(Pedidos!$D$2:$D$7000,Pedidos!$B$2:$B$7000,A1766)</f>
        <v>25.11</v>
      </c>
      <c r="I1766" s="7" t="n">
        <f aca="false">5-MIN(4,INT(PERCENTRANK($F$2:$F$2401,F1766,6)*5))</f>
        <v>1</v>
      </c>
      <c r="J1766" s="15" t="n">
        <f aca="false">IF(G1766&gt;=Parámetros!$B$8,5,IF(G1766&gt;=Parámetros!$B$7,4,IF(G1766&gt;=Parámetros!$B$6,3,IF(G1766&gt;=Parámetros!$B$5,2,1))))</f>
        <v>1</v>
      </c>
      <c r="K1766" s="7" t="n">
        <f aca="false">1+MIN(4,INT(PERCENTRANK($H$2:$H$2401,H1766,6)*5))</f>
        <v>1</v>
      </c>
      <c r="L1766" s="7" t="str">
        <f aca="false">I1766&amp;J1766&amp;K1766</f>
        <v>111</v>
      </c>
      <c r="M1766" s="15" t="str">
        <f aca="false">INDEX('Mapa RF'!$B$4:$F$8,6-I1766,J1766)</f>
        <v>Hibernando</v>
      </c>
    </row>
    <row r="1767" customFormat="false" ht="15" hidden="false" customHeight="false" outlineLevel="0" collapsed="false">
      <c r="A1767" s="10" t="s">
        <v>1725</v>
      </c>
      <c r="B1767" s="10" t="s">
        <v>8973</v>
      </c>
      <c r="C1767" s="11" t="n">
        <v>45734</v>
      </c>
      <c r="D1767" s="13" t="b">
        <f aca="false">TRUE()</f>
        <v>1</v>
      </c>
      <c r="E1767" s="14" t="n">
        <f aca="false">_xlfn.MAXIFS(Pedidos!$C$2:$C$7000,Pedidos!$B$2:$B$7000,A1767)</f>
        <v>45951</v>
      </c>
      <c r="F1767" s="15" t="n">
        <f aca="false">Parámetros!$B$4-E1767</f>
        <v>345</v>
      </c>
      <c r="G1767" s="7" t="n">
        <f aca="false">COUNTIF(Pedidos!$B$2:$B$7000,A1767)</f>
        <v>4</v>
      </c>
      <c r="H1767" s="16" t="n">
        <f aca="false">SUMIFS(Pedidos!$D$2:$D$7000,Pedidos!$B$2:$B$7000,A1767)</f>
        <v>166.5</v>
      </c>
      <c r="I1767" s="7" t="n">
        <f aca="false">5-MIN(4,INT(PERCENTRANK($F$2:$F$2401,F1767,6)*5))</f>
        <v>3</v>
      </c>
      <c r="J1767" s="15" t="n">
        <f aca="false">IF(G1767&gt;=Parámetros!$B$8,5,IF(G1767&gt;=Parámetros!$B$7,4,IF(G1767&gt;=Parámetros!$B$6,3,IF(G1767&gt;=Parámetros!$B$5,2,1))))</f>
        <v>4</v>
      </c>
      <c r="K1767" s="7" t="n">
        <f aca="false">1+MIN(4,INT(PERCENTRANK($H$2:$H$2401,H1767,6)*5))</f>
        <v>5</v>
      </c>
      <c r="L1767" s="7" t="str">
        <f aca="false">I1767&amp;J1767&amp;K1767</f>
        <v>345</v>
      </c>
      <c r="M1767" s="15" t="str">
        <f aca="false">INDEX('Mapa RF'!$B$4:$F$8,6-I1767,J1767)</f>
        <v>Leales</v>
      </c>
    </row>
    <row r="1768" customFormat="false" ht="15" hidden="false" customHeight="false" outlineLevel="0" collapsed="false">
      <c r="A1768" s="10" t="s">
        <v>1539</v>
      </c>
      <c r="B1768" s="10" t="s">
        <v>8970</v>
      </c>
      <c r="C1768" s="11" t="n">
        <v>45721</v>
      </c>
      <c r="D1768" s="13" t="b">
        <f aca="false">FALSE()</f>
        <v>0</v>
      </c>
      <c r="E1768" s="14" t="n">
        <f aca="false">_xlfn.MAXIFS(Pedidos!$C$2:$C$7000,Pedidos!$B$2:$B$7000,A1768)</f>
        <v>45721</v>
      </c>
      <c r="F1768" s="15" t="n">
        <f aca="false">Parámetros!$B$4-E1768</f>
        <v>575</v>
      </c>
      <c r="G1768" s="7" t="n">
        <f aca="false">COUNTIF(Pedidos!$B$2:$B$7000,A1768)</f>
        <v>1</v>
      </c>
      <c r="H1768" s="16" t="n">
        <f aca="false">SUMIFS(Pedidos!$D$2:$D$7000,Pedidos!$B$2:$B$7000,A1768)</f>
        <v>19.81</v>
      </c>
      <c r="I1768" s="7" t="n">
        <f aca="false">5-MIN(4,INT(PERCENTRANK($F$2:$F$2401,F1768,6)*5))</f>
        <v>1</v>
      </c>
      <c r="J1768" s="15" t="n">
        <f aca="false">IF(G1768&gt;=Parámetros!$B$8,5,IF(G1768&gt;=Parámetros!$B$7,4,IF(G1768&gt;=Parámetros!$B$6,3,IF(G1768&gt;=Parámetros!$B$5,2,1))))</f>
        <v>1</v>
      </c>
      <c r="K1768" s="7" t="n">
        <f aca="false">1+MIN(4,INT(PERCENTRANK($H$2:$H$2401,H1768,6)*5))</f>
        <v>1</v>
      </c>
      <c r="L1768" s="7" t="str">
        <f aca="false">I1768&amp;J1768&amp;K1768</f>
        <v>111</v>
      </c>
      <c r="M1768" s="15" t="str">
        <f aca="false">INDEX('Mapa RF'!$B$4:$F$8,6-I1768,J1768)</f>
        <v>Hibernando</v>
      </c>
    </row>
    <row r="1769" customFormat="false" ht="15" hidden="false" customHeight="false" outlineLevel="0" collapsed="false">
      <c r="A1769" s="10" t="s">
        <v>2644</v>
      </c>
      <c r="B1769" s="10" t="s">
        <v>8981</v>
      </c>
      <c r="C1769" s="11" t="n">
        <v>45805</v>
      </c>
      <c r="D1769" s="13" t="b">
        <f aca="false">FALSE()</f>
        <v>0</v>
      </c>
      <c r="E1769" s="14" t="n">
        <f aca="false">_xlfn.MAXIFS(Pedidos!$C$2:$C$7000,Pedidos!$B$2:$B$7000,A1769)</f>
        <v>45805</v>
      </c>
      <c r="F1769" s="15" t="n">
        <f aca="false">Parámetros!$B$4-E1769</f>
        <v>491</v>
      </c>
      <c r="G1769" s="7" t="n">
        <f aca="false">COUNTIF(Pedidos!$B$2:$B$7000,A1769)</f>
        <v>1</v>
      </c>
      <c r="H1769" s="16" t="n">
        <f aca="false">SUMIFS(Pedidos!$D$2:$D$7000,Pedidos!$B$2:$B$7000,A1769)</f>
        <v>16.14</v>
      </c>
      <c r="I1769" s="7" t="n">
        <f aca="false">5-MIN(4,INT(PERCENTRANK($F$2:$F$2401,F1769,6)*5))</f>
        <v>2</v>
      </c>
      <c r="J1769" s="15" t="n">
        <f aca="false">IF(G1769&gt;=Parámetros!$B$8,5,IF(G1769&gt;=Parámetros!$B$7,4,IF(G1769&gt;=Parámetros!$B$6,3,IF(G1769&gt;=Parámetros!$B$5,2,1))))</f>
        <v>1</v>
      </c>
      <c r="K1769" s="7" t="n">
        <f aca="false">1+MIN(4,INT(PERCENTRANK($H$2:$H$2401,H1769,6)*5))</f>
        <v>1</v>
      </c>
      <c r="L1769" s="7" t="str">
        <f aca="false">I1769&amp;J1769&amp;K1769</f>
        <v>211</v>
      </c>
      <c r="M1769" s="15" t="str">
        <f aca="false">INDEX('Mapa RF'!$B$4:$F$8,6-I1769,J1769)</f>
        <v>Hibernando</v>
      </c>
    </row>
    <row r="1770" customFormat="false" ht="15" hidden="false" customHeight="false" outlineLevel="0" collapsed="false">
      <c r="A1770" s="10" t="s">
        <v>5336</v>
      </c>
      <c r="B1770" s="10" t="s">
        <v>8972</v>
      </c>
      <c r="C1770" s="11" t="n">
        <v>46005</v>
      </c>
      <c r="D1770" s="13" t="b">
        <f aca="false">TRUE()</f>
        <v>1</v>
      </c>
      <c r="E1770" s="14" t="n">
        <f aca="false">_xlfn.MAXIFS(Pedidos!$C$2:$C$7000,Pedidos!$B$2:$B$7000,A1770)</f>
        <v>46005</v>
      </c>
      <c r="F1770" s="15" t="n">
        <f aca="false">Parámetros!$B$4-E1770</f>
        <v>291</v>
      </c>
      <c r="G1770" s="7" t="n">
        <f aca="false">COUNTIF(Pedidos!$B$2:$B$7000,A1770)</f>
        <v>1</v>
      </c>
      <c r="H1770" s="16" t="n">
        <f aca="false">SUMIFS(Pedidos!$D$2:$D$7000,Pedidos!$B$2:$B$7000,A1770)</f>
        <v>52.67</v>
      </c>
      <c r="I1770" s="7" t="n">
        <f aca="false">5-MIN(4,INT(PERCENTRANK($F$2:$F$2401,F1770,6)*5))</f>
        <v>3</v>
      </c>
      <c r="J1770" s="15" t="n">
        <f aca="false">IF(G1770&gt;=Parámetros!$B$8,5,IF(G1770&gt;=Parámetros!$B$7,4,IF(G1770&gt;=Parámetros!$B$6,3,IF(G1770&gt;=Parámetros!$B$5,2,1))))</f>
        <v>1</v>
      </c>
      <c r="K1770" s="7" t="n">
        <f aca="false">1+MIN(4,INT(PERCENTRANK($H$2:$H$2401,H1770,6)*5))</f>
        <v>3</v>
      </c>
      <c r="L1770" s="7" t="str">
        <f aca="false">I1770&amp;J1770&amp;K1770</f>
        <v>313</v>
      </c>
      <c r="M1770" s="15" t="str">
        <f aca="false">INDEX('Mapa RF'!$B$4:$F$8,6-I1770,J1770)</f>
        <v>A punto de dormirse</v>
      </c>
    </row>
    <row r="1771" customFormat="false" ht="15" hidden="false" customHeight="false" outlineLevel="0" collapsed="false">
      <c r="A1771" s="10" t="s">
        <v>1212</v>
      </c>
      <c r="B1771" s="10" t="s">
        <v>8972</v>
      </c>
      <c r="C1771" s="11" t="n">
        <v>45694</v>
      </c>
      <c r="D1771" s="13" t="b">
        <f aca="false">FALSE()</f>
        <v>0</v>
      </c>
      <c r="E1771" s="14" t="n">
        <f aca="false">_xlfn.MAXIFS(Pedidos!$C$2:$C$7000,Pedidos!$B$2:$B$7000,A1771)</f>
        <v>45912</v>
      </c>
      <c r="F1771" s="15" t="n">
        <f aca="false">Parámetros!$B$4-E1771</f>
        <v>384</v>
      </c>
      <c r="G1771" s="7" t="n">
        <f aca="false">COUNTIF(Pedidos!$B$2:$B$7000,A1771)</f>
        <v>7</v>
      </c>
      <c r="H1771" s="16" t="n">
        <f aca="false">SUMIFS(Pedidos!$D$2:$D$7000,Pedidos!$B$2:$B$7000,A1771)</f>
        <v>352.02</v>
      </c>
      <c r="I1771" s="7" t="n">
        <f aca="false">5-MIN(4,INT(PERCENTRANK($F$2:$F$2401,F1771,6)*5))</f>
        <v>2</v>
      </c>
      <c r="J1771" s="15" t="n">
        <f aca="false">IF(G1771&gt;=Parámetros!$B$8,5,IF(G1771&gt;=Parámetros!$B$7,4,IF(G1771&gt;=Parámetros!$B$6,3,IF(G1771&gt;=Parámetros!$B$5,2,1))))</f>
        <v>5</v>
      </c>
      <c r="K1771" s="7" t="n">
        <f aca="false">1+MIN(4,INT(PERCENTRANK($H$2:$H$2401,H1771,6)*5))</f>
        <v>5</v>
      </c>
      <c r="L1771" s="7" t="str">
        <f aca="false">I1771&amp;J1771&amp;K1771</f>
        <v>255</v>
      </c>
      <c r="M1771" s="15" t="str">
        <f aca="false">INDEX('Mapa RF'!$B$4:$F$8,6-I1771,J1771)</f>
        <v>No podemos perderlos</v>
      </c>
    </row>
    <row r="1772" customFormat="false" ht="15" hidden="false" customHeight="false" outlineLevel="0" collapsed="false">
      <c r="A1772" s="10" t="s">
        <v>4213</v>
      </c>
      <c r="B1772" s="10" t="s">
        <v>8972</v>
      </c>
      <c r="C1772" s="11" t="n">
        <v>45921</v>
      </c>
      <c r="D1772" s="13" t="b">
        <f aca="false">FALSE()</f>
        <v>0</v>
      </c>
      <c r="E1772" s="14" t="n">
        <f aca="false">_xlfn.MAXIFS(Pedidos!$C$2:$C$7000,Pedidos!$B$2:$B$7000,A1772)</f>
        <v>45921</v>
      </c>
      <c r="F1772" s="15" t="n">
        <f aca="false">Parámetros!$B$4-E1772</f>
        <v>375</v>
      </c>
      <c r="G1772" s="7" t="n">
        <f aca="false">COUNTIF(Pedidos!$B$2:$B$7000,A1772)</f>
        <v>1</v>
      </c>
      <c r="H1772" s="16" t="n">
        <f aca="false">SUMIFS(Pedidos!$D$2:$D$7000,Pedidos!$B$2:$B$7000,A1772)</f>
        <v>41.04</v>
      </c>
      <c r="I1772" s="7" t="n">
        <f aca="false">5-MIN(4,INT(PERCENTRANK($F$2:$F$2401,F1772,6)*5))</f>
        <v>2</v>
      </c>
      <c r="J1772" s="15" t="n">
        <f aca="false">IF(G1772&gt;=Parámetros!$B$8,5,IF(G1772&gt;=Parámetros!$B$7,4,IF(G1772&gt;=Parámetros!$B$6,3,IF(G1772&gt;=Parámetros!$B$5,2,1))))</f>
        <v>1</v>
      </c>
      <c r="K1772" s="7" t="n">
        <f aca="false">1+MIN(4,INT(PERCENTRANK($H$2:$H$2401,H1772,6)*5))</f>
        <v>3</v>
      </c>
      <c r="L1772" s="7" t="str">
        <f aca="false">I1772&amp;J1772&amp;K1772</f>
        <v>213</v>
      </c>
      <c r="M1772" s="15" t="str">
        <f aca="false">INDEX('Mapa RF'!$B$4:$F$8,6-I1772,J1772)</f>
        <v>Hibernando</v>
      </c>
    </row>
    <row r="1773" customFormat="false" ht="15" hidden="false" customHeight="false" outlineLevel="0" collapsed="false">
      <c r="A1773" s="10" t="s">
        <v>3353</v>
      </c>
      <c r="B1773" s="10" t="s">
        <v>8978</v>
      </c>
      <c r="C1773" s="11" t="n">
        <v>45858</v>
      </c>
      <c r="D1773" s="13" t="b">
        <f aca="false">TRUE()</f>
        <v>1</v>
      </c>
      <c r="E1773" s="14" t="n">
        <f aca="false">_xlfn.MAXIFS(Pedidos!$C$2:$C$7000,Pedidos!$B$2:$B$7000,A1773)</f>
        <v>45858</v>
      </c>
      <c r="F1773" s="15" t="n">
        <f aca="false">Parámetros!$B$4-E1773</f>
        <v>438</v>
      </c>
      <c r="G1773" s="7" t="n">
        <f aca="false">COUNTIF(Pedidos!$B$2:$B$7000,A1773)</f>
        <v>1</v>
      </c>
      <c r="H1773" s="16" t="n">
        <f aca="false">SUMIFS(Pedidos!$D$2:$D$7000,Pedidos!$B$2:$B$7000,A1773)</f>
        <v>47.27</v>
      </c>
      <c r="I1773" s="7" t="n">
        <f aca="false">5-MIN(4,INT(PERCENTRANK($F$2:$F$2401,F1773,6)*5))</f>
        <v>2</v>
      </c>
      <c r="J1773" s="15" t="n">
        <f aca="false">IF(G1773&gt;=Parámetros!$B$8,5,IF(G1773&gt;=Parámetros!$B$7,4,IF(G1773&gt;=Parámetros!$B$6,3,IF(G1773&gt;=Parámetros!$B$5,2,1))))</f>
        <v>1</v>
      </c>
      <c r="K1773" s="7" t="n">
        <f aca="false">1+MIN(4,INT(PERCENTRANK($H$2:$H$2401,H1773,6)*5))</f>
        <v>3</v>
      </c>
      <c r="L1773" s="7" t="str">
        <f aca="false">I1773&amp;J1773&amp;K1773</f>
        <v>213</v>
      </c>
      <c r="M1773" s="15" t="str">
        <f aca="false">INDEX('Mapa RF'!$B$4:$F$8,6-I1773,J1773)</f>
        <v>Hibernando</v>
      </c>
    </row>
    <row r="1774" customFormat="false" ht="15" hidden="false" customHeight="false" outlineLevel="0" collapsed="false">
      <c r="A1774" s="10" t="s">
        <v>5631</v>
      </c>
      <c r="B1774" s="10" t="s">
        <v>8971</v>
      </c>
      <c r="C1774" s="11" t="n">
        <v>46028</v>
      </c>
      <c r="D1774" s="13" t="b">
        <f aca="false">TRUE()</f>
        <v>1</v>
      </c>
      <c r="E1774" s="14" t="n">
        <f aca="false">_xlfn.MAXIFS(Pedidos!$C$2:$C$7000,Pedidos!$B$2:$B$7000,A1774)</f>
        <v>46028</v>
      </c>
      <c r="F1774" s="15" t="n">
        <f aca="false">Parámetros!$B$4-E1774</f>
        <v>268</v>
      </c>
      <c r="G1774" s="7" t="n">
        <f aca="false">COUNTIF(Pedidos!$B$2:$B$7000,A1774)</f>
        <v>1</v>
      </c>
      <c r="H1774" s="16" t="n">
        <f aca="false">SUMIFS(Pedidos!$D$2:$D$7000,Pedidos!$B$2:$B$7000,A1774)</f>
        <v>24.7</v>
      </c>
      <c r="I1774" s="7" t="n">
        <f aca="false">5-MIN(4,INT(PERCENTRANK($F$2:$F$2401,F1774,6)*5))</f>
        <v>3</v>
      </c>
      <c r="J1774" s="15" t="n">
        <f aca="false">IF(G1774&gt;=Parámetros!$B$8,5,IF(G1774&gt;=Parámetros!$B$7,4,IF(G1774&gt;=Parámetros!$B$6,3,IF(G1774&gt;=Parámetros!$B$5,2,1))))</f>
        <v>1</v>
      </c>
      <c r="K1774" s="7" t="n">
        <f aca="false">1+MIN(4,INT(PERCENTRANK($H$2:$H$2401,H1774,6)*5))</f>
        <v>1</v>
      </c>
      <c r="L1774" s="7" t="str">
        <f aca="false">I1774&amp;J1774&amp;K1774</f>
        <v>311</v>
      </c>
      <c r="M1774" s="15" t="str">
        <f aca="false">INDEX('Mapa RF'!$B$4:$F$8,6-I1774,J1774)</f>
        <v>A punto de dormirse</v>
      </c>
    </row>
    <row r="1775" customFormat="false" ht="15" hidden="false" customHeight="false" outlineLevel="0" collapsed="false">
      <c r="A1775" s="10" t="s">
        <v>955</v>
      </c>
      <c r="B1775" s="10" t="s">
        <v>8973</v>
      </c>
      <c r="C1775" s="11" t="n">
        <v>45671</v>
      </c>
      <c r="D1775" s="13" t="b">
        <f aca="false">TRUE()</f>
        <v>1</v>
      </c>
      <c r="E1775" s="14" t="n">
        <f aca="false">_xlfn.MAXIFS(Pedidos!$C$2:$C$7000,Pedidos!$B$2:$B$7000,A1775)</f>
        <v>45671</v>
      </c>
      <c r="F1775" s="15" t="n">
        <f aca="false">Parámetros!$B$4-E1775</f>
        <v>625</v>
      </c>
      <c r="G1775" s="7" t="n">
        <f aca="false">COUNTIF(Pedidos!$B$2:$B$7000,A1775)</f>
        <v>1</v>
      </c>
      <c r="H1775" s="16" t="n">
        <f aca="false">SUMIFS(Pedidos!$D$2:$D$7000,Pedidos!$B$2:$B$7000,A1775)</f>
        <v>41.02</v>
      </c>
      <c r="I1775" s="7" t="n">
        <f aca="false">5-MIN(4,INT(PERCENTRANK($F$2:$F$2401,F1775,6)*5))</f>
        <v>1</v>
      </c>
      <c r="J1775" s="15" t="n">
        <f aca="false">IF(G1775&gt;=Parámetros!$B$8,5,IF(G1775&gt;=Parámetros!$B$7,4,IF(G1775&gt;=Parámetros!$B$6,3,IF(G1775&gt;=Parámetros!$B$5,2,1))))</f>
        <v>1</v>
      </c>
      <c r="K1775" s="7" t="n">
        <f aca="false">1+MIN(4,INT(PERCENTRANK($H$2:$H$2401,H1775,6)*5))</f>
        <v>3</v>
      </c>
      <c r="L1775" s="7" t="str">
        <f aca="false">I1775&amp;J1775&amp;K1775</f>
        <v>113</v>
      </c>
      <c r="M1775" s="15" t="str">
        <f aca="false">INDEX('Mapa RF'!$B$4:$F$8,6-I1775,J1775)</f>
        <v>Hibernando</v>
      </c>
    </row>
    <row r="1776" customFormat="false" ht="15" hidden="false" customHeight="false" outlineLevel="0" collapsed="false">
      <c r="A1776" s="10" t="s">
        <v>1876</v>
      </c>
      <c r="B1776" s="10" t="s">
        <v>8975</v>
      </c>
      <c r="C1776" s="11" t="n">
        <v>45746</v>
      </c>
      <c r="D1776" s="13" t="b">
        <f aca="false">TRUE()</f>
        <v>1</v>
      </c>
      <c r="E1776" s="14" t="n">
        <f aca="false">_xlfn.MAXIFS(Pedidos!$C$2:$C$7000,Pedidos!$B$2:$B$7000,A1776)</f>
        <v>45933</v>
      </c>
      <c r="F1776" s="15" t="n">
        <f aca="false">Parámetros!$B$4-E1776</f>
        <v>363</v>
      </c>
      <c r="G1776" s="7" t="n">
        <f aca="false">COUNTIF(Pedidos!$B$2:$B$7000,A1776)</f>
        <v>2</v>
      </c>
      <c r="H1776" s="16" t="n">
        <f aca="false">SUMIFS(Pedidos!$D$2:$D$7000,Pedidos!$B$2:$B$7000,A1776)</f>
        <v>85.44</v>
      </c>
      <c r="I1776" s="7" t="n">
        <f aca="false">5-MIN(4,INT(PERCENTRANK($F$2:$F$2401,F1776,6)*5))</f>
        <v>2</v>
      </c>
      <c r="J1776" s="15" t="n">
        <f aca="false">IF(G1776&gt;=Parámetros!$B$8,5,IF(G1776&gt;=Parámetros!$B$7,4,IF(G1776&gt;=Parámetros!$B$6,3,IF(G1776&gt;=Parámetros!$B$5,2,1))))</f>
        <v>2</v>
      </c>
      <c r="K1776" s="7" t="n">
        <f aca="false">1+MIN(4,INT(PERCENTRANK($H$2:$H$2401,H1776,6)*5))</f>
        <v>4</v>
      </c>
      <c r="L1776" s="7" t="str">
        <f aca="false">I1776&amp;J1776&amp;K1776</f>
        <v>224</v>
      </c>
      <c r="M1776" s="15" t="str">
        <f aca="false">INDEX('Mapa RF'!$B$4:$F$8,6-I1776,J1776)</f>
        <v>Hibernando</v>
      </c>
    </row>
    <row r="1777" customFormat="false" ht="15" hidden="false" customHeight="false" outlineLevel="0" collapsed="false">
      <c r="A1777" s="10" t="s">
        <v>2479</v>
      </c>
      <c r="B1777" s="10" t="s">
        <v>8981</v>
      </c>
      <c r="C1777" s="11" t="n">
        <v>45791</v>
      </c>
      <c r="D1777" s="13" t="b">
        <f aca="false">TRUE()</f>
        <v>1</v>
      </c>
      <c r="E1777" s="14" t="n">
        <f aca="false">_xlfn.MAXIFS(Pedidos!$C$2:$C$7000,Pedidos!$B$2:$B$7000,A1777)</f>
        <v>45791</v>
      </c>
      <c r="F1777" s="15" t="n">
        <f aca="false">Parámetros!$B$4-E1777</f>
        <v>505</v>
      </c>
      <c r="G1777" s="7" t="n">
        <f aca="false">COUNTIF(Pedidos!$B$2:$B$7000,A1777)</f>
        <v>1</v>
      </c>
      <c r="H1777" s="16" t="n">
        <f aca="false">SUMIFS(Pedidos!$D$2:$D$7000,Pedidos!$B$2:$B$7000,A1777)</f>
        <v>88.31</v>
      </c>
      <c r="I1777" s="7" t="n">
        <f aca="false">5-MIN(4,INT(PERCENTRANK($F$2:$F$2401,F1777,6)*5))</f>
        <v>2</v>
      </c>
      <c r="J1777" s="15" t="n">
        <f aca="false">IF(G1777&gt;=Parámetros!$B$8,5,IF(G1777&gt;=Parámetros!$B$7,4,IF(G1777&gt;=Parámetros!$B$6,3,IF(G1777&gt;=Parámetros!$B$5,2,1))))</f>
        <v>1</v>
      </c>
      <c r="K1777" s="7" t="n">
        <f aca="false">1+MIN(4,INT(PERCENTRANK($H$2:$H$2401,H1777,6)*5))</f>
        <v>4</v>
      </c>
      <c r="L1777" s="7" t="str">
        <f aca="false">I1777&amp;J1777&amp;K1777</f>
        <v>214</v>
      </c>
      <c r="M1777" s="15" t="str">
        <f aca="false">INDEX('Mapa RF'!$B$4:$F$8,6-I1777,J1777)</f>
        <v>Hibernando</v>
      </c>
    </row>
    <row r="1778" customFormat="false" ht="15" hidden="false" customHeight="false" outlineLevel="0" collapsed="false">
      <c r="A1778" s="10" t="s">
        <v>6952</v>
      </c>
      <c r="B1778" s="10" t="s">
        <v>8975</v>
      </c>
      <c r="C1778" s="11" t="n">
        <v>46130</v>
      </c>
      <c r="D1778" s="13" t="b">
        <f aca="false">FALSE()</f>
        <v>0</v>
      </c>
      <c r="E1778" s="14" t="n">
        <f aca="false">_xlfn.MAXIFS(Pedidos!$C$2:$C$7000,Pedidos!$B$2:$B$7000,A1778)</f>
        <v>46130</v>
      </c>
      <c r="F1778" s="15" t="n">
        <f aca="false">Parámetros!$B$4-E1778</f>
        <v>166</v>
      </c>
      <c r="G1778" s="7" t="n">
        <f aca="false">COUNTIF(Pedidos!$B$2:$B$7000,A1778)</f>
        <v>1</v>
      </c>
      <c r="H1778" s="16" t="n">
        <f aca="false">SUMIFS(Pedidos!$D$2:$D$7000,Pedidos!$B$2:$B$7000,A1778)</f>
        <v>42.7</v>
      </c>
      <c r="I1778" s="7" t="n">
        <f aca="false">5-MIN(4,INT(PERCENTRANK($F$2:$F$2401,F1778,6)*5))</f>
        <v>4</v>
      </c>
      <c r="J1778" s="15" t="n">
        <f aca="false">IF(G1778&gt;=Parámetros!$B$8,5,IF(G1778&gt;=Parámetros!$B$7,4,IF(G1778&gt;=Parámetros!$B$6,3,IF(G1778&gt;=Parámetros!$B$5,2,1))))</f>
        <v>1</v>
      </c>
      <c r="K1778" s="7" t="n">
        <f aca="false">1+MIN(4,INT(PERCENTRANK($H$2:$H$2401,H1778,6)*5))</f>
        <v>3</v>
      </c>
      <c r="L1778" s="7" t="str">
        <f aca="false">I1778&amp;J1778&amp;K1778</f>
        <v>413</v>
      </c>
      <c r="M1778" s="15" t="str">
        <f aca="false">INDEX('Mapa RF'!$B$4:$F$8,6-I1778,J1778)</f>
        <v>Prometedores</v>
      </c>
    </row>
    <row r="1779" customFormat="false" ht="15" hidden="false" customHeight="false" outlineLevel="0" collapsed="false">
      <c r="A1779" s="10" t="s">
        <v>286</v>
      </c>
      <c r="B1779" s="10" t="s">
        <v>8972</v>
      </c>
      <c r="C1779" s="11" t="n">
        <v>45599</v>
      </c>
      <c r="D1779" s="13" t="b">
        <f aca="false">TRUE()</f>
        <v>1</v>
      </c>
      <c r="E1779" s="14" t="n">
        <f aca="false">_xlfn.MAXIFS(Pedidos!$C$2:$C$7000,Pedidos!$B$2:$B$7000,A1779)</f>
        <v>45783</v>
      </c>
      <c r="F1779" s="15" t="n">
        <f aca="false">Parámetros!$B$4-E1779</f>
        <v>513</v>
      </c>
      <c r="G1779" s="7" t="n">
        <f aca="false">COUNTIF(Pedidos!$B$2:$B$7000,A1779)</f>
        <v>7</v>
      </c>
      <c r="H1779" s="16" t="n">
        <f aca="false">SUMIFS(Pedidos!$D$2:$D$7000,Pedidos!$B$2:$B$7000,A1779)</f>
        <v>329.97</v>
      </c>
      <c r="I1779" s="7" t="n">
        <f aca="false">5-MIN(4,INT(PERCENTRANK($F$2:$F$2401,F1779,6)*5))</f>
        <v>1</v>
      </c>
      <c r="J1779" s="15" t="n">
        <f aca="false">IF(G1779&gt;=Parámetros!$B$8,5,IF(G1779&gt;=Parámetros!$B$7,4,IF(G1779&gt;=Parámetros!$B$6,3,IF(G1779&gt;=Parámetros!$B$5,2,1))))</f>
        <v>5</v>
      </c>
      <c r="K1779" s="7" t="n">
        <f aca="false">1+MIN(4,INT(PERCENTRANK($H$2:$H$2401,H1779,6)*5))</f>
        <v>5</v>
      </c>
      <c r="L1779" s="7" t="str">
        <f aca="false">I1779&amp;J1779&amp;K1779</f>
        <v>155</v>
      </c>
      <c r="M1779" s="15" t="str">
        <f aca="false">INDEX('Mapa RF'!$B$4:$F$8,6-I1779,J1779)</f>
        <v>No podemos perderlos</v>
      </c>
    </row>
    <row r="1780" customFormat="false" ht="15" hidden="false" customHeight="false" outlineLevel="0" collapsed="false">
      <c r="A1780" s="10" t="s">
        <v>5602</v>
      </c>
      <c r="B1780" s="10" t="s">
        <v>8973</v>
      </c>
      <c r="C1780" s="11" t="n">
        <v>46026</v>
      </c>
      <c r="D1780" s="13" t="b">
        <f aca="false">TRUE()</f>
        <v>1</v>
      </c>
      <c r="E1780" s="14" t="n">
        <f aca="false">_xlfn.MAXIFS(Pedidos!$C$2:$C$7000,Pedidos!$B$2:$B$7000,A1780)</f>
        <v>46216</v>
      </c>
      <c r="F1780" s="15" t="n">
        <f aca="false">Parámetros!$B$4-E1780</f>
        <v>80</v>
      </c>
      <c r="G1780" s="7" t="n">
        <f aca="false">COUNTIF(Pedidos!$B$2:$B$7000,A1780)</f>
        <v>2</v>
      </c>
      <c r="H1780" s="16" t="n">
        <f aca="false">SUMIFS(Pedidos!$D$2:$D$7000,Pedidos!$B$2:$B$7000,A1780)</f>
        <v>64.61</v>
      </c>
      <c r="I1780" s="7" t="n">
        <f aca="false">5-MIN(4,INT(PERCENTRANK($F$2:$F$2401,F1780,6)*5))</f>
        <v>4</v>
      </c>
      <c r="J1780" s="15" t="n">
        <f aca="false">IF(G1780&gt;=Parámetros!$B$8,5,IF(G1780&gt;=Parámetros!$B$7,4,IF(G1780&gt;=Parámetros!$B$6,3,IF(G1780&gt;=Parámetros!$B$5,2,1))))</f>
        <v>2</v>
      </c>
      <c r="K1780" s="7" t="n">
        <f aca="false">1+MIN(4,INT(PERCENTRANK($H$2:$H$2401,H1780,6)*5))</f>
        <v>4</v>
      </c>
      <c r="L1780" s="7" t="str">
        <f aca="false">I1780&amp;J1780&amp;K1780</f>
        <v>424</v>
      </c>
      <c r="M1780" s="15" t="str">
        <f aca="false">INDEX('Mapa RF'!$B$4:$F$8,6-I1780,J1780)</f>
        <v>Potencialmente leales</v>
      </c>
    </row>
    <row r="1781" customFormat="false" ht="15" hidden="false" customHeight="false" outlineLevel="0" collapsed="false">
      <c r="A1781" s="10" t="s">
        <v>2628</v>
      </c>
      <c r="B1781" s="10" t="s">
        <v>8980</v>
      </c>
      <c r="C1781" s="11" t="n">
        <v>45804</v>
      </c>
      <c r="D1781" s="13" t="b">
        <f aca="false">FALSE()</f>
        <v>0</v>
      </c>
      <c r="E1781" s="14" t="n">
        <f aca="false">_xlfn.MAXIFS(Pedidos!$C$2:$C$7000,Pedidos!$B$2:$B$7000,A1781)</f>
        <v>45804</v>
      </c>
      <c r="F1781" s="15" t="n">
        <f aca="false">Parámetros!$B$4-E1781</f>
        <v>492</v>
      </c>
      <c r="G1781" s="7" t="n">
        <f aca="false">COUNTIF(Pedidos!$B$2:$B$7000,A1781)</f>
        <v>1</v>
      </c>
      <c r="H1781" s="16" t="n">
        <f aca="false">SUMIFS(Pedidos!$D$2:$D$7000,Pedidos!$B$2:$B$7000,A1781)</f>
        <v>37.15</v>
      </c>
      <c r="I1781" s="7" t="n">
        <f aca="false">5-MIN(4,INT(PERCENTRANK($F$2:$F$2401,F1781,6)*5))</f>
        <v>2</v>
      </c>
      <c r="J1781" s="15" t="n">
        <f aca="false">IF(G1781&gt;=Parámetros!$B$8,5,IF(G1781&gt;=Parámetros!$B$7,4,IF(G1781&gt;=Parámetros!$B$6,3,IF(G1781&gt;=Parámetros!$B$5,2,1))))</f>
        <v>1</v>
      </c>
      <c r="K1781" s="7" t="n">
        <f aca="false">1+MIN(4,INT(PERCENTRANK($H$2:$H$2401,H1781,6)*5))</f>
        <v>3</v>
      </c>
      <c r="L1781" s="7" t="str">
        <f aca="false">I1781&amp;J1781&amp;K1781</f>
        <v>213</v>
      </c>
      <c r="M1781" s="15" t="str">
        <f aca="false">INDEX('Mapa RF'!$B$4:$F$8,6-I1781,J1781)</f>
        <v>Hibernando</v>
      </c>
    </row>
    <row r="1782" customFormat="false" ht="15" hidden="false" customHeight="false" outlineLevel="0" collapsed="false">
      <c r="A1782" s="10" t="s">
        <v>532</v>
      </c>
      <c r="B1782" s="10" t="s">
        <v>8972</v>
      </c>
      <c r="C1782" s="11" t="n">
        <v>45629</v>
      </c>
      <c r="D1782" s="13" t="b">
        <f aca="false">FALSE()</f>
        <v>0</v>
      </c>
      <c r="E1782" s="14" t="n">
        <f aca="false">_xlfn.MAXIFS(Pedidos!$C$2:$C$7000,Pedidos!$B$2:$B$7000,A1782)</f>
        <v>45629</v>
      </c>
      <c r="F1782" s="15" t="n">
        <f aca="false">Parámetros!$B$4-E1782</f>
        <v>667</v>
      </c>
      <c r="G1782" s="7" t="n">
        <f aca="false">COUNTIF(Pedidos!$B$2:$B$7000,A1782)</f>
        <v>1</v>
      </c>
      <c r="H1782" s="16" t="n">
        <f aca="false">SUMIFS(Pedidos!$D$2:$D$7000,Pedidos!$B$2:$B$7000,A1782)</f>
        <v>16.14</v>
      </c>
      <c r="I1782" s="7" t="n">
        <f aca="false">5-MIN(4,INT(PERCENTRANK($F$2:$F$2401,F1782,6)*5))</f>
        <v>1</v>
      </c>
      <c r="J1782" s="15" t="n">
        <f aca="false">IF(G1782&gt;=Parámetros!$B$8,5,IF(G1782&gt;=Parámetros!$B$7,4,IF(G1782&gt;=Parámetros!$B$6,3,IF(G1782&gt;=Parámetros!$B$5,2,1))))</f>
        <v>1</v>
      </c>
      <c r="K1782" s="7" t="n">
        <f aca="false">1+MIN(4,INT(PERCENTRANK($H$2:$H$2401,H1782,6)*5))</f>
        <v>1</v>
      </c>
      <c r="L1782" s="7" t="str">
        <f aca="false">I1782&amp;J1782&amp;K1782</f>
        <v>111</v>
      </c>
      <c r="M1782" s="15" t="str">
        <f aca="false">INDEX('Mapa RF'!$B$4:$F$8,6-I1782,J1782)</f>
        <v>Hibernando</v>
      </c>
    </row>
    <row r="1783" customFormat="false" ht="15" hidden="false" customHeight="false" outlineLevel="0" collapsed="false">
      <c r="A1783" s="10" t="s">
        <v>485</v>
      </c>
      <c r="B1783" s="10" t="s">
        <v>8968</v>
      </c>
      <c r="C1783" s="11" t="n">
        <v>45624</v>
      </c>
      <c r="D1783" s="13" t="b">
        <f aca="false">TRUE()</f>
        <v>1</v>
      </c>
      <c r="E1783" s="14" t="n">
        <f aca="false">_xlfn.MAXIFS(Pedidos!$C$2:$C$7000,Pedidos!$B$2:$B$7000,A1783)</f>
        <v>45624</v>
      </c>
      <c r="F1783" s="15" t="n">
        <f aca="false">Parámetros!$B$4-E1783</f>
        <v>672</v>
      </c>
      <c r="G1783" s="7" t="n">
        <f aca="false">COUNTIF(Pedidos!$B$2:$B$7000,A1783)</f>
        <v>1</v>
      </c>
      <c r="H1783" s="16" t="n">
        <f aca="false">SUMIFS(Pedidos!$D$2:$D$7000,Pedidos!$B$2:$B$7000,A1783)</f>
        <v>18.76</v>
      </c>
      <c r="I1783" s="7" t="n">
        <f aca="false">5-MIN(4,INT(PERCENTRANK($F$2:$F$2401,F1783,6)*5))</f>
        <v>1</v>
      </c>
      <c r="J1783" s="15" t="n">
        <f aca="false">IF(G1783&gt;=Parámetros!$B$8,5,IF(G1783&gt;=Parámetros!$B$7,4,IF(G1783&gt;=Parámetros!$B$6,3,IF(G1783&gt;=Parámetros!$B$5,2,1))))</f>
        <v>1</v>
      </c>
      <c r="K1783" s="7" t="n">
        <f aca="false">1+MIN(4,INT(PERCENTRANK($H$2:$H$2401,H1783,6)*5))</f>
        <v>1</v>
      </c>
      <c r="L1783" s="7" t="str">
        <f aca="false">I1783&amp;J1783&amp;K1783</f>
        <v>111</v>
      </c>
      <c r="M1783" s="15" t="str">
        <f aca="false">INDEX('Mapa RF'!$B$4:$F$8,6-I1783,J1783)</f>
        <v>Hibernando</v>
      </c>
    </row>
    <row r="1784" customFormat="false" ht="15" hidden="false" customHeight="false" outlineLevel="0" collapsed="false">
      <c r="A1784" s="10" t="s">
        <v>3827</v>
      </c>
      <c r="B1784" s="10" t="s">
        <v>8972</v>
      </c>
      <c r="C1784" s="11" t="n">
        <v>45891</v>
      </c>
      <c r="D1784" s="13" t="b">
        <f aca="false">TRUE()</f>
        <v>1</v>
      </c>
      <c r="E1784" s="14" t="n">
        <f aca="false">_xlfn.MAXIFS(Pedidos!$C$2:$C$7000,Pedidos!$B$2:$B$7000,A1784)</f>
        <v>45891</v>
      </c>
      <c r="F1784" s="15" t="n">
        <f aca="false">Parámetros!$B$4-E1784</f>
        <v>405</v>
      </c>
      <c r="G1784" s="7" t="n">
        <f aca="false">COUNTIF(Pedidos!$B$2:$B$7000,A1784)</f>
        <v>1</v>
      </c>
      <c r="H1784" s="16" t="n">
        <f aca="false">SUMIFS(Pedidos!$D$2:$D$7000,Pedidos!$B$2:$B$7000,A1784)</f>
        <v>28.19</v>
      </c>
      <c r="I1784" s="7" t="n">
        <f aca="false">5-MIN(4,INT(PERCENTRANK($F$2:$F$2401,F1784,6)*5))</f>
        <v>2</v>
      </c>
      <c r="J1784" s="15" t="n">
        <f aca="false">IF(G1784&gt;=Parámetros!$B$8,5,IF(G1784&gt;=Parámetros!$B$7,4,IF(G1784&gt;=Parámetros!$B$6,3,IF(G1784&gt;=Parámetros!$B$5,2,1))))</f>
        <v>1</v>
      </c>
      <c r="K1784" s="7" t="n">
        <f aca="false">1+MIN(4,INT(PERCENTRANK($H$2:$H$2401,H1784,6)*5))</f>
        <v>2</v>
      </c>
      <c r="L1784" s="7" t="str">
        <f aca="false">I1784&amp;J1784&amp;K1784</f>
        <v>212</v>
      </c>
      <c r="M1784" s="15" t="str">
        <f aca="false">INDEX('Mapa RF'!$B$4:$F$8,6-I1784,J1784)</f>
        <v>Hibernando</v>
      </c>
    </row>
    <row r="1785" customFormat="false" ht="15" hidden="false" customHeight="false" outlineLevel="0" collapsed="false">
      <c r="A1785" s="10" t="s">
        <v>8391</v>
      </c>
      <c r="B1785" s="10" t="s">
        <v>8976</v>
      </c>
      <c r="C1785" s="11" t="n">
        <v>46247</v>
      </c>
      <c r="D1785" s="13" t="b">
        <f aca="false">TRUE()</f>
        <v>1</v>
      </c>
      <c r="E1785" s="14" t="n">
        <f aca="false">_xlfn.MAXIFS(Pedidos!$C$2:$C$7000,Pedidos!$B$2:$B$7000,A1785)</f>
        <v>46247</v>
      </c>
      <c r="F1785" s="15" t="n">
        <f aca="false">Parámetros!$B$4-E1785</f>
        <v>49</v>
      </c>
      <c r="G1785" s="7" t="n">
        <f aca="false">COUNTIF(Pedidos!$B$2:$B$7000,A1785)</f>
        <v>1</v>
      </c>
      <c r="H1785" s="16" t="n">
        <f aca="false">SUMIFS(Pedidos!$D$2:$D$7000,Pedidos!$B$2:$B$7000,A1785)</f>
        <v>22.98</v>
      </c>
      <c r="I1785" s="7" t="n">
        <f aca="false">5-MIN(4,INT(PERCENTRANK($F$2:$F$2401,F1785,6)*5))</f>
        <v>5</v>
      </c>
      <c r="J1785" s="15" t="n">
        <f aca="false">IF(G1785&gt;=Parámetros!$B$8,5,IF(G1785&gt;=Parámetros!$B$7,4,IF(G1785&gt;=Parámetros!$B$6,3,IF(G1785&gt;=Parámetros!$B$5,2,1))))</f>
        <v>1</v>
      </c>
      <c r="K1785" s="7" t="n">
        <f aca="false">1+MIN(4,INT(PERCENTRANK($H$2:$H$2401,H1785,6)*5))</f>
        <v>1</v>
      </c>
      <c r="L1785" s="7" t="str">
        <f aca="false">I1785&amp;J1785&amp;K1785</f>
        <v>511</v>
      </c>
      <c r="M1785" s="15" t="str">
        <f aca="false">INDEX('Mapa RF'!$B$4:$F$8,6-I1785,J1785)</f>
        <v>Nuevos</v>
      </c>
    </row>
    <row r="1786" customFormat="false" ht="15" hidden="false" customHeight="false" outlineLevel="0" collapsed="false">
      <c r="A1786" s="10" t="s">
        <v>2259</v>
      </c>
      <c r="B1786" s="10" t="s">
        <v>8971</v>
      </c>
      <c r="C1786" s="11" t="n">
        <v>45775</v>
      </c>
      <c r="D1786" s="13" t="b">
        <f aca="false">FALSE()</f>
        <v>0</v>
      </c>
      <c r="E1786" s="14" t="n">
        <f aca="false">_xlfn.MAXIFS(Pedidos!$C$2:$C$7000,Pedidos!$B$2:$B$7000,A1786)</f>
        <v>45775</v>
      </c>
      <c r="F1786" s="15" t="n">
        <f aca="false">Parámetros!$B$4-E1786</f>
        <v>521</v>
      </c>
      <c r="G1786" s="7" t="n">
        <f aca="false">COUNTIF(Pedidos!$B$2:$B$7000,A1786)</f>
        <v>1</v>
      </c>
      <c r="H1786" s="16" t="n">
        <f aca="false">SUMIFS(Pedidos!$D$2:$D$7000,Pedidos!$B$2:$B$7000,A1786)</f>
        <v>20.2</v>
      </c>
      <c r="I1786" s="7" t="n">
        <f aca="false">5-MIN(4,INT(PERCENTRANK($F$2:$F$2401,F1786,6)*5))</f>
        <v>1</v>
      </c>
      <c r="J1786" s="15" t="n">
        <f aca="false">IF(G1786&gt;=Parámetros!$B$8,5,IF(G1786&gt;=Parámetros!$B$7,4,IF(G1786&gt;=Parámetros!$B$6,3,IF(G1786&gt;=Parámetros!$B$5,2,1))))</f>
        <v>1</v>
      </c>
      <c r="K1786" s="7" t="n">
        <f aca="false">1+MIN(4,INT(PERCENTRANK($H$2:$H$2401,H1786,6)*5))</f>
        <v>1</v>
      </c>
      <c r="L1786" s="7" t="str">
        <f aca="false">I1786&amp;J1786&amp;K1786</f>
        <v>111</v>
      </c>
      <c r="M1786" s="15" t="str">
        <f aca="false">INDEX('Mapa RF'!$B$4:$F$8,6-I1786,J1786)</f>
        <v>Hibernando</v>
      </c>
    </row>
    <row r="1787" customFormat="false" ht="15" hidden="false" customHeight="false" outlineLevel="0" collapsed="false">
      <c r="A1787" s="10" t="s">
        <v>566</v>
      </c>
      <c r="B1787" s="10" t="s">
        <v>8973</v>
      </c>
      <c r="C1787" s="11" t="n">
        <v>45633</v>
      </c>
      <c r="D1787" s="13" t="b">
        <f aca="false">TRUE()</f>
        <v>1</v>
      </c>
      <c r="E1787" s="14" t="n">
        <f aca="false">_xlfn.MAXIFS(Pedidos!$C$2:$C$7000,Pedidos!$B$2:$B$7000,A1787)</f>
        <v>45887</v>
      </c>
      <c r="F1787" s="15" t="n">
        <f aca="false">Parámetros!$B$4-E1787</f>
        <v>409</v>
      </c>
      <c r="G1787" s="7" t="n">
        <f aca="false">COUNTIF(Pedidos!$B$2:$B$7000,A1787)</f>
        <v>3</v>
      </c>
      <c r="H1787" s="16" t="n">
        <f aca="false">SUMIFS(Pedidos!$D$2:$D$7000,Pedidos!$B$2:$B$7000,A1787)</f>
        <v>73.24</v>
      </c>
      <c r="I1787" s="7" t="n">
        <f aca="false">5-MIN(4,INT(PERCENTRANK($F$2:$F$2401,F1787,6)*5))</f>
        <v>2</v>
      </c>
      <c r="J1787" s="15" t="n">
        <f aca="false">IF(G1787&gt;=Parámetros!$B$8,5,IF(G1787&gt;=Parámetros!$B$7,4,IF(G1787&gt;=Parámetros!$B$6,3,IF(G1787&gt;=Parámetros!$B$5,2,1))))</f>
        <v>3</v>
      </c>
      <c r="K1787" s="7" t="n">
        <f aca="false">1+MIN(4,INT(PERCENTRANK($H$2:$H$2401,H1787,6)*5))</f>
        <v>4</v>
      </c>
      <c r="L1787" s="7" t="str">
        <f aca="false">I1787&amp;J1787&amp;K1787</f>
        <v>234</v>
      </c>
      <c r="M1787" s="15" t="str">
        <f aca="false">INDEX('Mapa RF'!$B$4:$F$8,6-I1787,J1787)</f>
        <v>En riesgo</v>
      </c>
    </row>
    <row r="1788" customFormat="false" ht="15" hidden="false" customHeight="false" outlineLevel="0" collapsed="false">
      <c r="A1788" s="10" t="s">
        <v>4685</v>
      </c>
      <c r="B1788" s="10" t="s">
        <v>8975</v>
      </c>
      <c r="C1788" s="11" t="n">
        <v>45956</v>
      </c>
      <c r="D1788" s="13" t="b">
        <f aca="false">TRUE()</f>
        <v>1</v>
      </c>
      <c r="E1788" s="14" t="n">
        <f aca="false">_xlfn.MAXIFS(Pedidos!$C$2:$C$7000,Pedidos!$B$2:$B$7000,A1788)</f>
        <v>46001</v>
      </c>
      <c r="F1788" s="15" t="n">
        <f aca="false">Parámetros!$B$4-E1788</f>
        <v>295</v>
      </c>
      <c r="G1788" s="7" t="n">
        <f aca="false">COUNTIF(Pedidos!$B$2:$B$7000,A1788)</f>
        <v>2</v>
      </c>
      <c r="H1788" s="16" t="n">
        <f aca="false">SUMIFS(Pedidos!$D$2:$D$7000,Pedidos!$B$2:$B$7000,A1788)</f>
        <v>55.01</v>
      </c>
      <c r="I1788" s="7" t="n">
        <f aca="false">5-MIN(4,INT(PERCENTRANK($F$2:$F$2401,F1788,6)*5))</f>
        <v>3</v>
      </c>
      <c r="J1788" s="15" t="n">
        <f aca="false">IF(G1788&gt;=Parámetros!$B$8,5,IF(G1788&gt;=Parámetros!$B$7,4,IF(G1788&gt;=Parámetros!$B$6,3,IF(G1788&gt;=Parámetros!$B$5,2,1))))</f>
        <v>2</v>
      </c>
      <c r="K1788" s="7" t="n">
        <f aca="false">1+MIN(4,INT(PERCENTRANK($H$2:$H$2401,H1788,6)*5))</f>
        <v>3</v>
      </c>
      <c r="L1788" s="7" t="str">
        <f aca="false">I1788&amp;J1788&amp;K1788</f>
        <v>323</v>
      </c>
      <c r="M1788" s="15" t="str">
        <f aca="false">INDEX('Mapa RF'!$B$4:$F$8,6-I1788,J1788)</f>
        <v>A punto de dormirse</v>
      </c>
    </row>
    <row r="1789" customFormat="false" ht="15" hidden="false" customHeight="false" outlineLevel="0" collapsed="false">
      <c r="A1789" s="10" t="s">
        <v>4687</v>
      </c>
      <c r="B1789" s="10" t="s">
        <v>8977</v>
      </c>
      <c r="C1789" s="11" t="n">
        <v>45956</v>
      </c>
      <c r="D1789" s="13" t="b">
        <f aca="false">FALSE()</f>
        <v>0</v>
      </c>
      <c r="E1789" s="14" t="n">
        <f aca="false">_xlfn.MAXIFS(Pedidos!$C$2:$C$7000,Pedidos!$B$2:$B$7000,A1789)</f>
        <v>46195</v>
      </c>
      <c r="F1789" s="15" t="n">
        <f aca="false">Parámetros!$B$4-E1789</f>
        <v>101</v>
      </c>
      <c r="G1789" s="7" t="n">
        <f aca="false">COUNTIF(Pedidos!$B$2:$B$7000,A1789)</f>
        <v>3</v>
      </c>
      <c r="H1789" s="16" t="n">
        <f aca="false">SUMIFS(Pedidos!$D$2:$D$7000,Pedidos!$B$2:$B$7000,A1789)</f>
        <v>76.26</v>
      </c>
      <c r="I1789" s="7" t="n">
        <f aca="false">5-MIN(4,INT(PERCENTRANK($F$2:$F$2401,F1789,6)*5))</f>
        <v>4</v>
      </c>
      <c r="J1789" s="15" t="n">
        <f aca="false">IF(G1789&gt;=Parámetros!$B$8,5,IF(G1789&gt;=Parámetros!$B$7,4,IF(G1789&gt;=Parámetros!$B$6,3,IF(G1789&gt;=Parámetros!$B$5,2,1))))</f>
        <v>3</v>
      </c>
      <c r="K1789" s="7" t="n">
        <f aca="false">1+MIN(4,INT(PERCENTRANK($H$2:$H$2401,H1789,6)*5))</f>
        <v>4</v>
      </c>
      <c r="L1789" s="7" t="str">
        <f aca="false">I1789&amp;J1789&amp;K1789</f>
        <v>434</v>
      </c>
      <c r="M1789" s="15" t="str">
        <f aca="false">INDEX('Mapa RF'!$B$4:$F$8,6-I1789,J1789)</f>
        <v>Potencialmente leales</v>
      </c>
    </row>
    <row r="1790" customFormat="false" ht="15" hidden="false" customHeight="false" outlineLevel="0" collapsed="false">
      <c r="A1790" s="10" t="s">
        <v>2098</v>
      </c>
      <c r="B1790" s="10" t="s">
        <v>8968</v>
      </c>
      <c r="C1790" s="11" t="n">
        <v>45763</v>
      </c>
      <c r="D1790" s="13" t="b">
        <f aca="false">TRUE()</f>
        <v>1</v>
      </c>
      <c r="E1790" s="14" t="n">
        <f aca="false">_xlfn.MAXIFS(Pedidos!$C$2:$C$7000,Pedidos!$B$2:$B$7000,A1790)</f>
        <v>45763</v>
      </c>
      <c r="F1790" s="15" t="n">
        <f aca="false">Parámetros!$B$4-E1790</f>
        <v>533</v>
      </c>
      <c r="G1790" s="7" t="n">
        <f aca="false">COUNTIF(Pedidos!$B$2:$B$7000,A1790)</f>
        <v>1</v>
      </c>
      <c r="H1790" s="16" t="n">
        <f aca="false">SUMIFS(Pedidos!$D$2:$D$7000,Pedidos!$B$2:$B$7000,A1790)</f>
        <v>28.57</v>
      </c>
      <c r="I1790" s="7" t="n">
        <f aca="false">5-MIN(4,INT(PERCENTRANK($F$2:$F$2401,F1790,6)*5))</f>
        <v>1</v>
      </c>
      <c r="J1790" s="15" t="n">
        <f aca="false">IF(G1790&gt;=Parámetros!$B$8,5,IF(G1790&gt;=Parámetros!$B$7,4,IF(G1790&gt;=Parámetros!$B$6,3,IF(G1790&gt;=Parámetros!$B$5,2,1))))</f>
        <v>1</v>
      </c>
      <c r="K1790" s="7" t="n">
        <f aca="false">1+MIN(4,INT(PERCENTRANK($H$2:$H$2401,H1790,6)*5))</f>
        <v>2</v>
      </c>
      <c r="L1790" s="7" t="str">
        <f aca="false">I1790&amp;J1790&amp;K1790</f>
        <v>112</v>
      </c>
      <c r="M1790" s="15" t="str">
        <f aca="false">INDEX('Mapa RF'!$B$4:$F$8,6-I1790,J1790)</f>
        <v>Hibernando</v>
      </c>
    </row>
    <row r="1791" customFormat="false" ht="15" hidden="false" customHeight="false" outlineLevel="0" collapsed="false">
      <c r="A1791" s="10" t="s">
        <v>1349</v>
      </c>
      <c r="B1791" s="10" t="s">
        <v>8972</v>
      </c>
      <c r="C1791" s="11" t="n">
        <v>45705</v>
      </c>
      <c r="D1791" s="13" t="b">
        <f aca="false">TRUE()</f>
        <v>1</v>
      </c>
      <c r="E1791" s="14" t="n">
        <f aca="false">_xlfn.MAXIFS(Pedidos!$C$2:$C$7000,Pedidos!$B$2:$B$7000,A1791)</f>
        <v>45705</v>
      </c>
      <c r="F1791" s="15" t="n">
        <f aca="false">Parámetros!$B$4-E1791</f>
        <v>591</v>
      </c>
      <c r="G1791" s="7" t="n">
        <f aca="false">COUNTIF(Pedidos!$B$2:$B$7000,A1791)</f>
        <v>1</v>
      </c>
      <c r="H1791" s="16" t="n">
        <f aca="false">SUMIFS(Pedidos!$D$2:$D$7000,Pedidos!$B$2:$B$7000,A1791)</f>
        <v>35.23</v>
      </c>
      <c r="I1791" s="7" t="n">
        <f aca="false">5-MIN(4,INT(PERCENTRANK($F$2:$F$2401,F1791,6)*5))</f>
        <v>1</v>
      </c>
      <c r="J1791" s="15" t="n">
        <f aca="false">IF(G1791&gt;=Parámetros!$B$8,5,IF(G1791&gt;=Parámetros!$B$7,4,IF(G1791&gt;=Parámetros!$B$6,3,IF(G1791&gt;=Parámetros!$B$5,2,1))))</f>
        <v>1</v>
      </c>
      <c r="K1791" s="7" t="n">
        <f aca="false">1+MIN(4,INT(PERCENTRANK($H$2:$H$2401,H1791,6)*5))</f>
        <v>2</v>
      </c>
      <c r="L1791" s="7" t="str">
        <f aca="false">I1791&amp;J1791&amp;K1791</f>
        <v>112</v>
      </c>
      <c r="M1791" s="15" t="str">
        <f aca="false">INDEX('Mapa RF'!$B$4:$F$8,6-I1791,J1791)</f>
        <v>Hibernando</v>
      </c>
    </row>
    <row r="1792" customFormat="false" ht="15" hidden="false" customHeight="false" outlineLevel="0" collapsed="false">
      <c r="A1792" s="10" t="s">
        <v>1675</v>
      </c>
      <c r="B1792" s="10" t="s">
        <v>8968</v>
      </c>
      <c r="C1792" s="11" t="n">
        <v>45730</v>
      </c>
      <c r="D1792" s="13" t="b">
        <f aca="false">TRUE()</f>
        <v>1</v>
      </c>
      <c r="E1792" s="14" t="n">
        <f aca="false">_xlfn.MAXIFS(Pedidos!$C$2:$C$7000,Pedidos!$B$2:$B$7000,A1792)</f>
        <v>45798</v>
      </c>
      <c r="F1792" s="15" t="n">
        <f aca="false">Parámetros!$B$4-E1792</f>
        <v>498</v>
      </c>
      <c r="G1792" s="7" t="n">
        <f aca="false">COUNTIF(Pedidos!$B$2:$B$7000,A1792)</f>
        <v>2</v>
      </c>
      <c r="H1792" s="16" t="n">
        <f aca="false">SUMIFS(Pedidos!$D$2:$D$7000,Pedidos!$B$2:$B$7000,A1792)</f>
        <v>57.82</v>
      </c>
      <c r="I1792" s="7" t="n">
        <f aca="false">5-MIN(4,INT(PERCENTRANK($F$2:$F$2401,F1792,6)*5))</f>
        <v>2</v>
      </c>
      <c r="J1792" s="15" t="n">
        <f aca="false">IF(G1792&gt;=Parámetros!$B$8,5,IF(G1792&gt;=Parámetros!$B$7,4,IF(G1792&gt;=Parámetros!$B$6,3,IF(G1792&gt;=Parámetros!$B$5,2,1))))</f>
        <v>2</v>
      </c>
      <c r="K1792" s="7" t="n">
        <f aca="false">1+MIN(4,INT(PERCENTRANK($H$2:$H$2401,H1792,6)*5))</f>
        <v>3</v>
      </c>
      <c r="L1792" s="7" t="str">
        <f aca="false">I1792&amp;J1792&amp;K1792</f>
        <v>223</v>
      </c>
      <c r="M1792" s="15" t="str">
        <f aca="false">INDEX('Mapa RF'!$B$4:$F$8,6-I1792,J1792)</f>
        <v>Hibernando</v>
      </c>
    </row>
    <row r="1793" customFormat="false" ht="15" hidden="false" customHeight="false" outlineLevel="0" collapsed="false">
      <c r="A1793" s="10" t="s">
        <v>3227</v>
      </c>
      <c r="B1793" s="10" t="s">
        <v>8972</v>
      </c>
      <c r="C1793" s="11" t="n">
        <v>45848</v>
      </c>
      <c r="D1793" s="13" t="b">
        <f aca="false">FALSE()</f>
        <v>0</v>
      </c>
      <c r="E1793" s="14" t="n">
        <f aca="false">_xlfn.MAXIFS(Pedidos!$C$2:$C$7000,Pedidos!$B$2:$B$7000,A1793)</f>
        <v>45848</v>
      </c>
      <c r="F1793" s="15" t="n">
        <f aca="false">Parámetros!$B$4-E1793</f>
        <v>448</v>
      </c>
      <c r="G1793" s="7" t="n">
        <f aca="false">COUNTIF(Pedidos!$B$2:$B$7000,A1793)</f>
        <v>1</v>
      </c>
      <c r="H1793" s="16" t="n">
        <f aca="false">SUMIFS(Pedidos!$D$2:$D$7000,Pedidos!$B$2:$B$7000,A1793)</f>
        <v>43.24</v>
      </c>
      <c r="I1793" s="7" t="n">
        <f aca="false">5-MIN(4,INT(PERCENTRANK($F$2:$F$2401,F1793,6)*5))</f>
        <v>2</v>
      </c>
      <c r="J1793" s="15" t="n">
        <f aca="false">IF(G1793&gt;=Parámetros!$B$8,5,IF(G1793&gt;=Parámetros!$B$7,4,IF(G1793&gt;=Parámetros!$B$6,3,IF(G1793&gt;=Parámetros!$B$5,2,1))))</f>
        <v>1</v>
      </c>
      <c r="K1793" s="7" t="n">
        <f aca="false">1+MIN(4,INT(PERCENTRANK($H$2:$H$2401,H1793,6)*5))</f>
        <v>3</v>
      </c>
      <c r="L1793" s="7" t="str">
        <f aca="false">I1793&amp;J1793&amp;K1793</f>
        <v>213</v>
      </c>
      <c r="M1793" s="15" t="str">
        <f aca="false">INDEX('Mapa RF'!$B$4:$F$8,6-I1793,J1793)</f>
        <v>Hibernando</v>
      </c>
    </row>
    <row r="1794" customFormat="false" ht="15" hidden="false" customHeight="false" outlineLevel="0" collapsed="false">
      <c r="A1794" s="10" t="s">
        <v>1102</v>
      </c>
      <c r="B1794" s="10" t="s">
        <v>8981</v>
      </c>
      <c r="C1794" s="11" t="n">
        <v>45684</v>
      </c>
      <c r="D1794" s="13" t="b">
        <f aca="false">FALSE()</f>
        <v>0</v>
      </c>
      <c r="E1794" s="14" t="n">
        <f aca="false">_xlfn.MAXIFS(Pedidos!$C$2:$C$7000,Pedidos!$B$2:$B$7000,A1794)</f>
        <v>45684</v>
      </c>
      <c r="F1794" s="15" t="n">
        <f aca="false">Parámetros!$B$4-E1794</f>
        <v>612</v>
      </c>
      <c r="G1794" s="7" t="n">
        <f aca="false">COUNTIF(Pedidos!$B$2:$B$7000,A1794)</f>
        <v>1</v>
      </c>
      <c r="H1794" s="16" t="n">
        <f aca="false">SUMIFS(Pedidos!$D$2:$D$7000,Pedidos!$B$2:$B$7000,A1794)</f>
        <v>20.85</v>
      </c>
      <c r="I1794" s="7" t="n">
        <f aca="false">5-MIN(4,INT(PERCENTRANK($F$2:$F$2401,F1794,6)*5))</f>
        <v>1</v>
      </c>
      <c r="J1794" s="15" t="n">
        <f aca="false">IF(G1794&gt;=Parámetros!$B$8,5,IF(G1794&gt;=Parámetros!$B$7,4,IF(G1794&gt;=Parámetros!$B$6,3,IF(G1794&gt;=Parámetros!$B$5,2,1))))</f>
        <v>1</v>
      </c>
      <c r="K1794" s="7" t="n">
        <f aca="false">1+MIN(4,INT(PERCENTRANK($H$2:$H$2401,H1794,6)*5))</f>
        <v>1</v>
      </c>
      <c r="L1794" s="7" t="str">
        <f aca="false">I1794&amp;J1794&amp;K1794</f>
        <v>111</v>
      </c>
      <c r="M1794" s="15" t="str">
        <f aca="false">INDEX('Mapa RF'!$B$4:$F$8,6-I1794,J1794)</f>
        <v>Hibernando</v>
      </c>
    </row>
    <row r="1795" customFormat="false" ht="15" hidden="false" customHeight="false" outlineLevel="0" collapsed="false">
      <c r="A1795" s="10" t="s">
        <v>1607</v>
      </c>
      <c r="B1795" s="10" t="s">
        <v>8976</v>
      </c>
      <c r="C1795" s="11" t="n">
        <v>45726</v>
      </c>
      <c r="D1795" s="13" t="b">
        <f aca="false">TRUE()</f>
        <v>1</v>
      </c>
      <c r="E1795" s="14" t="n">
        <f aca="false">_xlfn.MAXIFS(Pedidos!$C$2:$C$7000,Pedidos!$B$2:$B$7000,A1795)</f>
        <v>46259</v>
      </c>
      <c r="F1795" s="15" t="n">
        <f aca="false">Parámetros!$B$4-E1795</f>
        <v>37</v>
      </c>
      <c r="G1795" s="7" t="n">
        <f aca="false">COUNTIF(Pedidos!$B$2:$B$7000,A1795)</f>
        <v>10</v>
      </c>
      <c r="H1795" s="16" t="n">
        <f aca="false">SUMIFS(Pedidos!$D$2:$D$7000,Pedidos!$B$2:$B$7000,A1795)</f>
        <v>446.25</v>
      </c>
      <c r="I1795" s="7" t="n">
        <f aca="false">5-MIN(4,INT(PERCENTRANK($F$2:$F$2401,F1795,6)*5))</f>
        <v>5</v>
      </c>
      <c r="J1795" s="15" t="n">
        <f aca="false">IF(G1795&gt;=Parámetros!$B$8,5,IF(G1795&gt;=Parámetros!$B$7,4,IF(G1795&gt;=Parámetros!$B$6,3,IF(G1795&gt;=Parámetros!$B$5,2,1))))</f>
        <v>5</v>
      </c>
      <c r="K1795" s="7" t="n">
        <f aca="false">1+MIN(4,INT(PERCENTRANK($H$2:$H$2401,H1795,6)*5))</f>
        <v>5</v>
      </c>
      <c r="L1795" s="7" t="str">
        <f aca="false">I1795&amp;J1795&amp;K1795</f>
        <v>555</v>
      </c>
      <c r="M1795" s="15" t="str">
        <f aca="false">INDEX('Mapa RF'!$B$4:$F$8,6-I1795,J1795)</f>
        <v>Campeones</v>
      </c>
    </row>
    <row r="1796" customFormat="false" ht="15" hidden="false" customHeight="false" outlineLevel="0" collapsed="false">
      <c r="A1796" s="10" t="s">
        <v>1773</v>
      </c>
      <c r="B1796" s="10" t="s">
        <v>8968</v>
      </c>
      <c r="C1796" s="11" t="n">
        <v>45738</v>
      </c>
      <c r="D1796" s="13" t="b">
        <f aca="false">TRUE()</f>
        <v>1</v>
      </c>
      <c r="E1796" s="14" t="n">
        <f aca="false">_xlfn.MAXIFS(Pedidos!$C$2:$C$7000,Pedidos!$B$2:$B$7000,A1796)</f>
        <v>45928</v>
      </c>
      <c r="F1796" s="15" t="n">
        <f aca="false">Parámetros!$B$4-E1796</f>
        <v>368</v>
      </c>
      <c r="G1796" s="7" t="n">
        <f aca="false">COUNTIF(Pedidos!$B$2:$B$7000,A1796)</f>
        <v>7</v>
      </c>
      <c r="H1796" s="16" t="n">
        <f aca="false">SUMIFS(Pedidos!$D$2:$D$7000,Pedidos!$B$2:$B$7000,A1796)</f>
        <v>340.11</v>
      </c>
      <c r="I1796" s="7" t="n">
        <f aca="false">5-MIN(4,INT(PERCENTRANK($F$2:$F$2401,F1796,6)*5))</f>
        <v>2</v>
      </c>
      <c r="J1796" s="15" t="n">
        <f aca="false">IF(G1796&gt;=Parámetros!$B$8,5,IF(G1796&gt;=Parámetros!$B$7,4,IF(G1796&gt;=Parámetros!$B$6,3,IF(G1796&gt;=Parámetros!$B$5,2,1))))</f>
        <v>5</v>
      </c>
      <c r="K1796" s="7" t="n">
        <f aca="false">1+MIN(4,INT(PERCENTRANK($H$2:$H$2401,H1796,6)*5))</f>
        <v>5</v>
      </c>
      <c r="L1796" s="7" t="str">
        <f aca="false">I1796&amp;J1796&amp;K1796</f>
        <v>255</v>
      </c>
      <c r="M1796" s="15" t="str">
        <f aca="false">INDEX('Mapa RF'!$B$4:$F$8,6-I1796,J1796)</f>
        <v>No podemos perderlos</v>
      </c>
    </row>
    <row r="1797" customFormat="false" ht="15" hidden="false" customHeight="false" outlineLevel="0" collapsed="false">
      <c r="A1797" s="10" t="s">
        <v>5749</v>
      </c>
      <c r="B1797" s="10" t="s">
        <v>8973</v>
      </c>
      <c r="C1797" s="11" t="n">
        <v>46036</v>
      </c>
      <c r="D1797" s="13" t="b">
        <f aca="false">FALSE()</f>
        <v>0</v>
      </c>
      <c r="E1797" s="14" t="n">
        <f aca="false">_xlfn.MAXIFS(Pedidos!$C$2:$C$7000,Pedidos!$B$2:$B$7000,A1797)</f>
        <v>46263</v>
      </c>
      <c r="F1797" s="15" t="n">
        <f aca="false">Parámetros!$B$4-E1797</f>
        <v>33</v>
      </c>
      <c r="G1797" s="7" t="n">
        <f aca="false">COUNTIF(Pedidos!$B$2:$B$7000,A1797)</f>
        <v>2</v>
      </c>
      <c r="H1797" s="16" t="n">
        <f aca="false">SUMIFS(Pedidos!$D$2:$D$7000,Pedidos!$B$2:$B$7000,A1797)</f>
        <v>59.13</v>
      </c>
      <c r="I1797" s="7" t="n">
        <f aca="false">5-MIN(4,INT(PERCENTRANK($F$2:$F$2401,F1797,6)*5))</f>
        <v>5</v>
      </c>
      <c r="J1797" s="15" t="n">
        <f aca="false">IF(G1797&gt;=Parámetros!$B$8,5,IF(G1797&gt;=Parámetros!$B$7,4,IF(G1797&gt;=Parámetros!$B$6,3,IF(G1797&gt;=Parámetros!$B$5,2,1))))</f>
        <v>2</v>
      </c>
      <c r="K1797" s="7" t="n">
        <f aca="false">1+MIN(4,INT(PERCENTRANK($H$2:$H$2401,H1797,6)*5))</f>
        <v>4</v>
      </c>
      <c r="L1797" s="7" t="str">
        <f aca="false">I1797&amp;J1797&amp;K1797</f>
        <v>524</v>
      </c>
      <c r="M1797" s="15" t="str">
        <f aca="false">INDEX('Mapa RF'!$B$4:$F$8,6-I1797,J1797)</f>
        <v>Potencialmente leales</v>
      </c>
    </row>
    <row r="1798" customFormat="false" ht="15" hidden="false" customHeight="false" outlineLevel="0" collapsed="false">
      <c r="A1798" s="10" t="s">
        <v>669</v>
      </c>
      <c r="B1798" s="10" t="s">
        <v>8972</v>
      </c>
      <c r="C1798" s="11" t="n">
        <v>45643</v>
      </c>
      <c r="D1798" s="13" t="b">
        <f aca="false">TRUE()</f>
        <v>1</v>
      </c>
      <c r="E1798" s="14" t="n">
        <f aca="false">_xlfn.MAXIFS(Pedidos!$C$2:$C$7000,Pedidos!$B$2:$B$7000,A1798)</f>
        <v>45802</v>
      </c>
      <c r="F1798" s="15" t="n">
        <f aca="false">Parámetros!$B$4-E1798</f>
        <v>494</v>
      </c>
      <c r="G1798" s="7" t="n">
        <f aca="false">COUNTIF(Pedidos!$B$2:$B$7000,A1798)</f>
        <v>4</v>
      </c>
      <c r="H1798" s="16" t="n">
        <f aca="false">SUMIFS(Pedidos!$D$2:$D$7000,Pedidos!$B$2:$B$7000,A1798)</f>
        <v>150.3</v>
      </c>
      <c r="I1798" s="7" t="n">
        <f aca="false">5-MIN(4,INT(PERCENTRANK($F$2:$F$2401,F1798,6)*5))</f>
        <v>2</v>
      </c>
      <c r="J1798" s="15" t="n">
        <f aca="false">IF(G1798&gt;=Parámetros!$B$8,5,IF(G1798&gt;=Parámetros!$B$7,4,IF(G1798&gt;=Parámetros!$B$6,3,IF(G1798&gt;=Parámetros!$B$5,2,1))))</f>
        <v>4</v>
      </c>
      <c r="K1798" s="7" t="n">
        <f aca="false">1+MIN(4,INT(PERCENTRANK($H$2:$H$2401,H1798,6)*5))</f>
        <v>5</v>
      </c>
      <c r="L1798" s="7" t="str">
        <f aca="false">I1798&amp;J1798&amp;K1798</f>
        <v>245</v>
      </c>
      <c r="M1798" s="15" t="str">
        <f aca="false">INDEX('Mapa RF'!$B$4:$F$8,6-I1798,J1798)</f>
        <v>En riesgo</v>
      </c>
    </row>
    <row r="1799" customFormat="false" ht="15" hidden="false" customHeight="false" outlineLevel="0" collapsed="false">
      <c r="A1799" s="10" t="s">
        <v>5908</v>
      </c>
      <c r="B1799" s="10" t="s">
        <v>8968</v>
      </c>
      <c r="C1799" s="11" t="n">
        <v>46049</v>
      </c>
      <c r="D1799" s="13" t="b">
        <f aca="false">TRUE()</f>
        <v>1</v>
      </c>
      <c r="E1799" s="14" t="n">
        <f aca="false">_xlfn.MAXIFS(Pedidos!$C$2:$C$7000,Pedidos!$B$2:$B$7000,A1799)</f>
        <v>46206</v>
      </c>
      <c r="F1799" s="15" t="n">
        <f aca="false">Parámetros!$B$4-E1799</f>
        <v>90</v>
      </c>
      <c r="G1799" s="7" t="n">
        <f aca="false">COUNTIF(Pedidos!$B$2:$B$7000,A1799)</f>
        <v>2</v>
      </c>
      <c r="H1799" s="16" t="n">
        <f aca="false">SUMIFS(Pedidos!$D$2:$D$7000,Pedidos!$B$2:$B$7000,A1799)</f>
        <v>59.59</v>
      </c>
      <c r="I1799" s="7" t="n">
        <f aca="false">5-MIN(4,INT(PERCENTRANK($F$2:$F$2401,F1799,6)*5))</f>
        <v>4</v>
      </c>
      <c r="J1799" s="15" t="n">
        <f aca="false">IF(G1799&gt;=Parámetros!$B$8,5,IF(G1799&gt;=Parámetros!$B$7,4,IF(G1799&gt;=Parámetros!$B$6,3,IF(G1799&gt;=Parámetros!$B$5,2,1))))</f>
        <v>2</v>
      </c>
      <c r="K1799" s="7" t="n">
        <f aca="false">1+MIN(4,INT(PERCENTRANK($H$2:$H$2401,H1799,6)*5))</f>
        <v>4</v>
      </c>
      <c r="L1799" s="7" t="str">
        <f aca="false">I1799&amp;J1799&amp;K1799</f>
        <v>424</v>
      </c>
      <c r="M1799" s="15" t="str">
        <f aca="false">INDEX('Mapa RF'!$B$4:$F$8,6-I1799,J1799)</f>
        <v>Potencialmente leales</v>
      </c>
    </row>
    <row r="1800" customFormat="false" ht="15" hidden="false" customHeight="false" outlineLevel="0" collapsed="false">
      <c r="A1800" s="10" t="s">
        <v>1337</v>
      </c>
      <c r="B1800" s="10" t="s">
        <v>8976</v>
      </c>
      <c r="C1800" s="11" t="n">
        <v>45704</v>
      </c>
      <c r="D1800" s="13" t="b">
        <f aca="false">FALSE()</f>
        <v>0</v>
      </c>
      <c r="E1800" s="14" t="n">
        <f aca="false">_xlfn.MAXIFS(Pedidos!$C$2:$C$7000,Pedidos!$B$2:$B$7000,A1800)</f>
        <v>45704</v>
      </c>
      <c r="F1800" s="15" t="n">
        <f aca="false">Parámetros!$B$4-E1800</f>
        <v>592</v>
      </c>
      <c r="G1800" s="7" t="n">
        <f aca="false">COUNTIF(Pedidos!$B$2:$B$7000,A1800)</f>
        <v>1</v>
      </c>
      <c r="H1800" s="16" t="n">
        <f aca="false">SUMIFS(Pedidos!$D$2:$D$7000,Pedidos!$B$2:$B$7000,A1800)</f>
        <v>28.53</v>
      </c>
      <c r="I1800" s="7" t="n">
        <f aca="false">5-MIN(4,INT(PERCENTRANK($F$2:$F$2401,F1800,6)*5))</f>
        <v>1</v>
      </c>
      <c r="J1800" s="15" t="n">
        <f aca="false">IF(G1800&gt;=Parámetros!$B$8,5,IF(G1800&gt;=Parámetros!$B$7,4,IF(G1800&gt;=Parámetros!$B$6,3,IF(G1800&gt;=Parámetros!$B$5,2,1))))</f>
        <v>1</v>
      </c>
      <c r="K1800" s="7" t="n">
        <f aca="false">1+MIN(4,INT(PERCENTRANK($H$2:$H$2401,H1800,6)*5))</f>
        <v>2</v>
      </c>
      <c r="L1800" s="7" t="str">
        <f aca="false">I1800&amp;J1800&amp;K1800</f>
        <v>112</v>
      </c>
      <c r="M1800" s="15" t="str">
        <f aca="false">INDEX('Mapa RF'!$B$4:$F$8,6-I1800,J1800)</f>
        <v>Hibernando</v>
      </c>
    </row>
    <row r="1801" customFormat="false" ht="15" hidden="false" customHeight="false" outlineLevel="0" collapsed="false">
      <c r="A1801" s="10" t="s">
        <v>3198</v>
      </c>
      <c r="B1801" s="10" t="s">
        <v>8972</v>
      </c>
      <c r="C1801" s="11" t="n">
        <v>45846</v>
      </c>
      <c r="D1801" s="13" t="b">
        <f aca="false">FALSE()</f>
        <v>0</v>
      </c>
      <c r="E1801" s="14" t="n">
        <f aca="false">_xlfn.MAXIFS(Pedidos!$C$2:$C$7000,Pedidos!$B$2:$B$7000,A1801)</f>
        <v>46069</v>
      </c>
      <c r="F1801" s="15" t="n">
        <f aca="false">Parámetros!$B$4-E1801</f>
        <v>227</v>
      </c>
      <c r="G1801" s="7" t="n">
        <f aca="false">COUNTIF(Pedidos!$B$2:$B$7000,A1801)</f>
        <v>4</v>
      </c>
      <c r="H1801" s="16" t="n">
        <f aca="false">SUMIFS(Pedidos!$D$2:$D$7000,Pedidos!$B$2:$B$7000,A1801)</f>
        <v>142.01</v>
      </c>
      <c r="I1801" s="7" t="n">
        <f aca="false">5-MIN(4,INT(PERCENTRANK($F$2:$F$2401,F1801,6)*5))</f>
        <v>3</v>
      </c>
      <c r="J1801" s="15" t="n">
        <f aca="false">IF(G1801&gt;=Parámetros!$B$8,5,IF(G1801&gt;=Parámetros!$B$7,4,IF(G1801&gt;=Parámetros!$B$6,3,IF(G1801&gt;=Parámetros!$B$5,2,1))))</f>
        <v>4</v>
      </c>
      <c r="K1801" s="7" t="n">
        <f aca="false">1+MIN(4,INT(PERCENTRANK($H$2:$H$2401,H1801,6)*5))</f>
        <v>5</v>
      </c>
      <c r="L1801" s="7" t="str">
        <f aca="false">I1801&amp;J1801&amp;K1801</f>
        <v>345</v>
      </c>
      <c r="M1801" s="15" t="str">
        <f aca="false">INDEX('Mapa RF'!$B$4:$F$8,6-I1801,J1801)</f>
        <v>Leales</v>
      </c>
    </row>
    <row r="1802" customFormat="false" ht="15" hidden="false" customHeight="false" outlineLevel="0" collapsed="false">
      <c r="A1802" s="10" t="s">
        <v>8478</v>
      </c>
      <c r="B1802" s="10" t="s">
        <v>8968</v>
      </c>
      <c r="C1802" s="11" t="n">
        <v>46254</v>
      </c>
      <c r="D1802" s="13" t="b">
        <f aca="false">FALSE()</f>
        <v>0</v>
      </c>
      <c r="E1802" s="14" t="n">
        <f aca="false">_xlfn.MAXIFS(Pedidos!$C$2:$C$7000,Pedidos!$B$2:$B$7000,A1802)</f>
        <v>46254</v>
      </c>
      <c r="F1802" s="15" t="n">
        <f aca="false">Parámetros!$B$4-E1802</f>
        <v>42</v>
      </c>
      <c r="G1802" s="7" t="n">
        <f aca="false">COUNTIF(Pedidos!$B$2:$B$7000,A1802)</f>
        <v>1</v>
      </c>
      <c r="H1802" s="16" t="n">
        <f aca="false">SUMIFS(Pedidos!$D$2:$D$7000,Pedidos!$B$2:$B$7000,A1802)</f>
        <v>52.42</v>
      </c>
      <c r="I1802" s="7" t="n">
        <f aca="false">5-MIN(4,INT(PERCENTRANK($F$2:$F$2401,F1802,6)*5))</f>
        <v>5</v>
      </c>
      <c r="J1802" s="15" t="n">
        <f aca="false">IF(G1802&gt;=Parámetros!$B$8,5,IF(G1802&gt;=Parámetros!$B$7,4,IF(G1802&gt;=Parámetros!$B$6,3,IF(G1802&gt;=Parámetros!$B$5,2,1))))</f>
        <v>1</v>
      </c>
      <c r="K1802" s="7" t="n">
        <f aca="false">1+MIN(4,INT(PERCENTRANK($H$2:$H$2401,H1802,6)*5))</f>
        <v>3</v>
      </c>
      <c r="L1802" s="7" t="str">
        <f aca="false">I1802&amp;J1802&amp;K1802</f>
        <v>513</v>
      </c>
      <c r="M1802" s="15" t="str">
        <f aca="false">INDEX('Mapa RF'!$B$4:$F$8,6-I1802,J1802)</f>
        <v>Nuevos</v>
      </c>
    </row>
    <row r="1803" customFormat="false" ht="15" hidden="false" customHeight="false" outlineLevel="0" collapsed="false">
      <c r="A1803" s="10" t="s">
        <v>8189</v>
      </c>
      <c r="B1803" s="10" t="s">
        <v>8971</v>
      </c>
      <c r="C1803" s="11" t="n">
        <v>46232</v>
      </c>
      <c r="D1803" s="13" t="b">
        <f aca="false">TRUE()</f>
        <v>1</v>
      </c>
      <c r="E1803" s="14" t="n">
        <f aca="false">_xlfn.MAXIFS(Pedidos!$C$2:$C$7000,Pedidos!$B$2:$B$7000,A1803)</f>
        <v>46232</v>
      </c>
      <c r="F1803" s="15" t="n">
        <f aca="false">Parámetros!$B$4-E1803</f>
        <v>64</v>
      </c>
      <c r="G1803" s="7" t="n">
        <f aca="false">COUNTIF(Pedidos!$B$2:$B$7000,A1803)</f>
        <v>1</v>
      </c>
      <c r="H1803" s="16" t="n">
        <f aca="false">SUMIFS(Pedidos!$D$2:$D$7000,Pedidos!$B$2:$B$7000,A1803)</f>
        <v>31.69</v>
      </c>
      <c r="I1803" s="7" t="n">
        <f aca="false">5-MIN(4,INT(PERCENTRANK($F$2:$F$2401,F1803,6)*5))</f>
        <v>5</v>
      </c>
      <c r="J1803" s="15" t="n">
        <f aca="false">IF(G1803&gt;=Parámetros!$B$8,5,IF(G1803&gt;=Parámetros!$B$7,4,IF(G1803&gt;=Parámetros!$B$6,3,IF(G1803&gt;=Parámetros!$B$5,2,1))))</f>
        <v>1</v>
      </c>
      <c r="K1803" s="7" t="n">
        <f aca="false">1+MIN(4,INT(PERCENTRANK($H$2:$H$2401,H1803,6)*5))</f>
        <v>2</v>
      </c>
      <c r="L1803" s="7" t="str">
        <f aca="false">I1803&amp;J1803&amp;K1803</f>
        <v>512</v>
      </c>
      <c r="M1803" s="15" t="str">
        <f aca="false">INDEX('Mapa RF'!$B$4:$F$8,6-I1803,J1803)</f>
        <v>Nuevos</v>
      </c>
    </row>
    <row r="1804" customFormat="false" ht="15" hidden="false" customHeight="false" outlineLevel="0" collapsed="false">
      <c r="A1804" s="10" t="s">
        <v>2050</v>
      </c>
      <c r="B1804" s="10" t="s">
        <v>8970</v>
      </c>
      <c r="C1804" s="11" t="n">
        <v>45760</v>
      </c>
      <c r="D1804" s="13" t="b">
        <f aca="false">TRUE()</f>
        <v>1</v>
      </c>
      <c r="E1804" s="14" t="n">
        <f aca="false">_xlfn.MAXIFS(Pedidos!$C$2:$C$7000,Pedidos!$B$2:$B$7000,A1804)</f>
        <v>46269</v>
      </c>
      <c r="F1804" s="15" t="n">
        <f aca="false">Parámetros!$B$4-E1804</f>
        <v>27</v>
      </c>
      <c r="G1804" s="7" t="n">
        <f aca="false">COUNTIF(Pedidos!$B$2:$B$7000,A1804)</f>
        <v>16</v>
      </c>
      <c r="H1804" s="16" t="n">
        <f aca="false">SUMIFS(Pedidos!$D$2:$D$7000,Pedidos!$B$2:$B$7000,A1804)</f>
        <v>878.31</v>
      </c>
      <c r="I1804" s="7" t="n">
        <f aca="false">5-MIN(4,INT(PERCENTRANK($F$2:$F$2401,F1804,6)*5))</f>
        <v>5</v>
      </c>
      <c r="J1804" s="15" t="n">
        <f aca="false">IF(G1804&gt;=Parámetros!$B$8,5,IF(G1804&gt;=Parámetros!$B$7,4,IF(G1804&gt;=Parámetros!$B$6,3,IF(G1804&gt;=Parámetros!$B$5,2,1))))</f>
        <v>5</v>
      </c>
      <c r="K1804" s="7" t="n">
        <f aca="false">1+MIN(4,INT(PERCENTRANK($H$2:$H$2401,H1804,6)*5))</f>
        <v>5</v>
      </c>
      <c r="L1804" s="7" t="str">
        <f aca="false">I1804&amp;J1804&amp;K1804</f>
        <v>555</v>
      </c>
      <c r="M1804" s="15" t="str">
        <f aca="false">INDEX('Mapa RF'!$B$4:$F$8,6-I1804,J1804)</f>
        <v>Campeones</v>
      </c>
    </row>
    <row r="1805" customFormat="false" ht="15" hidden="false" customHeight="false" outlineLevel="0" collapsed="false">
      <c r="A1805" s="10" t="s">
        <v>556</v>
      </c>
      <c r="B1805" s="10" t="s">
        <v>8972</v>
      </c>
      <c r="C1805" s="11" t="n">
        <v>45632</v>
      </c>
      <c r="D1805" s="13" t="b">
        <f aca="false">TRUE()</f>
        <v>1</v>
      </c>
      <c r="E1805" s="14" t="n">
        <f aca="false">_xlfn.MAXIFS(Pedidos!$C$2:$C$7000,Pedidos!$B$2:$B$7000,A1805)</f>
        <v>46293</v>
      </c>
      <c r="F1805" s="15" t="n">
        <f aca="false">Parámetros!$B$4-E1805</f>
        <v>3</v>
      </c>
      <c r="G1805" s="7" t="n">
        <f aca="false">COUNTIF(Pedidos!$B$2:$B$7000,A1805)</f>
        <v>19</v>
      </c>
      <c r="H1805" s="16" t="n">
        <f aca="false">SUMIFS(Pedidos!$D$2:$D$7000,Pedidos!$B$2:$B$7000,A1805)</f>
        <v>954.52</v>
      </c>
      <c r="I1805" s="7" t="n">
        <f aca="false">5-MIN(4,INT(PERCENTRANK($F$2:$F$2401,F1805,6)*5))</f>
        <v>5</v>
      </c>
      <c r="J1805" s="15" t="n">
        <f aca="false">IF(G1805&gt;=Parámetros!$B$8,5,IF(G1805&gt;=Parámetros!$B$7,4,IF(G1805&gt;=Parámetros!$B$6,3,IF(G1805&gt;=Parámetros!$B$5,2,1))))</f>
        <v>5</v>
      </c>
      <c r="K1805" s="7" t="n">
        <f aca="false">1+MIN(4,INT(PERCENTRANK($H$2:$H$2401,H1805,6)*5))</f>
        <v>5</v>
      </c>
      <c r="L1805" s="7" t="str">
        <f aca="false">I1805&amp;J1805&amp;K1805</f>
        <v>555</v>
      </c>
      <c r="M1805" s="15" t="str">
        <f aca="false">INDEX('Mapa RF'!$B$4:$F$8,6-I1805,J1805)</f>
        <v>Campeones</v>
      </c>
    </row>
    <row r="1806" customFormat="false" ht="15" hidden="false" customHeight="false" outlineLevel="0" collapsed="false">
      <c r="A1806" s="10" t="s">
        <v>7656</v>
      </c>
      <c r="B1806" s="10" t="s">
        <v>8977</v>
      </c>
      <c r="C1806" s="11" t="n">
        <v>46191</v>
      </c>
      <c r="D1806" s="13" t="b">
        <f aca="false">TRUE()</f>
        <v>1</v>
      </c>
      <c r="E1806" s="14" t="n">
        <f aca="false">_xlfn.MAXIFS(Pedidos!$C$2:$C$7000,Pedidos!$B$2:$B$7000,A1806)</f>
        <v>46191</v>
      </c>
      <c r="F1806" s="15" t="n">
        <f aca="false">Parámetros!$B$4-E1806</f>
        <v>105</v>
      </c>
      <c r="G1806" s="7" t="n">
        <f aca="false">COUNTIF(Pedidos!$B$2:$B$7000,A1806)</f>
        <v>1</v>
      </c>
      <c r="H1806" s="16" t="n">
        <f aca="false">SUMIFS(Pedidos!$D$2:$D$7000,Pedidos!$B$2:$B$7000,A1806)</f>
        <v>27.52</v>
      </c>
      <c r="I1806" s="7" t="n">
        <f aca="false">5-MIN(4,INT(PERCENTRANK($F$2:$F$2401,F1806,6)*5))</f>
        <v>4</v>
      </c>
      <c r="J1806" s="15" t="n">
        <f aca="false">IF(G1806&gt;=Parámetros!$B$8,5,IF(G1806&gt;=Parámetros!$B$7,4,IF(G1806&gt;=Parámetros!$B$6,3,IF(G1806&gt;=Parámetros!$B$5,2,1))))</f>
        <v>1</v>
      </c>
      <c r="K1806" s="7" t="n">
        <f aca="false">1+MIN(4,INT(PERCENTRANK($H$2:$H$2401,H1806,6)*5))</f>
        <v>2</v>
      </c>
      <c r="L1806" s="7" t="str">
        <f aca="false">I1806&amp;J1806&amp;K1806</f>
        <v>412</v>
      </c>
      <c r="M1806" s="15" t="str">
        <f aca="false">INDEX('Mapa RF'!$B$4:$F$8,6-I1806,J1806)</f>
        <v>Prometedores</v>
      </c>
    </row>
    <row r="1807" customFormat="false" ht="15" hidden="false" customHeight="false" outlineLevel="0" collapsed="false">
      <c r="A1807" s="10" t="s">
        <v>7128</v>
      </c>
      <c r="B1807" s="10" t="s">
        <v>8973</v>
      </c>
      <c r="C1807" s="11" t="n">
        <v>46145</v>
      </c>
      <c r="D1807" s="13" t="b">
        <f aca="false">TRUE()</f>
        <v>1</v>
      </c>
      <c r="E1807" s="14" t="n">
        <f aca="false">_xlfn.MAXIFS(Pedidos!$C$2:$C$7000,Pedidos!$B$2:$B$7000,A1807)</f>
        <v>46145</v>
      </c>
      <c r="F1807" s="15" t="n">
        <f aca="false">Parámetros!$B$4-E1807</f>
        <v>151</v>
      </c>
      <c r="G1807" s="7" t="n">
        <f aca="false">COUNTIF(Pedidos!$B$2:$B$7000,A1807)</f>
        <v>1</v>
      </c>
      <c r="H1807" s="16" t="n">
        <f aca="false">SUMIFS(Pedidos!$D$2:$D$7000,Pedidos!$B$2:$B$7000,A1807)</f>
        <v>21.18</v>
      </c>
      <c r="I1807" s="7" t="n">
        <f aca="false">5-MIN(4,INT(PERCENTRANK($F$2:$F$2401,F1807,6)*5))</f>
        <v>4</v>
      </c>
      <c r="J1807" s="15" t="n">
        <f aca="false">IF(G1807&gt;=Parámetros!$B$8,5,IF(G1807&gt;=Parámetros!$B$7,4,IF(G1807&gt;=Parámetros!$B$6,3,IF(G1807&gt;=Parámetros!$B$5,2,1))))</f>
        <v>1</v>
      </c>
      <c r="K1807" s="7" t="n">
        <f aca="false">1+MIN(4,INT(PERCENTRANK($H$2:$H$2401,H1807,6)*5))</f>
        <v>1</v>
      </c>
      <c r="L1807" s="7" t="str">
        <f aca="false">I1807&amp;J1807&amp;K1807</f>
        <v>411</v>
      </c>
      <c r="M1807" s="15" t="str">
        <f aca="false">INDEX('Mapa RF'!$B$4:$F$8,6-I1807,J1807)</f>
        <v>Prometedores</v>
      </c>
    </row>
    <row r="1808" customFormat="false" ht="15" hidden="false" customHeight="false" outlineLevel="0" collapsed="false">
      <c r="A1808" s="10" t="s">
        <v>7033</v>
      </c>
      <c r="B1808" s="10" t="s">
        <v>8976</v>
      </c>
      <c r="C1808" s="11" t="n">
        <v>46137</v>
      </c>
      <c r="D1808" s="13" t="b">
        <f aca="false">TRUE()</f>
        <v>1</v>
      </c>
      <c r="E1808" s="14" t="n">
        <f aca="false">_xlfn.MAXIFS(Pedidos!$C$2:$C$7000,Pedidos!$B$2:$B$7000,A1808)</f>
        <v>46137</v>
      </c>
      <c r="F1808" s="15" t="n">
        <f aca="false">Parámetros!$B$4-E1808</f>
        <v>159</v>
      </c>
      <c r="G1808" s="7" t="n">
        <f aca="false">COUNTIF(Pedidos!$B$2:$B$7000,A1808)</f>
        <v>1</v>
      </c>
      <c r="H1808" s="16" t="n">
        <f aca="false">SUMIFS(Pedidos!$D$2:$D$7000,Pedidos!$B$2:$B$7000,A1808)</f>
        <v>58.15</v>
      </c>
      <c r="I1808" s="7" t="n">
        <f aca="false">5-MIN(4,INT(PERCENTRANK($F$2:$F$2401,F1808,6)*5))</f>
        <v>4</v>
      </c>
      <c r="J1808" s="15" t="n">
        <f aca="false">IF(G1808&gt;=Parámetros!$B$8,5,IF(G1808&gt;=Parámetros!$B$7,4,IF(G1808&gt;=Parámetros!$B$6,3,IF(G1808&gt;=Parámetros!$B$5,2,1))))</f>
        <v>1</v>
      </c>
      <c r="K1808" s="7" t="n">
        <f aca="false">1+MIN(4,INT(PERCENTRANK($H$2:$H$2401,H1808,6)*5))</f>
        <v>3</v>
      </c>
      <c r="L1808" s="7" t="str">
        <f aca="false">I1808&amp;J1808&amp;K1808</f>
        <v>413</v>
      </c>
      <c r="M1808" s="15" t="str">
        <f aca="false">INDEX('Mapa RF'!$B$4:$F$8,6-I1808,J1808)</f>
        <v>Prometedores</v>
      </c>
    </row>
    <row r="1809" customFormat="false" ht="15" hidden="false" customHeight="false" outlineLevel="0" collapsed="false">
      <c r="A1809" s="10" t="s">
        <v>133</v>
      </c>
      <c r="B1809" s="10" t="s">
        <v>8974</v>
      </c>
      <c r="C1809" s="11" t="n">
        <v>45579</v>
      </c>
      <c r="D1809" s="13" t="b">
        <f aca="false">FALSE()</f>
        <v>0</v>
      </c>
      <c r="E1809" s="14" t="n">
        <f aca="false">_xlfn.MAXIFS(Pedidos!$C$2:$C$7000,Pedidos!$B$2:$B$7000,A1809)</f>
        <v>45579</v>
      </c>
      <c r="F1809" s="15" t="n">
        <f aca="false">Parámetros!$B$4-E1809</f>
        <v>717</v>
      </c>
      <c r="G1809" s="7" t="n">
        <f aca="false">COUNTIF(Pedidos!$B$2:$B$7000,A1809)</f>
        <v>1</v>
      </c>
      <c r="H1809" s="16" t="n">
        <f aca="false">SUMIFS(Pedidos!$D$2:$D$7000,Pedidos!$B$2:$B$7000,A1809)</f>
        <v>26.02</v>
      </c>
      <c r="I1809" s="7" t="n">
        <f aca="false">5-MIN(4,INT(PERCENTRANK($F$2:$F$2401,F1809,6)*5))</f>
        <v>1</v>
      </c>
      <c r="J1809" s="15" t="n">
        <f aca="false">IF(G1809&gt;=Parámetros!$B$8,5,IF(G1809&gt;=Parámetros!$B$7,4,IF(G1809&gt;=Parámetros!$B$6,3,IF(G1809&gt;=Parámetros!$B$5,2,1))))</f>
        <v>1</v>
      </c>
      <c r="K1809" s="7" t="n">
        <f aca="false">1+MIN(4,INT(PERCENTRANK($H$2:$H$2401,H1809,6)*5))</f>
        <v>2</v>
      </c>
      <c r="L1809" s="7" t="str">
        <f aca="false">I1809&amp;J1809&amp;K1809</f>
        <v>112</v>
      </c>
      <c r="M1809" s="15" t="str">
        <f aca="false">INDEX('Mapa RF'!$B$4:$F$8,6-I1809,J1809)</f>
        <v>Hibernando</v>
      </c>
    </row>
    <row r="1810" customFormat="false" ht="15" hidden="false" customHeight="false" outlineLevel="0" collapsed="false">
      <c r="A1810" s="10" t="s">
        <v>258</v>
      </c>
      <c r="B1810" s="10" t="s">
        <v>8978</v>
      </c>
      <c r="C1810" s="11" t="n">
        <v>45595</v>
      </c>
      <c r="D1810" s="13" t="b">
        <f aca="false">TRUE()</f>
        <v>1</v>
      </c>
      <c r="E1810" s="14" t="n">
        <f aca="false">_xlfn.MAXIFS(Pedidos!$C$2:$C$7000,Pedidos!$B$2:$B$7000,A1810)</f>
        <v>45595</v>
      </c>
      <c r="F1810" s="15" t="n">
        <f aca="false">Parámetros!$B$4-E1810</f>
        <v>701</v>
      </c>
      <c r="G1810" s="7" t="n">
        <f aca="false">COUNTIF(Pedidos!$B$2:$B$7000,A1810)</f>
        <v>1</v>
      </c>
      <c r="H1810" s="16" t="n">
        <f aca="false">SUMIFS(Pedidos!$D$2:$D$7000,Pedidos!$B$2:$B$7000,A1810)</f>
        <v>34.96</v>
      </c>
      <c r="I1810" s="7" t="n">
        <f aca="false">5-MIN(4,INT(PERCENTRANK($F$2:$F$2401,F1810,6)*5))</f>
        <v>1</v>
      </c>
      <c r="J1810" s="15" t="n">
        <f aca="false">IF(G1810&gt;=Parámetros!$B$8,5,IF(G1810&gt;=Parámetros!$B$7,4,IF(G1810&gt;=Parámetros!$B$6,3,IF(G1810&gt;=Parámetros!$B$5,2,1))))</f>
        <v>1</v>
      </c>
      <c r="K1810" s="7" t="n">
        <f aca="false">1+MIN(4,INT(PERCENTRANK($H$2:$H$2401,H1810,6)*5))</f>
        <v>2</v>
      </c>
      <c r="L1810" s="7" t="str">
        <f aca="false">I1810&amp;J1810&amp;K1810</f>
        <v>112</v>
      </c>
      <c r="M1810" s="15" t="str">
        <f aca="false">INDEX('Mapa RF'!$B$4:$F$8,6-I1810,J1810)</f>
        <v>Hibernando</v>
      </c>
    </row>
    <row r="1811" customFormat="false" ht="15" hidden="false" customHeight="false" outlineLevel="0" collapsed="false">
      <c r="A1811" s="10" t="s">
        <v>6027</v>
      </c>
      <c r="B1811" s="10" t="s">
        <v>8972</v>
      </c>
      <c r="C1811" s="11" t="n">
        <v>46058</v>
      </c>
      <c r="D1811" s="13" t="b">
        <f aca="false">TRUE()</f>
        <v>1</v>
      </c>
      <c r="E1811" s="14" t="n">
        <f aca="false">_xlfn.MAXIFS(Pedidos!$C$2:$C$7000,Pedidos!$B$2:$B$7000,A1811)</f>
        <v>46058</v>
      </c>
      <c r="F1811" s="15" t="n">
        <f aca="false">Parámetros!$B$4-E1811</f>
        <v>238</v>
      </c>
      <c r="G1811" s="7" t="n">
        <f aca="false">COUNTIF(Pedidos!$B$2:$B$7000,A1811)</f>
        <v>1</v>
      </c>
      <c r="H1811" s="16" t="n">
        <f aca="false">SUMIFS(Pedidos!$D$2:$D$7000,Pedidos!$B$2:$B$7000,A1811)</f>
        <v>32.87</v>
      </c>
      <c r="I1811" s="7" t="n">
        <f aca="false">5-MIN(4,INT(PERCENTRANK($F$2:$F$2401,F1811,6)*5))</f>
        <v>3</v>
      </c>
      <c r="J1811" s="15" t="n">
        <f aca="false">IF(G1811&gt;=Parámetros!$B$8,5,IF(G1811&gt;=Parámetros!$B$7,4,IF(G1811&gt;=Parámetros!$B$6,3,IF(G1811&gt;=Parámetros!$B$5,2,1))))</f>
        <v>1</v>
      </c>
      <c r="K1811" s="7" t="n">
        <f aca="false">1+MIN(4,INT(PERCENTRANK($H$2:$H$2401,H1811,6)*5))</f>
        <v>2</v>
      </c>
      <c r="L1811" s="7" t="str">
        <f aca="false">I1811&amp;J1811&amp;K1811</f>
        <v>312</v>
      </c>
      <c r="M1811" s="15" t="str">
        <f aca="false">INDEX('Mapa RF'!$B$4:$F$8,6-I1811,J1811)</f>
        <v>A punto de dormirse</v>
      </c>
    </row>
    <row r="1812" customFormat="false" ht="15" hidden="false" customHeight="false" outlineLevel="0" collapsed="false">
      <c r="A1812" s="10" t="s">
        <v>6990</v>
      </c>
      <c r="B1812" s="10" t="s">
        <v>8970</v>
      </c>
      <c r="C1812" s="11" t="n">
        <v>46134</v>
      </c>
      <c r="D1812" s="13" t="b">
        <f aca="false">FALSE()</f>
        <v>0</v>
      </c>
      <c r="E1812" s="14" t="n">
        <f aca="false">_xlfn.MAXIFS(Pedidos!$C$2:$C$7000,Pedidos!$B$2:$B$7000,A1812)</f>
        <v>46266</v>
      </c>
      <c r="F1812" s="15" t="n">
        <f aca="false">Parámetros!$B$4-E1812</f>
        <v>30</v>
      </c>
      <c r="G1812" s="7" t="n">
        <f aca="false">COUNTIF(Pedidos!$B$2:$B$7000,A1812)</f>
        <v>6</v>
      </c>
      <c r="H1812" s="16" t="n">
        <f aca="false">SUMIFS(Pedidos!$D$2:$D$7000,Pedidos!$B$2:$B$7000,A1812)</f>
        <v>205.92</v>
      </c>
      <c r="I1812" s="7" t="n">
        <f aca="false">5-MIN(4,INT(PERCENTRANK($F$2:$F$2401,F1812,6)*5))</f>
        <v>5</v>
      </c>
      <c r="J1812" s="15" t="n">
        <f aca="false">IF(G1812&gt;=Parámetros!$B$8,5,IF(G1812&gt;=Parámetros!$B$7,4,IF(G1812&gt;=Parámetros!$B$6,3,IF(G1812&gt;=Parámetros!$B$5,2,1))))</f>
        <v>5</v>
      </c>
      <c r="K1812" s="7" t="n">
        <f aca="false">1+MIN(4,INT(PERCENTRANK($H$2:$H$2401,H1812,6)*5))</f>
        <v>5</v>
      </c>
      <c r="L1812" s="7" t="str">
        <f aca="false">I1812&amp;J1812&amp;K1812</f>
        <v>555</v>
      </c>
      <c r="M1812" s="15" t="str">
        <f aca="false">INDEX('Mapa RF'!$B$4:$F$8,6-I1812,J1812)</f>
        <v>Campeones</v>
      </c>
    </row>
    <row r="1813" customFormat="false" ht="15" hidden="false" customHeight="false" outlineLevel="0" collapsed="false">
      <c r="A1813" s="10" t="s">
        <v>6803</v>
      </c>
      <c r="B1813" s="10" t="s">
        <v>8972</v>
      </c>
      <c r="C1813" s="11" t="n">
        <v>46117</v>
      </c>
      <c r="D1813" s="13" t="b">
        <f aca="false">TRUE()</f>
        <v>1</v>
      </c>
      <c r="E1813" s="14" t="n">
        <f aca="false">_xlfn.MAXIFS(Pedidos!$C$2:$C$7000,Pedidos!$B$2:$B$7000,A1813)</f>
        <v>46189</v>
      </c>
      <c r="F1813" s="15" t="n">
        <f aca="false">Parámetros!$B$4-E1813</f>
        <v>107</v>
      </c>
      <c r="G1813" s="7" t="n">
        <f aca="false">COUNTIF(Pedidos!$B$2:$B$7000,A1813)</f>
        <v>2</v>
      </c>
      <c r="H1813" s="16" t="n">
        <f aca="false">SUMIFS(Pedidos!$D$2:$D$7000,Pedidos!$B$2:$B$7000,A1813)</f>
        <v>53.6</v>
      </c>
      <c r="I1813" s="7" t="n">
        <f aca="false">5-MIN(4,INT(PERCENTRANK($F$2:$F$2401,F1813,6)*5))</f>
        <v>4</v>
      </c>
      <c r="J1813" s="15" t="n">
        <f aca="false">IF(G1813&gt;=Parámetros!$B$8,5,IF(G1813&gt;=Parámetros!$B$7,4,IF(G1813&gt;=Parámetros!$B$6,3,IF(G1813&gt;=Parámetros!$B$5,2,1))))</f>
        <v>2</v>
      </c>
      <c r="K1813" s="7" t="n">
        <f aca="false">1+MIN(4,INT(PERCENTRANK($H$2:$H$2401,H1813,6)*5))</f>
        <v>3</v>
      </c>
      <c r="L1813" s="7" t="str">
        <f aca="false">I1813&amp;J1813&amp;K1813</f>
        <v>423</v>
      </c>
      <c r="M1813" s="15" t="str">
        <f aca="false">INDEX('Mapa RF'!$B$4:$F$8,6-I1813,J1813)</f>
        <v>Potencialmente leales</v>
      </c>
    </row>
    <row r="1814" customFormat="false" ht="15" hidden="false" customHeight="false" outlineLevel="0" collapsed="false">
      <c r="A1814" s="10" t="s">
        <v>6861</v>
      </c>
      <c r="B1814" s="10" t="s">
        <v>8972</v>
      </c>
      <c r="C1814" s="11" t="n">
        <v>46122</v>
      </c>
      <c r="D1814" s="13" t="b">
        <f aca="false">TRUE()</f>
        <v>1</v>
      </c>
      <c r="E1814" s="14" t="n">
        <f aca="false">_xlfn.MAXIFS(Pedidos!$C$2:$C$7000,Pedidos!$B$2:$B$7000,A1814)</f>
        <v>46277</v>
      </c>
      <c r="F1814" s="15" t="n">
        <f aca="false">Parámetros!$B$4-E1814</f>
        <v>19</v>
      </c>
      <c r="G1814" s="7" t="n">
        <f aca="false">COUNTIF(Pedidos!$B$2:$B$7000,A1814)</f>
        <v>6</v>
      </c>
      <c r="H1814" s="16" t="n">
        <f aca="false">SUMIFS(Pedidos!$D$2:$D$7000,Pedidos!$B$2:$B$7000,A1814)</f>
        <v>346.6</v>
      </c>
      <c r="I1814" s="7" t="n">
        <f aca="false">5-MIN(4,INT(PERCENTRANK($F$2:$F$2401,F1814,6)*5))</f>
        <v>5</v>
      </c>
      <c r="J1814" s="15" t="n">
        <f aca="false">IF(G1814&gt;=Parámetros!$B$8,5,IF(G1814&gt;=Parámetros!$B$7,4,IF(G1814&gt;=Parámetros!$B$6,3,IF(G1814&gt;=Parámetros!$B$5,2,1))))</f>
        <v>5</v>
      </c>
      <c r="K1814" s="7" t="n">
        <f aca="false">1+MIN(4,INT(PERCENTRANK($H$2:$H$2401,H1814,6)*5))</f>
        <v>5</v>
      </c>
      <c r="L1814" s="7" t="str">
        <f aca="false">I1814&amp;J1814&amp;K1814</f>
        <v>555</v>
      </c>
      <c r="M1814" s="15" t="str">
        <f aca="false">INDEX('Mapa RF'!$B$4:$F$8,6-I1814,J1814)</f>
        <v>Campeones</v>
      </c>
    </row>
    <row r="1815" customFormat="false" ht="15" hidden="false" customHeight="false" outlineLevel="0" collapsed="false">
      <c r="A1815" s="10" t="s">
        <v>5584</v>
      </c>
      <c r="B1815" s="10" t="s">
        <v>8968</v>
      </c>
      <c r="C1815" s="11" t="n">
        <v>46024</v>
      </c>
      <c r="D1815" s="13" t="b">
        <f aca="false">TRUE()</f>
        <v>1</v>
      </c>
      <c r="E1815" s="14" t="n">
        <f aca="false">_xlfn.MAXIFS(Pedidos!$C$2:$C$7000,Pedidos!$B$2:$B$7000,A1815)</f>
        <v>46108</v>
      </c>
      <c r="F1815" s="15" t="n">
        <f aca="false">Parámetros!$B$4-E1815</f>
        <v>188</v>
      </c>
      <c r="G1815" s="7" t="n">
        <f aca="false">COUNTIF(Pedidos!$B$2:$B$7000,A1815)</f>
        <v>2</v>
      </c>
      <c r="H1815" s="16" t="n">
        <f aca="false">SUMIFS(Pedidos!$D$2:$D$7000,Pedidos!$B$2:$B$7000,A1815)</f>
        <v>97.57</v>
      </c>
      <c r="I1815" s="7" t="n">
        <f aca="false">5-MIN(4,INT(PERCENTRANK($F$2:$F$2401,F1815,6)*5))</f>
        <v>4</v>
      </c>
      <c r="J1815" s="15" t="n">
        <f aca="false">IF(G1815&gt;=Parámetros!$B$8,5,IF(G1815&gt;=Parámetros!$B$7,4,IF(G1815&gt;=Parámetros!$B$6,3,IF(G1815&gt;=Parámetros!$B$5,2,1))))</f>
        <v>2</v>
      </c>
      <c r="K1815" s="7" t="n">
        <f aca="false">1+MIN(4,INT(PERCENTRANK($H$2:$H$2401,H1815,6)*5))</f>
        <v>4</v>
      </c>
      <c r="L1815" s="7" t="str">
        <f aca="false">I1815&amp;J1815&amp;K1815</f>
        <v>424</v>
      </c>
      <c r="M1815" s="15" t="str">
        <f aca="false">INDEX('Mapa RF'!$B$4:$F$8,6-I1815,J1815)</f>
        <v>Potencialmente leales</v>
      </c>
    </row>
    <row r="1816" customFormat="false" ht="15" hidden="false" customHeight="false" outlineLevel="0" collapsed="false">
      <c r="A1816" s="10" t="s">
        <v>7746</v>
      </c>
      <c r="B1816" s="10" t="s">
        <v>8979</v>
      </c>
      <c r="C1816" s="11" t="n">
        <v>46198</v>
      </c>
      <c r="D1816" s="13" t="b">
        <f aca="false">TRUE()</f>
        <v>1</v>
      </c>
      <c r="E1816" s="14" t="n">
        <f aca="false">_xlfn.MAXIFS(Pedidos!$C$2:$C$7000,Pedidos!$B$2:$B$7000,A1816)</f>
        <v>46198</v>
      </c>
      <c r="F1816" s="15" t="n">
        <f aca="false">Parámetros!$B$4-E1816</f>
        <v>98</v>
      </c>
      <c r="G1816" s="7" t="n">
        <f aca="false">COUNTIF(Pedidos!$B$2:$B$7000,A1816)</f>
        <v>1</v>
      </c>
      <c r="H1816" s="16" t="n">
        <f aca="false">SUMIFS(Pedidos!$D$2:$D$7000,Pedidos!$B$2:$B$7000,A1816)</f>
        <v>29.93</v>
      </c>
      <c r="I1816" s="7" t="n">
        <f aca="false">5-MIN(4,INT(PERCENTRANK($F$2:$F$2401,F1816,6)*5))</f>
        <v>4</v>
      </c>
      <c r="J1816" s="15" t="n">
        <f aca="false">IF(G1816&gt;=Parámetros!$B$8,5,IF(G1816&gt;=Parámetros!$B$7,4,IF(G1816&gt;=Parámetros!$B$6,3,IF(G1816&gt;=Parámetros!$B$5,2,1))))</f>
        <v>1</v>
      </c>
      <c r="K1816" s="7" t="n">
        <f aca="false">1+MIN(4,INT(PERCENTRANK($H$2:$H$2401,H1816,6)*5))</f>
        <v>2</v>
      </c>
      <c r="L1816" s="7" t="str">
        <f aca="false">I1816&amp;J1816&amp;K1816</f>
        <v>412</v>
      </c>
      <c r="M1816" s="15" t="str">
        <f aca="false">INDEX('Mapa RF'!$B$4:$F$8,6-I1816,J1816)</f>
        <v>Prometedores</v>
      </c>
    </row>
    <row r="1817" customFormat="false" ht="15" hidden="false" customHeight="false" outlineLevel="0" collapsed="false">
      <c r="A1817" s="10" t="s">
        <v>151</v>
      </c>
      <c r="B1817" s="10" t="s">
        <v>8981</v>
      </c>
      <c r="C1817" s="11" t="n">
        <v>45582</v>
      </c>
      <c r="D1817" s="13" t="b">
        <f aca="false">FALSE()</f>
        <v>0</v>
      </c>
      <c r="E1817" s="14" t="n">
        <f aca="false">_xlfn.MAXIFS(Pedidos!$C$2:$C$7000,Pedidos!$B$2:$B$7000,A1817)</f>
        <v>46152</v>
      </c>
      <c r="F1817" s="15" t="n">
        <f aca="false">Parámetros!$B$4-E1817</f>
        <v>144</v>
      </c>
      <c r="G1817" s="7" t="n">
        <f aca="false">COUNTIF(Pedidos!$B$2:$B$7000,A1817)</f>
        <v>10</v>
      </c>
      <c r="H1817" s="16" t="n">
        <f aca="false">SUMIFS(Pedidos!$D$2:$D$7000,Pedidos!$B$2:$B$7000,A1817)</f>
        <v>390.02</v>
      </c>
      <c r="I1817" s="7" t="n">
        <f aca="false">5-MIN(4,INT(PERCENTRANK($F$2:$F$2401,F1817,6)*5))</f>
        <v>4</v>
      </c>
      <c r="J1817" s="15" t="n">
        <f aca="false">IF(G1817&gt;=Parámetros!$B$8,5,IF(G1817&gt;=Parámetros!$B$7,4,IF(G1817&gt;=Parámetros!$B$6,3,IF(G1817&gt;=Parámetros!$B$5,2,1))))</f>
        <v>5</v>
      </c>
      <c r="K1817" s="7" t="n">
        <f aca="false">1+MIN(4,INT(PERCENTRANK($H$2:$H$2401,H1817,6)*5))</f>
        <v>5</v>
      </c>
      <c r="L1817" s="7" t="str">
        <f aca="false">I1817&amp;J1817&amp;K1817</f>
        <v>455</v>
      </c>
      <c r="M1817" s="15" t="str">
        <f aca="false">INDEX('Mapa RF'!$B$4:$F$8,6-I1817,J1817)</f>
        <v>Leales</v>
      </c>
    </row>
    <row r="1818" customFormat="false" ht="15" hidden="false" customHeight="false" outlineLevel="0" collapsed="false">
      <c r="A1818" s="10" t="s">
        <v>4637</v>
      </c>
      <c r="B1818" s="10" t="s">
        <v>8970</v>
      </c>
      <c r="C1818" s="11" t="n">
        <v>45952</v>
      </c>
      <c r="D1818" s="13" t="b">
        <f aca="false">TRUE()</f>
        <v>1</v>
      </c>
      <c r="E1818" s="14" t="n">
        <f aca="false">_xlfn.MAXIFS(Pedidos!$C$2:$C$7000,Pedidos!$B$2:$B$7000,A1818)</f>
        <v>45952</v>
      </c>
      <c r="F1818" s="15" t="n">
        <f aca="false">Parámetros!$B$4-E1818</f>
        <v>344</v>
      </c>
      <c r="G1818" s="7" t="n">
        <f aca="false">COUNTIF(Pedidos!$B$2:$B$7000,A1818)</f>
        <v>1</v>
      </c>
      <c r="H1818" s="16" t="n">
        <f aca="false">SUMIFS(Pedidos!$D$2:$D$7000,Pedidos!$B$2:$B$7000,A1818)</f>
        <v>14.79</v>
      </c>
      <c r="I1818" s="7" t="n">
        <f aca="false">5-MIN(4,INT(PERCENTRANK($F$2:$F$2401,F1818,6)*5))</f>
        <v>3</v>
      </c>
      <c r="J1818" s="15" t="n">
        <f aca="false">IF(G1818&gt;=Parámetros!$B$8,5,IF(G1818&gt;=Parámetros!$B$7,4,IF(G1818&gt;=Parámetros!$B$6,3,IF(G1818&gt;=Parámetros!$B$5,2,1))))</f>
        <v>1</v>
      </c>
      <c r="K1818" s="7" t="n">
        <f aca="false">1+MIN(4,INT(PERCENTRANK($H$2:$H$2401,H1818,6)*5))</f>
        <v>1</v>
      </c>
      <c r="L1818" s="7" t="str">
        <f aca="false">I1818&amp;J1818&amp;K1818</f>
        <v>311</v>
      </c>
      <c r="M1818" s="15" t="str">
        <f aca="false">INDEX('Mapa RF'!$B$4:$F$8,6-I1818,J1818)</f>
        <v>A punto de dormirse</v>
      </c>
    </row>
    <row r="1819" customFormat="false" ht="15" hidden="false" customHeight="false" outlineLevel="0" collapsed="false">
      <c r="A1819" s="10" t="s">
        <v>1107</v>
      </c>
      <c r="B1819" s="10" t="s">
        <v>8970</v>
      </c>
      <c r="C1819" s="11" t="n">
        <v>45685</v>
      </c>
      <c r="D1819" s="13" t="b">
        <f aca="false">TRUE()</f>
        <v>1</v>
      </c>
      <c r="E1819" s="14" t="n">
        <f aca="false">_xlfn.MAXIFS(Pedidos!$C$2:$C$7000,Pedidos!$B$2:$B$7000,A1819)</f>
        <v>46287</v>
      </c>
      <c r="F1819" s="15" t="n">
        <f aca="false">Parámetros!$B$4-E1819</f>
        <v>9</v>
      </c>
      <c r="G1819" s="7" t="n">
        <f aca="false">COUNTIF(Pedidos!$B$2:$B$7000,A1819)</f>
        <v>25</v>
      </c>
      <c r="H1819" s="16" t="n">
        <f aca="false">SUMIFS(Pedidos!$D$2:$D$7000,Pedidos!$B$2:$B$7000,A1819)</f>
        <v>1233.65</v>
      </c>
      <c r="I1819" s="7" t="n">
        <f aca="false">5-MIN(4,INT(PERCENTRANK($F$2:$F$2401,F1819,6)*5))</f>
        <v>5</v>
      </c>
      <c r="J1819" s="15" t="n">
        <f aca="false">IF(G1819&gt;=Parámetros!$B$8,5,IF(G1819&gt;=Parámetros!$B$7,4,IF(G1819&gt;=Parámetros!$B$6,3,IF(G1819&gt;=Parámetros!$B$5,2,1))))</f>
        <v>5</v>
      </c>
      <c r="K1819" s="7" t="n">
        <f aca="false">1+MIN(4,INT(PERCENTRANK($H$2:$H$2401,H1819,6)*5))</f>
        <v>5</v>
      </c>
      <c r="L1819" s="7" t="str">
        <f aca="false">I1819&amp;J1819&amp;K1819</f>
        <v>555</v>
      </c>
      <c r="M1819" s="15" t="str">
        <f aca="false">INDEX('Mapa RF'!$B$4:$F$8,6-I1819,J1819)</f>
        <v>Campeones</v>
      </c>
    </row>
    <row r="1820" customFormat="false" ht="15" hidden="false" customHeight="false" outlineLevel="0" collapsed="false">
      <c r="A1820" s="10" t="s">
        <v>6302</v>
      </c>
      <c r="B1820" s="10" t="s">
        <v>8970</v>
      </c>
      <c r="C1820" s="11" t="n">
        <v>46079</v>
      </c>
      <c r="D1820" s="13" t="b">
        <f aca="false">FALSE()</f>
        <v>0</v>
      </c>
      <c r="E1820" s="14" t="n">
        <f aca="false">_xlfn.MAXIFS(Pedidos!$C$2:$C$7000,Pedidos!$B$2:$B$7000,A1820)</f>
        <v>46079</v>
      </c>
      <c r="F1820" s="15" t="n">
        <f aca="false">Parámetros!$B$4-E1820</f>
        <v>217</v>
      </c>
      <c r="G1820" s="7" t="n">
        <f aca="false">COUNTIF(Pedidos!$B$2:$B$7000,A1820)</f>
        <v>1</v>
      </c>
      <c r="H1820" s="16" t="n">
        <f aca="false">SUMIFS(Pedidos!$D$2:$D$7000,Pedidos!$B$2:$B$7000,A1820)</f>
        <v>31.38</v>
      </c>
      <c r="I1820" s="7" t="n">
        <f aca="false">5-MIN(4,INT(PERCENTRANK($F$2:$F$2401,F1820,6)*5))</f>
        <v>3</v>
      </c>
      <c r="J1820" s="15" t="n">
        <f aca="false">IF(G1820&gt;=Parámetros!$B$8,5,IF(G1820&gt;=Parámetros!$B$7,4,IF(G1820&gt;=Parámetros!$B$6,3,IF(G1820&gt;=Parámetros!$B$5,2,1))))</f>
        <v>1</v>
      </c>
      <c r="K1820" s="7" t="n">
        <f aca="false">1+MIN(4,INT(PERCENTRANK($H$2:$H$2401,H1820,6)*5))</f>
        <v>2</v>
      </c>
      <c r="L1820" s="7" t="str">
        <f aca="false">I1820&amp;J1820&amp;K1820</f>
        <v>312</v>
      </c>
      <c r="M1820" s="15" t="str">
        <f aca="false">INDEX('Mapa RF'!$B$4:$F$8,6-I1820,J1820)</f>
        <v>A punto de dormirse</v>
      </c>
    </row>
    <row r="1821" customFormat="false" ht="15" hidden="false" customHeight="false" outlineLevel="0" collapsed="false">
      <c r="A1821" s="10" t="s">
        <v>8375</v>
      </c>
      <c r="B1821" s="10" t="s">
        <v>8973</v>
      </c>
      <c r="C1821" s="11" t="n">
        <v>46246</v>
      </c>
      <c r="D1821" s="13" t="b">
        <f aca="false">FALSE()</f>
        <v>0</v>
      </c>
      <c r="E1821" s="14" t="n">
        <f aca="false">_xlfn.MAXIFS(Pedidos!$C$2:$C$7000,Pedidos!$B$2:$B$7000,A1821)</f>
        <v>46246</v>
      </c>
      <c r="F1821" s="15" t="n">
        <f aca="false">Parámetros!$B$4-E1821</f>
        <v>50</v>
      </c>
      <c r="G1821" s="7" t="n">
        <f aca="false">COUNTIF(Pedidos!$B$2:$B$7000,A1821)</f>
        <v>1</v>
      </c>
      <c r="H1821" s="16" t="n">
        <f aca="false">SUMIFS(Pedidos!$D$2:$D$7000,Pedidos!$B$2:$B$7000,A1821)</f>
        <v>44.48</v>
      </c>
      <c r="I1821" s="7" t="n">
        <f aca="false">5-MIN(4,INT(PERCENTRANK($F$2:$F$2401,F1821,6)*5))</f>
        <v>5</v>
      </c>
      <c r="J1821" s="15" t="n">
        <f aca="false">IF(G1821&gt;=Parámetros!$B$8,5,IF(G1821&gt;=Parámetros!$B$7,4,IF(G1821&gt;=Parámetros!$B$6,3,IF(G1821&gt;=Parámetros!$B$5,2,1))))</f>
        <v>1</v>
      </c>
      <c r="K1821" s="7" t="n">
        <f aca="false">1+MIN(4,INT(PERCENTRANK($H$2:$H$2401,H1821,6)*5))</f>
        <v>3</v>
      </c>
      <c r="L1821" s="7" t="str">
        <f aca="false">I1821&amp;J1821&amp;K1821</f>
        <v>513</v>
      </c>
      <c r="M1821" s="15" t="str">
        <f aca="false">INDEX('Mapa RF'!$B$4:$F$8,6-I1821,J1821)</f>
        <v>Nuevos</v>
      </c>
    </row>
    <row r="1822" customFormat="false" ht="15" hidden="false" customHeight="false" outlineLevel="0" collapsed="false">
      <c r="A1822" s="10" t="s">
        <v>7864</v>
      </c>
      <c r="B1822" s="10" t="s">
        <v>8972</v>
      </c>
      <c r="C1822" s="11" t="n">
        <v>46207</v>
      </c>
      <c r="D1822" s="13" t="b">
        <f aca="false">FALSE()</f>
        <v>0</v>
      </c>
      <c r="E1822" s="14" t="n">
        <f aca="false">_xlfn.MAXIFS(Pedidos!$C$2:$C$7000,Pedidos!$B$2:$B$7000,A1822)</f>
        <v>46207</v>
      </c>
      <c r="F1822" s="15" t="n">
        <f aca="false">Parámetros!$B$4-E1822</f>
        <v>89</v>
      </c>
      <c r="G1822" s="7" t="n">
        <f aca="false">COUNTIF(Pedidos!$B$2:$B$7000,A1822)</f>
        <v>1</v>
      </c>
      <c r="H1822" s="16" t="n">
        <f aca="false">SUMIFS(Pedidos!$D$2:$D$7000,Pedidos!$B$2:$B$7000,A1822)</f>
        <v>33.82</v>
      </c>
      <c r="I1822" s="7" t="n">
        <f aca="false">5-MIN(4,INT(PERCENTRANK($F$2:$F$2401,F1822,6)*5))</f>
        <v>4</v>
      </c>
      <c r="J1822" s="15" t="n">
        <f aca="false">IF(G1822&gt;=Parámetros!$B$8,5,IF(G1822&gt;=Parámetros!$B$7,4,IF(G1822&gt;=Parámetros!$B$6,3,IF(G1822&gt;=Parámetros!$B$5,2,1))))</f>
        <v>1</v>
      </c>
      <c r="K1822" s="7" t="n">
        <f aca="false">1+MIN(4,INT(PERCENTRANK($H$2:$H$2401,H1822,6)*5))</f>
        <v>2</v>
      </c>
      <c r="L1822" s="7" t="str">
        <f aca="false">I1822&amp;J1822&amp;K1822</f>
        <v>412</v>
      </c>
      <c r="M1822" s="15" t="str">
        <f aca="false">INDEX('Mapa RF'!$B$4:$F$8,6-I1822,J1822)</f>
        <v>Prometedores</v>
      </c>
    </row>
    <row r="1823" customFormat="false" ht="15" hidden="false" customHeight="false" outlineLevel="0" collapsed="false">
      <c r="A1823" s="10" t="s">
        <v>1974</v>
      </c>
      <c r="B1823" s="10" t="s">
        <v>8972</v>
      </c>
      <c r="C1823" s="11" t="n">
        <v>45754</v>
      </c>
      <c r="D1823" s="13" t="b">
        <f aca="false">TRUE()</f>
        <v>1</v>
      </c>
      <c r="E1823" s="14" t="n">
        <f aca="false">_xlfn.MAXIFS(Pedidos!$C$2:$C$7000,Pedidos!$B$2:$B$7000,A1823)</f>
        <v>45754</v>
      </c>
      <c r="F1823" s="15" t="n">
        <f aca="false">Parámetros!$B$4-E1823</f>
        <v>542</v>
      </c>
      <c r="G1823" s="7" t="n">
        <f aca="false">COUNTIF(Pedidos!$B$2:$B$7000,A1823)</f>
        <v>1</v>
      </c>
      <c r="H1823" s="16" t="n">
        <f aca="false">SUMIFS(Pedidos!$D$2:$D$7000,Pedidos!$B$2:$B$7000,A1823)</f>
        <v>28.37</v>
      </c>
      <c r="I1823" s="7" t="n">
        <f aca="false">5-MIN(4,INT(PERCENTRANK($F$2:$F$2401,F1823,6)*5))</f>
        <v>1</v>
      </c>
      <c r="J1823" s="15" t="n">
        <f aca="false">IF(G1823&gt;=Parámetros!$B$8,5,IF(G1823&gt;=Parámetros!$B$7,4,IF(G1823&gt;=Parámetros!$B$6,3,IF(G1823&gt;=Parámetros!$B$5,2,1))))</f>
        <v>1</v>
      </c>
      <c r="K1823" s="7" t="n">
        <f aca="false">1+MIN(4,INT(PERCENTRANK($H$2:$H$2401,H1823,6)*5))</f>
        <v>2</v>
      </c>
      <c r="L1823" s="7" t="str">
        <f aca="false">I1823&amp;J1823&amp;K1823</f>
        <v>112</v>
      </c>
      <c r="M1823" s="15" t="str">
        <f aca="false">INDEX('Mapa RF'!$B$4:$F$8,6-I1823,J1823)</f>
        <v>Hibernando</v>
      </c>
    </row>
    <row r="1824" customFormat="false" ht="15" hidden="false" customHeight="false" outlineLevel="0" collapsed="false">
      <c r="A1824" s="10" t="s">
        <v>5684</v>
      </c>
      <c r="B1824" s="10" t="s">
        <v>8982</v>
      </c>
      <c r="C1824" s="11" t="n">
        <v>46032</v>
      </c>
      <c r="D1824" s="13" t="b">
        <f aca="false">TRUE()</f>
        <v>1</v>
      </c>
      <c r="E1824" s="14" t="n">
        <f aca="false">_xlfn.MAXIFS(Pedidos!$C$2:$C$7000,Pedidos!$B$2:$B$7000,A1824)</f>
        <v>46032</v>
      </c>
      <c r="F1824" s="15" t="n">
        <f aca="false">Parámetros!$B$4-E1824</f>
        <v>264</v>
      </c>
      <c r="G1824" s="7" t="n">
        <f aca="false">COUNTIF(Pedidos!$B$2:$B$7000,A1824)</f>
        <v>1</v>
      </c>
      <c r="H1824" s="16" t="n">
        <f aca="false">SUMIFS(Pedidos!$D$2:$D$7000,Pedidos!$B$2:$B$7000,A1824)</f>
        <v>27.7</v>
      </c>
      <c r="I1824" s="7" t="n">
        <f aca="false">5-MIN(4,INT(PERCENTRANK($F$2:$F$2401,F1824,6)*5))</f>
        <v>3</v>
      </c>
      <c r="J1824" s="15" t="n">
        <f aca="false">IF(G1824&gt;=Parámetros!$B$8,5,IF(G1824&gt;=Parámetros!$B$7,4,IF(G1824&gt;=Parámetros!$B$6,3,IF(G1824&gt;=Parámetros!$B$5,2,1))))</f>
        <v>1</v>
      </c>
      <c r="K1824" s="7" t="n">
        <f aca="false">1+MIN(4,INT(PERCENTRANK($H$2:$H$2401,H1824,6)*5))</f>
        <v>2</v>
      </c>
      <c r="L1824" s="7" t="str">
        <f aca="false">I1824&amp;J1824&amp;K1824</f>
        <v>312</v>
      </c>
      <c r="M1824" s="15" t="str">
        <f aca="false">INDEX('Mapa RF'!$B$4:$F$8,6-I1824,J1824)</f>
        <v>A punto de dormirse</v>
      </c>
    </row>
    <row r="1825" customFormat="false" ht="15" hidden="false" customHeight="false" outlineLevel="0" collapsed="false">
      <c r="A1825" s="10" t="s">
        <v>8899</v>
      </c>
      <c r="B1825" s="10" t="s">
        <v>8972</v>
      </c>
      <c r="C1825" s="11" t="n">
        <v>46290</v>
      </c>
      <c r="D1825" s="13" t="b">
        <f aca="false">TRUE()</f>
        <v>1</v>
      </c>
      <c r="E1825" s="14" t="n">
        <f aca="false">_xlfn.MAXIFS(Pedidos!$C$2:$C$7000,Pedidos!$B$2:$B$7000,A1825)</f>
        <v>46290</v>
      </c>
      <c r="F1825" s="15" t="n">
        <f aca="false">Parámetros!$B$4-E1825</f>
        <v>6</v>
      </c>
      <c r="G1825" s="7" t="n">
        <f aca="false">COUNTIF(Pedidos!$B$2:$B$7000,A1825)</f>
        <v>1</v>
      </c>
      <c r="H1825" s="16" t="n">
        <f aca="false">SUMIFS(Pedidos!$D$2:$D$7000,Pedidos!$B$2:$B$7000,A1825)</f>
        <v>15.63</v>
      </c>
      <c r="I1825" s="7" t="n">
        <f aca="false">5-MIN(4,INT(PERCENTRANK($F$2:$F$2401,F1825,6)*5))</f>
        <v>5</v>
      </c>
      <c r="J1825" s="15" t="n">
        <f aca="false">IF(G1825&gt;=Parámetros!$B$8,5,IF(G1825&gt;=Parámetros!$B$7,4,IF(G1825&gt;=Parámetros!$B$6,3,IF(G1825&gt;=Parámetros!$B$5,2,1))))</f>
        <v>1</v>
      </c>
      <c r="K1825" s="7" t="n">
        <f aca="false">1+MIN(4,INT(PERCENTRANK($H$2:$H$2401,H1825,6)*5))</f>
        <v>1</v>
      </c>
      <c r="L1825" s="7" t="str">
        <f aca="false">I1825&amp;J1825&amp;K1825</f>
        <v>511</v>
      </c>
      <c r="M1825" s="15" t="str">
        <f aca="false">INDEX('Mapa RF'!$B$4:$F$8,6-I1825,J1825)</f>
        <v>Nuevos</v>
      </c>
    </row>
    <row r="1826" customFormat="false" ht="15" hidden="false" customHeight="false" outlineLevel="0" collapsed="false">
      <c r="A1826" s="10" t="s">
        <v>5131</v>
      </c>
      <c r="B1826" s="10" t="s">
        <v>8968</v>
      </c>
      <c r="C1826" s="11" t="n">
        <v>45989</v>
      </c>
      <c r="D1826" s="13" t="b">
        <f aca="false">TRUE()</f>
        <v>1</v>
      </c>
      <c r="E1826" s="14" t="n">
        <f aca="false">_xlfn.MAXIFS(Pedidos!$C$2:$C$7000,Pedidos!$B$2:$B$7000,A1826)</f>
        <v>45989</v>
      </c>
      <c r="F1826" s="15" t="n">
        <f aca="false">Parámetros!$B$4-E1826</f>
        <v>307</v>
      </c>
      <c r="G1826" s="7" t="n">
        <f aca="false">COUNTIF(Pedidos!$B$2:$B$7000,A1826)</f>
        <v>1</v>
      </c>
      <c r="H1826" s="16" t="n">
        <f aca="false">SUMIFS(Pedidos!$D$2:$D$7000,Pedidos!$B$2:$B$7000,A1826)</f>
        <v>24.1</v>
      </c>
      <c r="I1826" s="7" t="n">
        <f aca="false">5-MIN(4,INT(PERCENTRANK($F$2:$F$2401,F1826,6)*5))</f>
        <v>3</v>
      </c>
      <c r="J1826" s="15" t="n">
        <f aca="false">IF(G1826&gt;=Parámetros!$B$8,5,IF(G1826&gt;=Parámetros!$B$7,4,IF(G1826&gt;=Parámetros!$B$6,3,IF(G1826&gt;=Parámetros!$B$5,2,1))))</f>
        <v>1</v>
      </c>
      <c r="K1826" s="7" t="n">
        <f aca="false">1+MIN(4,INT(PERCENTRANK($H$2:$H$2401,H1826,6)*5))</f>
        <v>1</v>
      </c>
      <c r="L1826" s="7" t="str">
        <f aca="false">I1826&amp;J1826&amp;K1826</f>
        <v>311</v>
      </c>
      <c r="M1826" s="15" t="str">
        <f aca="false">INDEX('Mapa RF'!$B$4:$F$8,6-I1826,J1826)</f>
        <v>A punto de dormirse</v>
      </c>
    </row>
    <row r="1827" customFormat="false" ht="15" hidden="false" customHeight="false" outlineLevel="0" collapsed="false">
      <c r="A1827" s="10" t="s">
        <v>6548</v>
      </c>
      <c r="B1827" s="10" t="s">
        <v>8970</v>
      </c>
      <c r="C1827" s="11" t="n">
        <v>46098</v>
      </c>
      <c r="D1827" s="13" t="b">
        <f aca="false">TRUE()</f>
        <v>1</v>
      </c>
      <c r="E1827" s="14" t="n">
        <f aca="false">_xlfn.MAXIFS(Pedidos!$C$2:$C$7000,Pedidos!$B$2:$B$7000,A1827)</f>
        <v>46098</v>
      </c>
      <c r="F1827" s="15" t="n">
        <f aca="false">Parámetros!$B$4-E1827</f>
        <v>198</v>
      </c>
      <c r="G1827" s="7" t="n">
        <f aca="false">COUNTIF(Pedidos!$B$2:$B$7000,A1827)</f>
        <v>1</v>
      </c>
      <c r="H1827" s="16" t="n">
        <f aca="false">SUMIFS(Pedidos!$D$2:$D$7000,Pedidos!$B$2:$B$7000,A1827)</f>
        <v>30.45</v>
      </c>
      <c r="I1827" s="7" t="n">
        <f aca="false">5-MIN(4,INT(PERCENTRANK($F$2:$F$2401,F1827,6)*5))</f>
        <v>4</v>
      </c>
      <c r="J1827" s="15" t="n">
        <f aca="false">IF(G1827&gt;=Parámetros!$B$8,5,IF(G1827&gt;=Parámetros!$B$7,4,IF(G1827&gt;=Parámetros!$B$6,3,IF(G1827&gt;=Parámetros!$B$5,2,1))))</f>
        <v>1</v>
      </c>
      <c r="K1827" s="7" t="n">
        <f aca="false">1+MIN(4,INT(PERCENTRANK($H$2:$H$2401,H1827,6)*5))</f>
        <v>2</v>
      </c>
      <c r="L1827" s="7" t="str">
        <f aca="false">I1827&amp;J1827&amp;K1827</f>
        <v>412</v>
      </c>
      <c r="M1827" s="15" t="str">
        <f aca="false">INDEX('Mapa RF'!$B$4:$F$8,6-I1827,J1827)</f>
        <v>Prometedores</v>
      </c>
    </row>
    <row r="1828" customFormat="false" ht="15" hidden="false" customHeight="false" outlineLevel="0" collapsed="false">
      <c r="A1828" s="10" t="s">
        <v>7419</v>
      </c>
      <c r="B1828" s="10" t="s">
        <v>8975</v>
      </c>
      <c r="C1828" s="11" t="n">
        <v>46170</v>
      </c>
      <c r="D1828" s="13" t="b">
        <f aca="false">TRUE()</f>
        <v>1</v>
      </c>
      <c r="E1828" s="14" t="n">
        <f aca="false">_xlfn.MAXIFS(Pedidos!$C$2:$C$7000,Pedidos!$B$2:$B$7000,A1828)</f>
        <v>46170</v>
      </c>
      <c r="F1828" s="15" t="n">
        <f aca="false">Parámetros!$B$4-E1828</f>
        <v>126</v>
      </c>
      <c r="G1828" s="7" t="n">
        <f aca="false">COUNTIF(Pedidos!$B$2:$B$7000,A1828)</f>
        <v>1</v>
      </c>
      <c r="H1828" s="16" t="n">
        <f aca="false">SUMIFS(Pedidos!$D$2:$D$7000,Pedidos!$B$2:$B$7000,A1828)</f>
        <v>27.39</v>
      </c>
      <c r="I1828" s="7" t="n">
        <f aca="false">5-MIN(4,INT(PERCENTRANK($F$2:$F$2401,F1828,6)*5))</f>
        <v>4</v>
      </c>
      <c r="J1828" s="15" t="n">
        <f aca="false">IF(G1828&gt;=Parámetros!$B$8,5,IF(G1828&gt;=Parámetros!$B$7,4,IF(G1828&gt;=Parámetros!$B$6,3,IF(G1828&gt;=Parámetros!$B$5,2,1))))</f>
        <v>1</v>
      </c>
      <c r="K1828" s="7" t="n">
        <f aca="false">1+MIN(4,INT(PERCENTRANK($H$2:$H$2401,H1828,6)*5))</f>
        <v>2</v>
      </c>
      <c r="L1828" s="7" t="str">
        <f aca="false">I1828&amp;J1828&amp;K1828</f>
        <v>412</v>
      </c>
      <c r="M1828" s="15" t="str">
        <f aca="false">INDEX('Mapa RF'!$B$4:$F$8,6-I1828,J1828)</f>
        <v>Prometedores</v>
      </c>
    </row>
    <row r="1829" customFormat="false" ht="15" hidden="false" customHeight="false" outlineLevel="0" collapsed="false">
      <c r="A1829" s="10" t="s">
        <v>4816</v>
      </c>
      <c r="B1829" s="10" t="s">
        <v>8982</v>
      </c>
      <c r="C1829" s="11" t="n">
        <v>45966</v>
      </c>
      <c r="D1829" s="13" t="b">
        <f aca="false">TRUE()</f>
        <v>1</v>
      </c>
      <c r="E1829" s="14" t="n">
        <f aca="false">_xlfn.MAXIFS(Pedidos!$C$2:$C$7000,Pedidos!$B$2:$B$7000,A1829)</f>
        <v>45966</v>
      </c>
      <c r="F1829" s="15" t="n">
        <f aca="false">Parámetros!$B$4-E1829</f>
        <v>330</v>
      </c>
      <c r="G1829" s="7" t="n">
        <f aca="false">COUNTIF(Pedidos!$B$2:$B$7000,A1829)</f>
        <v>1</v>
      </c>
      <c r="H1829" s="16" t="n">
        <f aca="false">SUMIFS(Pedidos!$D$2:$D$7000,Pedidos!$B$2:$B$7000,A1829)</f>
        <v>25.37</v>
      </c>
      <c r="I1829" s="7" t="n">
        <f aca="false">5-MIN(4,INT(PERCENTRANK($F$2:$F$2401,F1829,6)*5))</f>
        <v>3</v>
      </c>
      <c r="J1829" s="15" t="n">
        <f aca="false">IF(G1829&gt;=Parámetros!$B$8,5,IF(G1829&gt;=Parámetros!$B$7,4,IF(G1829&gt;=Parámetros!$B$6,3,IF(G1829&gt;=Parámetros!$B$5,2,1))))</f>
        <v>1</v>
      </c>
      <c r="K1829" s="7" t="n">
        <f aca="false">1+MIN(4,INT(PERCENTRANK($H$2:$H$2401,H1829,6)*5))</f>
        <v>1</v>
      </c>
      <c r="L1829" s="7" t="str">
        <f aca="false">I1829&amp;J1829&amp;K1829</f>
        <v>311</v>
      </c>
      <c r="M1829" s="15" t="str">
        <f aca="false">INDEX('Mapa RF'!$B$4:$F$8,6-I1829,J1829)</f>
        <v>A punto de dormirse</v>
      </c>
    </row>
    <row r="1830" customFormat="false" ht="15" hidden="false" customHeight="false" outlineLevel="0" collapsed="false">
      <c r="A1830" s="10" t="s">
        <v>852</v>
      </c>
      <c r="B1830" s="10" t="s">
        <v>8968</v>
      </c>
      <c r="C1830" s="11" t="n">
        <v>45661</v>
      </c>
      <c r="D1830" s="13" t="b">
        <f aca="false">TRUE()</f>
        <v>1</v>
      </c>
      <c r="E1830" s="14" t="n">
        <f aca="false">_xlfn.MAXIFS(Pedidos!$C$2:$C$7000,Pedidos!$B$2:$B$7000,A1830)</f>
        <v>45661</v>
      </c>
      <c r="F1830" s="15" t="n">
        <f aca="false">Parámetros!$B$4-E1830</f>
        <v>635</v>
      </c>
      <c r="G1830" s="7" t="n">
        <f aca="false">COUNTIF(Pedidos!$B$2:$B$7000,A1830)</f>
        <v>1</v>
      </c>
      <c r="H1830" s="16" t="n">
        <f aca="false">SUMIFS(Pedidos!$D$2:$D$7000,Pedidos!$B$2:$B$7000,A1830)</f>
        <v>49.92</v>
      </c>
      <c r="I1830" s="7" t="n">
        <f aca="false">5-MIN(4,INT(PERCENTRANK($F$2:$F$2401,F1830,6)*5))</f>
        <v>1</v>
      </c>
      <c r="J1830" s="15" t="n">
        <f aca="false">IF(G1830&gt;=Parámetros!$B$8,5,IF(G1830&gt;=Parámetros!$B$7,4,IF(G1830&gt;=Parámetros!$B$6,3,IF(G1830&gt;=Parámetros!$B$5,2,1))))</f>
        <v>1</v>
      </c>
      <c r="K1830" s="7" t="n">
        <f aca="false">1+MIN(4,INT(PERCENTRANK($H$2:$H$2401,H1830,6)*5))</f>
        <v>3</v>
      </c>
      <c r="L1830" s="7" t="str">
        <f aca="false">I1830&amp;J1830&amp;K1830</f>
        <v>113</v>
      </c>
      <c r="M1830" s="15" t="str">
        <f aca="false">INDEX('Mapa RF'!$B$4:$F$8,6-I1830,J1830)</f>
        <v>Hibernando</v>
      </c>
    </row>
    <row r="1831" customFormat="false" ht="15" hidden="false" customHeight="false" outlineLevel="0" collapsed="false">
      <c r="A1831" s="10" t="s">
        <v>1708</v>
      </c>
      <c r="B1831" s="10" t="s">
        <v>8978</v>
      </c>
      <c r="C1831" s="11" t="n">
        <v>45732</v>
      </c>
      <c r="D1831" s="13" t="b">
        <f aca="false">TRUE()</f>
        <v>1</v>
      </c>
      <c r="E1831" s="14" t="n">
        <f aca="false">_xlfn.MAXIFS(Pedidos!$C$2:$C$7000,Pedidos!$B$2:$B$7000,A1831)</f>
        <v>45732</v>
      </c>
      <c r="F1831" s="15" t="n">
        <f aca="false">Parámetros!$B$4-E1831</f>
        <v>564</v>
      </c>
      <c r="G1831" s="7" t="n">
        <f aca="false">COUNTIF(Pedidos!$B$2:$B$7000,A1831)</f>
        <v>1</v>
      </c>
      <c r="H1831" s="16" t="n">
        <f aca="false">SUMIFS(Pedidos!$D$2:$D$7000,Pedidos!$B$2:$B$7000,A1831)</f>
        <v>15.88</v>
      </c>
      <c r="I1831" s="7" t="n">
        <f aca="false">5-MIN(4,INT(PERCENTRANK($F$2:$F$2401,F1831,6)*5))</f>
        <v>1</v>
      </c>
      <c r="J1831" s="15" t="n">
        <f aca="false">IF(G1831&gt;=Parámetros!$B$8,5,IF(G1831&gt;=Parámetros!$B$7,4,IF(G1831&gt;=Parámetros!$B$6,3,IF(G1831&gt;=Parámetros!$B$5,2,1))))</f>
        <v>1</v>
      </c>
      <c r="K1831" s="7" t="n">
        <f aca="false">1+MIN(4,INT(PERCENTRANK($H$2:$H$2401,H1831,6)*5))</f>
        <v>1</v>
      </c>
      <c r="L1831" s="7" t="str">
        <f aca="false">I1831&amp;J1831&amp;K1831</f>
        <v>111</v>
      </c>
      <c r="M1831" s="15" t="str">
        <f aca="false">INDEX('Mapa RF'!$B$4:$F$8,6-I1831,J1831)</f>
        <v>Hibernando</v>
      </c>
    </row>
    <row r="1832" customFormat="false" ht="15" hidden="false" customHeight="false" outlineLevel="0" collapsed="false">
      <c r="A1832" s="10" t="s">
        <v>5892</v>
      </c>
      <c r="B1832" s="10" t="s">
        <v>8975</v>
      </c>
      <c r="C1832" s="11" t="n">
        <v>46048</v>
      </c>
      <c r="D1832" s="13" t="b">
        <f aca="false">TRUE()</f>
        <v>1</v>
      </c>
      <c r="E1832" s="14" t="n">
        <f aca="false">_xlfn.MAXIFS(Pedidos!$C$2:$C$7000,Pedidos!$B$2:$B$7000,A1832)</f>
        <v>46048</v>
      </c>
      <c r="F1832" s="15" t="n">
        <f aca="false">Parámetros!$B$4-E1832</f>
        <v>248</v>
      </c>
      <c r="G1832" s="7" t="n">
        <f aca="false">COUNTIF(Pedidos!$B$2:$B$7000,A1832)</f>
        <v>1</v>
      </c>
      <c r="H1832" s="16" t="n">
        <f aca="false">SUMIFS(Pedidos!$D$2:$D$7000,Pedidos!$B$2:$B$7000,A1832)</f>
        <v>67.95</v>
      </c>
      <c r="I1832" s="7" t="n">
        <f aca="false">5-MIN(4,INT(PERCENTRANK($F$2:$F$2401,F1832,6)*5))</f>
        <v>3</v>
      </c>
      <c r="J1832" s="15" t="n">
        <f aca="false">IF(G1832&gt;=Parámetros!$B$8,5,IF(G1832&gt;=Parámetros!$B$7,4,IF(G1832&gt;=Parámetros!$B$6,3,IF(G1832&gt;=Parámetros!$B$5,2,1))))</f>
        <v>1</v>
      </c>
      <c r="K1832" s="7" t="n">
        <f aca="false">1+MIN(4,INT(PERCENTRANK($H$2:$H$2401,H1832,6)*5))</f>
        <v>4</v>
      </c>
      <c r="L1832" s="7" t="str">
        <f aca="false">I1832&amp;J1832&amp;K1832</f>
        <v>314</v>
      </c>
      <c r="M1832" s="15" t="str">
        <f aca="false">INDEX('Mapa RF'!$B$4:$F$8,6-I1832,J1832)</f>
        <v>A punto de dormirse</v>
      </c>
    </row>
    <row r="1833" customFormat="false" ht="15" hidden="false" customHeight="false" outlineLevel="0" collapsed="false">
      <c r="A1833" s="10" t="s">
        <v>5920</v>
      </c>
      <c r="B1833" s="10" t="s">
        <v>8972</v>
      </c>
      <c r="C1833" s="11" t="n">
        <v>46050</v>
      </c>
      <c r="D1833" s="13" t="b">
        <f aca="false">TRUE()</f>
        <v>1</v>
      </c>
      <c r="E1833" s="14" t="n">
        <f aca="false">_xlfn.MAXIFS(Pedidos!$C$2:$C$7000,Pedidos!$B$2:$B$7000,A1833)</f>
        <v>46260</v>
      </c>
      <c r="F1833" s="15" t="n">
        <f aca="false">Parámetros!$B$4-E1833</f>
        <v>36</v>
      </c>
      <c r="G1833" s="7" t="n">
        <f aca="false">COUNTIF(Pedidos!$B$2:$B$7000,A1833)</f>
        <v>3</v>
      </c>
      <c r="H1833" s="16" t="n">
        <f aca="false">SUMIFS(Pedidos!$D$2:$D$7000,Pedidos!$B$2:$B$7000,A1833)</f>
        <v>113.89</v>
      </c>
      <c r="I1833" s="7" t="n">
        <f aca="false">5-MIN(4,INT(PERCENTRANK($F$2:$F$2401,F1833,6)*5))</f>
        <v>5</v>
      </c>
      <c r="J1833" s="15" t="n">
        <f aca="false">IF(G1833&gt;=Parámetros!$B$8,5,IF(G1833&gt;=Parámetros!$B$7,4,IF(G1833&gt;=Parámetros!$B$6,3,IF(G1833&gt;=Parámetros!$B$5,2,1))))</f>
        <v>3</v>
      </c>
      <c r="K1833" s="7" t="n">
        <f aca="false">1+MIN(4,INT(PERCENTRANK($H$2:$H$2401,H1833,6)*5))</f>
        <v>4</v>
      </c>
      <c r="L1833" s="7" t="str">
        <f aca="false">I1833&amp;J1833&amp;K1833</f>
        <v>534</v>
      </c>
      <c r="M1833" s="15" t="str">
        <f aca="false">INDEX('Mapa RF'!$B$4:$F$8,6-I1833,J1833)</f>
        <v>Potencialmente leales</v>
      </c>
    </row>
    <row r="1834" customFormat="false" ht="15" hidden="false" customHeight="false" outlineLevel="0" collapsed="false">
      <c r="A1834" s="10" t="s">
        <v>3728</v>
      </c>
      <c r="B1834" s="10" t="s">
        <v>8975</v>
      </c>
      <c r="C1834" s="11" t="n">
        <v>45884</v>
      </c>
      <c r="D1834" s="13" t="b">
        <f aca="false">TRUE()</f>
        <v>1</v>
      </c>
      <c r="E1834" s="14" t="n">
        <f aca="false">_xlfn.MAXIFS(Pedidos!$C$2:$C$7000,Pedidos!$B$2:$B$7000,A1834)</f>
        <v>45884</v>
      </c>
      <c r="F1834" s="15" t="n">
        <f aca="false">Parámetros!$B$4-E1834</f>
        <v>412</v>
      </c>
      <c r="G1834" s="7" t="n">
        <f aca="false">COUNTIF(Pedidos!$B$2:$B$7000,A1834)</f>
        <v>1</v>
      </c>
      <c r="H1834" s="16" t="n">
        <f aca="false">SUMIFS(Pedidos!$D$2:$D$7000,Pedidos!$B$2:$B$7000,A1834)</f>
        <v>51.08</v>
      </c>
      <c r="I1834" s="7" t="n">
        <f aca="false">5-MIN(4,INT(PERCENTRANK($F$2:$F$2401,F1834,6)*5))</f>
        <v>2</v>
      </c>
      <c r="J1834" s="15" t="n">
        <f aca="false">IF(G1834&gt;=Parámetros!$B$8,5,IF(G1834&gt;=Parámetros!$B$7,4,IF(G1834&gt;=Parámetros!$B$6,3,IF(G1834&gt;=Parámetros!$B$5,2,1))))</f>
        <v>1</v>
      </c>
      <c r="K1834" s="7" t="n">
        <f aca="false">1+MIN(4,INT(PERCENTRANK($H$2:$H$2401,H1834,6)*5))</f>
        <v>3</v>
      </c>
      <c r="L1834" s="7" t="str">
        <f aca="false">I1834&amp;J1834&amp;K1834</f>
        <v>213</v>
      </c>
      <c r="M1834" s="15" t="str">
        <f aca="false">INDEX('Mapa RF'!$B$4:$F$8,6-I1834,J1834)</f>
        <v>Hibernando</v>
      </c>
    </row>
    <row r="1835" customFormat="false" ht="15" hidden="false" customHeight="false" outlineLevel="0" collapsed="false">
      <c r="A1835" s="10" t="s">
        <v>4084</v>
      </c>
      <c r="B1835" s="10" t="s">
        <v>8981</v>
      </c>
      <c r="C1835" s="11" t="n">
        <v>45912</v>
      </c>
      <c r="D1835" s="13" t="b">
        <f aca="false">TRUE()</f>
        <v>1</v>
      </c>
      <c r="E1835" s="14" t="n">
        <f aca="false">_xlfn.MAXIFS(Pedidos!$C$2:$C$7000,Pedidos!$B$2:$B$7000,A1835)</f>
        <v>45912</v>
      </c>
      <c r="F1835" s="15" t="n">
        <f aca="false">Parámetros!$B$4-E1835</f>
        <v>384</v>
      </c>
      <c r="G1835" s="7" t="n">
        <f aca="false">COUNTIF(Pedidos!$B$2:$B$7000,A1835)</f>
        <v>1</v>
      </c>
      <c r="H1835" s="16" t="n">
        <f aca="false">SUMIFS(Pedidos!$D$2:$D$7000,Pedidos!$B$2:$B$7000,A1835)</f>
        <v>28.07</v>
      </c>
      <c r="I1835" s="7" t="n">
        <f aca="false">5-MIN(4,INT(PERCENTRANK($F$2:$F$2401,F1835,6)*5))</f>
        <v>2</v>
      </c>
      <c r="J1835" s="15" t="n">
        <f aca="false">IF(G1835&gt;=Parámetros!$B$8,5,IF(G1835&gt;=Parámetros!$B$7,4,IF(G1835&gt;=Parámetros!$B$6,3,IF(G1835&gt;=Parámetros!$B$5,2,1))))</f>
        <v>1</v>
      </c>
      <c r="K1835" s="7" t="n">
        <f aca="false">1+MIN(4,INT(PERCENTRANK($H$2:$H$2401,H1835,6)*5))</f>
        <v>2</v>
      </c>
      <c r="L1835" s="7" t="str">
        <f aca="false">I1835&amp;J1835&amp;K1835</f>
        <v>212</v>
      </c>
      <c r="M1835" s="15" t="str">
        <f aca="false">INDEX('Mapa RF'!$B$4:$F$8,6-I1835,J1835)</f>
        <v>Hibernando</v>
      </c>
    </row>
    <row r="1836" customFormat="false" ht="15" hidden="false" customHeight="false" outlineLevel="0" collapsed="false">
      <c r="A1836" s="10" t="s">
        <v>6617</v>
      </c>
      <c r="B1836" s="10" t="s">
        <v>8974</v>
      </c>
      <c r="C1836" s="11" t="n">
        <v>46103</v>
      </c>
      <c r="D1836" s="13" t="b">
        <f aca="false">TRUE()</f>
        <v>1</v>
      </c>
      <c r="E1836" s="14" t="n">
        <f aca="false">_xlfn.MAXIFS(Pedidos!$C$2:$C$7000,Pedidos!$B$2:$B$7000,A1836)</f>
        <v>46103</v>
      </c>
      <c r="F1836" s="15" t="n">
        <f aca="false">Parámetros!$B$4-E1836</f>
        <v>193</v>
      </c>
      <c r="G1836" s="7" t="n">
        <f aca="false">COUNTIF(Pedidos!$B$2:$B$7000,A1836)</f>
        <v>1</v>
      </c>
      <c r="H1836" s="16" t="n">
        <f aca="false">SUMIFS(Pedidos!$D$2:$D$7000,Pedidos!$B$2:$B$7000,A1836)</f>
        <v>35.12</v>
      </c>
      <c r="I1836" s="7" t="n">
        <f aca="false">5-MIN(4,INT(PERCENTRANK($F$2:$F$2401,F1836,6)*5))</f>
        <v>4</v>
      </c>
      <c r="J1836" s="15" t="n">
        <f aca="false">IF(G1836&gt;=Parámetros!$B$8,5,IF(G1836&gt;=Parámetros!$B$7,4,IF(G1836&gt;=Parámetros!$B$6,3,IF(G1836&gt;=Parámetros!$B$5,2,1))))</f>
        <v>1</v>
      </c>
      <c r="K1836" s="7" t="n">
        <f aca="false">1+MIN(4,INT(PERCENTRANK($H$2:$H$2401,H1836,6)*5))</f>
        <v>2</v>
      </c>
      <c r="L1836" s="7" t="str">
        <f aca="false">I1836&amp;J1836&amp;K1836</f>
        <v>412</v>
      </c>
      <c r="M1836" s="15" t="str">
        <f aca="false">INDEX('Mapa RF'!$B$4:$F$8,6-I1836,J1836)</f>
        <v>Prometedores</v>
      </c>
    </row>
    <row r="1837" customFormat="false" ht="15" hidden="false" customHeight="false" outlineLevel="0" collapsed="false">
      <c r="A1837" s="10" t="s">
        <v>3279</v>
      </c>
      <c r="B1837" s="10" t="s">
        <v>8968</v>
      </c>
      <c r="C1837" s="11" t="n">
        <v>45852</v>
      </c>
      <c r="D1837" s="13" t="b">
        <f aca="false">TRUE()</f>
        <v>1</v>
      </c>
      <c r="E1837" s="14" t="n">
        <f aca="false">_xlfn.MAXIFS(Pedidos!$C$2:$C$7000,Pedidos!$B$2:$B$7000,A1837)</f>
        <v>45852</v>
      </c>
      <c r="F1837" s="15" t="n">
        <f aca="false">Parámetros!$B$4-E1837</f>
        <v>444</v>
      </c>
      <c r="G1837" s="7" t="n">
        <f aca="false">COUNTIF(Pedidos!$B$2:$B$7000,A1837)</f>
        <v>1</v>
      </c>
      <c r="H1837" s="16" t="n">
        <f aca="false">SUMIFS(Pedidos!$D$2:$D$7000,Pedidos!$B$2:$B$7000,A1837)</f>
        <v>25.1</v>
      </c>
      <c r="I1837" s="7" t="n">
        <f aca="false">5-MIN(4,INT(PERCENTRANK($F$2:$F$2401,F1837,6)*5))</f>
        <v>2</v>
      </c>
      <c r="J1837" s="15" t="n">
        <f aca="false">IF(G1837&gt;=Parámetros!$B$8,5,IF(G1837&gt;=Parámetros!$B$7,4,IF(G1837&gt;=Parámetros!$B$6,3,IF(G1837&gt;=Parámetros!$B$5,2,1))))</f>
        <v>1</v>
      </c>
      <c r="K1837" s="7" t="n">
        <f aca="false">1+MIN(4,INT(PERCENTRANK($H$2:$H$2401,H1837,6)*5))</f>
        <v>1</v>
      </c>
      <c r="L1837" s="7" t="str">
        <f aca="false">I1837&amp;J1837&amp;K1837</f>
        <v>211</v>
      </c>
      <c r="M1837" s="15" t="str">
        <f aca="false">INDEX('Mapa RF'!$B$4:$F$8,6-I1837,J1837)</f>
        <v>Hibernando</v>
      </c>
    </row>
    <row r="1838" customFormat="false" ht="15" hidden="false" customHeight="false" outlineLevel="0" collapsed="false">
      <c r="A1838" s="10" t="s">
        <v>6878</v>
      </c>
      <c r="B1838" s="10" t="s">
        <v>8976</v>
      </c>
      <c r="C1838" s="11" t="n">
        <v>46123</v>
      </c>
      <c r="D1838" s="13" t="b">
        <f aca="false">TRUE()</f>
        <v>1</v>
      </c>
      <c r="E1838" s="14" t="n">
        <f aca="false">_xlfn.MAXIFS(Pedidos!$C$2:$C$7000,Pedidos!$B$2:$B$7000,A1838)</f>
        <v>46123</v>
      </c>
      <c r="F1838" s="15" t="n">
        <f aca="false">Parámetros!$B$4-E1838</f>
        <v>173</v>
      </c>
      <c r="G1838" s="7" t="n">
        <f aca="false">COUNTIF(Pedidos!$B$2:$B$7000,A1838)</f>
        <v>1</v>
      </c>
      <c r="H1838" s="16" t="n">
        <f aca="false">SUMIFS(Pedidos!$D$2:$D$7000,Pedidos!$B$2:$B$7000,A1838)</f>
        <v>39.73</v>
      </c>
      <c r="I1838" s="7" t="n">
        <f aca="false">5-MIN(4,INT(PERCENTRANK($F$2:$F$2401,F1838,6)*5))</f>
        <v>4</v>
      </c>
      <c r="J1838" s="15" t="n">
        <f aca="false">IF(G1838&gt;=Parámetros!$B$8,5,IF(G1838&gt;=Parámetros!$B$7,4,IF(G1838&gt;=Parámetros!$B$6,3,IF(G1838&gt;=Parámetros!$B$5,2,1))))</f>
        <v>1</v>
      </c>
      <c r="K1838" s="7" t="n">
        <f aca="false">1+MIN(4,INT(PERCENTRANK($H$2:$H$2401,H1838,6)*5))</f>
        <v>3</v>
      </c>
      <c r="L1838" s="7" t="str">
        <f aca="false">I1838&amp;J1838&amp;K1838</f>
        <v>413</v>
      </c>
      <c r="M1838" s="15" t="str">
        <f aca="false">INDEX('Mapa RF'!$B$4:$F$8,6-I1838,J1838)</f>
        <v>Prometedores</v>
      </c>
    </row>
    <row r="1839" customFormat="false" ht="15" hidden="false" customHeight="false" outlineLevel="0" collapsed="false">
      <c r="A1839" s="10" t="s">
        <v>8098</v>
      </c>
      <c r="B1839" s="10" t="s">
        <v>8975</v>
      </c>
      <c r="C1839" s="11" t="n">
        <v>46224</v>
      </c>
      <c r="D1839" s="13" t="b">
        <f aca="false">TRUE()</f>
        <v>1</v>
      </c>
      <c r="E1839" s="14" t="n">
        <f aca="false">_xlfn.MAXIFS(Pedidos!$C$2:$C$7000,Pedidos!$B$2:$B$7000,A1839)</f>
        <v>46224</v>
      </c>
      <c r="F1839" s="15" t="n">
        <f aca="false">Parámetros!$B$4-E1839</f>
        <v>72</v>
      </c>
      <c r="G1839" s="7" t="n">
        <f aca="false">COUNTIF(Pedidos!$B$2:$B$7000,A1839)</f>
        <v>1</v>
      </c>
      <c r="H1839" s="16" t="n">
        <f aca="false">SUMIFS(Pedidos!$D$2:$D$7000,Pedidos!$B$2:$B$7000,A1839)</f>
        <v>30.2</v>
      </c>
      <c r="I1839" s="7" t="n">
        <f aca="false">5-MIN(4,INT(PERCENTRANK($F$2:$F$2401,F1839,6)*5))</f>
        <v>4</v>
      </c>
      <c r="J1839" s="15" t="n">
        <f aca="false">IF(G1839&gt;=Parámetros!$B$8,5,IF(G1839&gt;=Parámetros!$B$7,4,IF(G1839&gt;=Parámetros!$B$6,3,IF(G1839&gt;=Parámetros!$B$5,2,1))))</f>
        <v>1</v>
      </c>
      <c r="K1839" s="7" t="n">
        <f aca="false">1+MIN(4,INT(PERCENTRANK($H$2:$H$2401,H1839,6)*5))</f>
        <v>2</v>
      </c>
      <c r="L1839" s="7" t="str">
        <f aca="false">I1839&amp;J1839&amp;K1839</f>
        <v>412</v>
      </c>
      <c r="M1839" s="15" t="str">
        <f aca="false">INDEX('Mapa RF'!$B$4:$F$8,6-I1839,J1839)</f>
        <v>Prometedores</v>
      </c>
    </row>
    <row r="1840" customFormat="false" ht="15" hidden="false" customHeight="false" outlineLevel="0" collapsed="false">
      <c r="A1840" s="10" t="s">
        <v>6720</v>
      </c>
      <c r="B1840" s="10" t="s">
        <v>8982</v>
      </c>
      <c r="C1840" s="11" t="n">
        <v>46111</v>
      </c>
      <c r="D1840" s="13" t="b">
        <f aca="false">FALSE()</f>
        <v>0</v>
      </c>
      <c r="E1840" s="14" t="n">
        <f aca="false">_xlfn.MAXIFS(Pedidos!$C$2:$C$7000,Pedidos!$B$2:$B$7000,A1840)</f>
        <v>46225</v>
      </c>
      <c r="F1840" s="15" t="n">
        <f aca="false">Parámetros!$B$4-E1840</f>
        <v>71</v>
      </c>
      <c r="G1840" s="7" t="n">
        <f aca="false">COUNTIF(Pedidos!$B$2:$B$7000,A1840)</f>
        <v>2</v>
      </c>
      <c r="H1840" s="16" t="n">
        <f aca="false">SUMIFS(Pedidos!$D$2:$D$7000,Pedidos!$B$2:$B$7000,A1840)</f>
        <v>80.2</v>
      </c>
      <c r="I1840" s="7" t="n">
        <f aca="false">5-MIN(4,INT(PERCENTRANK($F$2:$F$2401,F1840,6)*5))</f>
        <v>4</v>
      </c>
      <c r="J1840" s="15" t="n">
        <f aca="false">IF(G1840&gt;=Parámetros!$B$8,5,IF(G1840&gt;=Parámetros!$B$7,4,IF(G1840&gt;=Parámetros!$B$6,3,IF(G1840&gt;=Parámetros!$B$5,2,1))))</f>
        <v>2</v>
      </c>
      <c r="K1840" s="7" t="n">
        <f aca="false">1+MIN(4,INT(PERCENTRANK($H$2:$H$2401,H1840,6)*5))</f>
        <v>4</v>
      </c>
      <c r="L1840" s="7" t="str">
        <f aca="false">I1840&amp;J1840&amp;K1840</f>
        <v>424</v>
      </c>
      <c r="M1840" s="15" t="str">
        <f aca="false">INDEX('Mapa RF'!$B$4:$F$8,6-I1840,J1840)</f>
        <v>Potencialmente leales</v>
      </c>
    </row>
    <row r="1841" customFormat="false" ht="15" hidden="false" customHeight="false" outlineLevel="0" collapsed="false">
      <c r="A1841" s="10" t="s">
        <v>2659</v>
      </c>
      <c r="B1841" s="10" t="s">
        <v>8976</v>
      </c>
      <c r="C1841" s="11" t="n">
        <v>45806</v>
      </c>
      <c r="D1841" s="13" t="b">
        <f aca="false">TRUE()</f>
        <v>1</v>
      </c>
      <c r="E1841" s="14" t="n">
        <f aca="false">_xlfn.MAXIFS(Pedidos!$C$2:$C$7000,Pedidos!$B$2:$B$7000,A1841)</f>
        <v>45806</v>
      </c>
      <c r="F1841" s="15" t="n">
        <f aca="false">Parámetros!$B$4-E1841</f>
        <v>490</v>
      </c>
      <c r="G1841" s="7" t="n">
        <f aca="false">COUNTIF(Pedidos!$B$2:$B$7000,A1841)</f>
        <v>1</v>
      </c>
      <c r="H1841" s="16" t="n">
        <f aca="false">SUMIFS(Pedidos!$D$2:$D$7000,Pedidos!$B$2:$B$7000,A1841)</f>
        <v>18.69</v>
      </c>
      <c r="I1841" s="7" t="n">
        <f aca="false">5-MIN(4,INT(PERCENTRANK($F$2:$F$2401,F1841,6)*5))</f>
        <v>2</v>
      </c>
      <c r="J1841" s="15" t="n">
        <f aca="false">IF(G1841&gt;=Parámetros!$B$8,5,IF(G1841&gt;=Parámetros!$B$7,4,IF(G1841&gt;=Parámetros!$B$6,3,IF(G1841&gt;=Parámetros!$B$5,2,1))))</f>
        <v>1</v>
      </c>
      <c r="K1841" s="7" t="n">
        <f aca="false">1+MIN(4,INT(PERCENTRANK($H$2:$H$2401,H1841,6)*5))</f>
        <v>1</v>
      </c>
      <c r="L1841" s="7" t="str">
        <f aca="false">I1841&amp;J1841&amp;K1841</f>
        <v>211</v>
      </c>
      <c r="M1841" s="15" t="str">
        <f aca="false">INDEX('Mapa RF'!$B$4:$F$8,6-I1841,J1841)</f>
        <v>Hibernando</v>
      </c>
    </row>
    <row r="1842" customFormat="false" ht="15" hidden="false" customHeight="false" outlineLevel="0" collapsed="false">
      <c r="A1842" s="10" t="s">
        <v>5822</v>
      </c>
      <c r="B1842" s="10" t="s">
        <v>8968</v>
      </c>
      <c r="C1842" s="11" t="n">
        <v>46042</v>
      </c>
      <c r="D1842" s="13" t="b">
        <f aca="false">FALSE()</f>
        <v>0</v>
      </c>
      <c r="E1842" s="14" t="n">
        <f aca="false">_xlfn.MAXIFS(Pedidos!$C$2:$C$7000,Pedidos!$B$2:$B$7000,A1842)</f>
        <v>46042</v>
      </c>
      <c r="F1842" s="15" t="n">
        <f aca="false">Parámetros!$B$4-E1842</f>
        <v>254</v>
      </c>
      <c r="G1842" s="7" t="n">
        <f aca="false">COUNTIF(Pedidos!$B$2:$B$7000,A1842)</f>
        <v>1</v>
      </c>
      <c r="H1842" s="16" t="n">
        <f aca="false">SUMIFS(Pedidos!$D$2:$D$7000,Pedidos!$B$2:$B$7000,A1842)</f>
        <v>44.72</v>
      </c>
      <c r="I1842" s="7" t="n">
        <f aca="false">5-MIN(4,INT(PERCENTRANK($F$2:$F$2401,F1842,6)*5))</f>
        <v>3</v>
      </c>
      <c r="J1842" s="15" t="n">
        <f aca="false">IF(G1842&gt;=Parámetros!$B$8,5,IF(G1842&gt;=Parámetros!$B$7,4,IF(G1842&gt;=Parámetros!$B$6,3,IF(G1842&gt;=Parámetros!$B$5,2,1))))</f>
        <v>1</v>
      </c>
      <c r="K1842" s="7" t="n">
        <f aca="false">1+MIN(4,INT(PERCENTRANK($H$2:$H$2401,H1842,6)*5))</f>
        <v>3</v>
      </c>
      <c r="L1842" s="7" t="str">
        <f aca="false">I1842&amp;J1842&amp;K1842</f>
        <v>313</v>
      </c>
      <c r="M1842" s="15" t="str">
        <f aca="false">INDEX('Mapa RF'!$B$4:$F$8,6-I1842,J1842)</f>
        <v>A punto de dormirse</v>
      </c>
    </row>
    <row r="1843" customFormat="false" ht="15" hidden="false" customHeight="false" outlineLevel="0" collapsed="false">
      <c r="A1843" s="10" t="s">
        <v>7900</v>
      </c>
      <c r="B1843" s="10" t="s">
        <v>8969</v>
      </c>
      <c r="C1843" s="11" t="n">
        <v>46210</v>
      </c>
      <c r="D1843" s="13" t="b">
        <f aca="false">FALSE()</f>
        <v>0</v>
      </c>
      <c r="E1843" s="14" t="n">
        <f aca="false">_xlfn.MAXIFS(Pedidos!$C$2:$C$7000,Pedidos!$B$2:$B$7000,A1843)</f>
        <v>46210</v>
      </c>
      <c r="F1843" s="15" t="n">
        <f aca="false">Parámetros!$B$4-E1843</f>
        <v>86</v>
      </c>
      <c r="G1843" s="7" t="n">
        <f aca="false">COUNTIF(Pedidos!$B$2:$B$7000,A1843)</f>
        <v>1</v>
      </c>
      <c r="H1843" s="16" t="n">
        <f aca="false">SUMIFS(Pedidos!$D$2:$D$7000,Pedidos!$B$2:$B$7000,A1843)</f>
        <v>31.45</v>
      </c>
      <c r="I1843" s="7" t="n">
        <f aca="false">5-MIN(4,INT(PERCENTRANK($F$2:$F$2401,F1843,6)*5))</f>
        <v>4</v>
      </c>
      <c r="J1843" s="15" t="n">
        <f aca="false">IF(G1843&gt;=Parámetros!$B$8,5,IF(G1843&gt;=Parámetros!$B$7,4,IF(G1843&gt;=Parámetros!$B$6,3,IF(G1843&gt;=Parámetros!$B$5,2,1))))</f>
        <v>1</v>
      </c>
      <c r="K1843" s="7" t="n">
        <f aca="false">1+MIN(4,INT(PERCENTRANK($H$2:$H$2401,H1843,6)*5))</f>
        <v>2</v>
      </c>
      <c r="L1843" s="7" t="str">
        <f aca="false">I1843&amp;J1843&amp;K1843</f>
        <v>412</v>
      </c>
      <c r="M1843" s="15" t="str">
        <f aca="false">INDEX('Mapa RF'!$B$4:$F$8,6-I1843,J1843)</f>
        <v>Prometedores</v>
      </c>
    </row>
    <row r="1844" customFormat="false" ht="15" hidden="false" customHeight="false" outlineLevel="0" collapsed="false">
      <c r="A1844" s="10" t="s">
        <v>8726</v>
      </c>
      <c r="B1844" s="10" t="s">
        <v>8968</v>
      </c>
      <c r="C1844" s="11" t="n">
        <v>46276</v>
      </c>
      <c r="D1844" s="13" t="b">
        <f aca="false">TRUE()</f>
        <v>1</v>
      </c>
      <c r="E1844" s="14" t="n">
        <f aca="false">_xlfn.MAXIFS(Pedidos!$C$2:$C$7000,Pedidos!$B$2:$B$7000,A1844)</f>
        <v>46276</v>
      </c>
      <c r="F1844" s="15" t="n">
        <f aca="false">Parámetros!$B$4-E1844</f>
        <v>20</v>
      </c>
      <c r="G1844" s="7" t="n">
        <f aca="false">COUNTIF(Pedidos!$B$2:$B$7000,A1844)</f>
        <v>1</v>
      </c>
      <c r="H1844" s="16" t="n">
        <f aca="false">SUMIFS(Pedidos!$D$2:$D$7000,Pedidos!$B$2:$B$7000,A1844)</f>
        <v>60.2</v>
      </c>
      <c r="I1844" s="7" t="n">
        <f aca="false">5-MIN(4,INT(PERCENTRANK($F$2:$F$2401,F1844,6)*5))</f>
        <v>5</v>
      </c>
      <c r="J1844" s="15" t="n">
        <f aca="false">IF(G1844&gt;=Parámetros!$B$8,5,IF(G1844&gt;=Parámetros!$B$7,4,IF(G1844&gt;=Parámetros!$B$6,3,IF(G1844&gt;=Parámetros!$B$5,2,1))))</f>
        <v>1</v>
      </c>
      <c r="K1844" s="7" t="n">
        <f aca="false">1+MIN(4,INT(PERCENTRANK($H$2:$H$2401,H1844,6)*5))</f>
        <v>4</v>
      </c>
      <c r="L1844" s="7" t="str">
        <f aca="false">I1844&amp;J1844&amp;K1844</f>
        <v>514</v>
      </c>
      <c r="M1844" s="15" t="str">
        <f aca="false">INDEX('Mapa RF'!$B$4:$F$8,6-I1844,J1844)</f>
        <v>Nuevos</v>
      </c>
    </row>
    <row r="1845" customFormat="false" ht="15" hidden="false" customHeight="false" outlineLevel="0" collapsed="false">
      <c r="A1845" s="10" t="s">
        <v>7658</v>
      </c>
      <c r="B1845" s="10" t="s">
        <v>8975</v>
      </c>
      <c r="C1845" s="11" t="n">
        <v>46191</v>
      </c>
      <c r="D1845" s="13" t="b">
        <f aca="false">FALSE()</f>
        <v>0</v>
      </c>
      <c r="E1845" s="14" t="n">
        <f aca="false">_xlfn.MAXIFS(Pedidos!$C$2:$C$7000,Pedidos!$B$2:$B$7000,A1845)</f>
        <v>46191</v>
      </c>
      <c r="F1845" s="15" t="n">
        <f aca="false">Parámetros!$B$4-E1845</f>
        <v>105</v>
      </c>
      <c r="G1845" s="7" t="n">
        <f aca="false">COUNTIF(Pedidos!$B$2:$B$7000,A1845)</f>
        <v>1</v>
      </c>
      <c r="H1845" s="16" t="n">
        <f aca="false">SUMIFS(Pedidos!$D$2:$D$7000,Pedidos!$B$2:$B$7000,A1845)</f>
        <v>53.99</v>
      </c>
      <c r="I1845" s="7" t="n">
        <f aca="false">5-MIN(4,INT(PERCENTRANK($F$2:$F$2401,F1845,6)*5))</f>
        <v>4</v>
      </c>
      <c r="J1845" s="15" t="n">
        <f aca="false">IF(G1845&gt;=Parámetros!$B$8,5,IF(G1845&gt;=Parámetros!$B$7,4,IF(G1845&gt;=Parámetros!$B$6,3,IF(G1845&gt;=Parámetros!$B$5,2,1))))</f>
        <v>1</v>
      </c>
      <c r="K1845" s="7" t="n">
        <f aca="false">1+MIN(4,INT(PERCENTRANK($H$2:$H$2401,H1845,6)*5))</f>
        <v>3</v>
      </c>
      <c r="L1845" s="7" t="str">
        <f aca="false">I1845&amp;J1845&amp;K1845</f>
        <v>413</v>
      </c>
      <c r="M1845" s="15" t="str">
        <f aca="false">INDEX('Mapa RF'!$B$4:$F$8,6-I1845,J1845)</f>
        <v>Prometedores</v>
      </c>
    </row>
    <row r="1846" customFormat="false" ht="15" hidden="false" customHeight="false" outlineLevel="0" collapsed="false">
      <c r="A1846" s="10" t="s">
        <v>8541</v>
      </c>
      <c r="B1846" s="10" t="s">
        <v>8972</v>
      </c>
      <c r="C1846" s="11" t="n">
        <v>46261</v>
      </c>
      <c r="D1846" s="13" t="b">
        <f aca="false">TRUE()</f>
        <v>1</v>
      </c>
      <c r="E1846" s="14" t="n">
        <f aca="false">_xlfn.MAXIFS(Pedidos!$C$2:$C$7000,Pedidos!$B$2:$B$7000,A1846)</f>
        <v>46261</v>
      </c>
      <c r="F1846" s="15" t="n">
        <f aca="false">Parámetros!$B$4-E1846</f>
        <v>35</v>
      </c>
      <c r="G1846" s="7" t="n">
        <f aca="false">COUNTIF(Pedidos!$B$2:$B$7000,A1846)</f>
        <v>1</v>
      </c>
      <c r="H1846" s="16" t="n">
        <f aca="false">SUMIFS(Pedidos!$D$2:$D$7000,Pedidos!$B$2:$B$7000,A1846)</f>
        <v>38.31</v>
      </c>
      <c r="I1846" s="7" t="n">
        <f aca="false">5-MIN(4,INT(PERCENTRANK($F$2:$F$2401,F1846,6)*5))</f>
        <v>5</v>
      </c>
      <c r="J1846" s="15" t="n">
        <f aca="false">IF(G1846&gt;=Parámetros!$B$8,5,IF(G1846&gt;=Parámetros!$B$7,4,IF(G1846&gt;=Parámetros!$B$6,3,IF(G1846&gt;=Parámetros!$B$5,2,1))))</f>
        <v>1</v>
      </c>
      <c r="K1846" s="7" t="n">
        <f aca="false">1+MIN(4,INT(PERCENTRANK($H$2:$H$2401,H1846,6)*5))</f>
        <v>3</v>
      </c>
      <c r="L1846" s="7" t="str">
        <f aca="false">I1846&amp;J1846&amp;K1846</f>
        <v>513</v>
      </c>
      <c r="M1846" s="15" t="str">
        <f aca="false">INDEX('Mapa RF'!$B$4:$F$8,6-I1846,J1846)</f>
        <v>Nuevos</v>
      </c>
    </row>
    <row r="1847" customFormat="false" ht="15" hidden="false" customHeight="false" outlineLevel="0" collapsed="false">
      <c r="A1847" s="10" t="s">
        <v>1878</v>
      </c>
      <c r="B1847" s="10" t="s">
        <v>8968</v>
      </c>
      <c r="C1847" s="11" t="n">
        <v>45746</v>
      </c>
      <c r="D1847" s="13" t="b">
        <f aca="false">TRUE()</f>
        <v>1</v>
      </c>
      <c r="E1847" s="14" t="n">
        <f aca="false">_xlfn.MAXIFS(Pedidos!$C$2:$C$7000,Pedidos!$B$2:$B$7000,A1847)</f>
        <v>45996</v>
      </c>
      <c r="F1847" s="15" t="n">
        <f aca="false">Parámetros!$B$4-E1847</f>
        <v>300</v>
      </c>
      <c r="G1847" s="7" t="n">
        <f aca="false">COUNTIF(Pedidos!$B$2:$B$7000,A1847)</f>
        <v>4</v>
      </c>
      <c r="H1847" s="16" t="n">
        <f aca="false">SUMIFS(Pedidos!$D$2:$D$7000,Pedidos!$B$2:$B$7000,A1847)</f>
        <v>189.15</v>
      </c>
      <c r="I1847" s="7" t="n">
        <f aca="false">5-MIN(4,INT(PERCENTRANK($F$2:$F$2401,F1847,6)*5))</f>
        <v>3</v>
      </c>
      <c r="J1847" s="15" t="n">
        <f aca="false">IF(G1847&gt;=Parámetros!$B$8,5,IF(G1847&gt;=Parámetros!$B$7,4,IF(G1847&gt;=Parámetros!$B$6,3,IF(G1847&gt;=Parámetros!$B$5,2,1))))</f>
        <v>4</v>
      </c>
      <c r="K1847" s="7" t="n">
        <f aca="false">1+MIN(4,INT(PERCENTRANK($H$2:$H$2401,H1847,6)*5))</f>
        <v>5</v>
      </c>
      <c r="L1847" s="7" t="str">
        <f aca="false">I1847&amp;J1847&amp;K1847</f>
        <v>345</v>
      </c>
      <c r="M1847" s="15" t="str">
        <f aca="false">INDEX('Mapa RF'!$B$4:$F$8,6-I1847,J1847)</f>
        <v>Leales</v>
      </c>
    </row>
    <row r="1848" customFormat="false" ht="15" hidden="false" customHeight="false" outlineLevel="0" collapsed="false">
      <c r="A1848" s="10" t="s">
        <v>5686</v>
      </c>
      <c r="B1848" s="10" t="s">
        <v>8980</v>
      </c>
      <c r="C1848" s="11" t="n">
        <v>46032</v>
      </c>
      <c r="D1848" s="13" t="b">
        <f aca="false">TRUE()</f>
        <v>1</v>
      </c>
      <c r="E1848" s="14" t="n">
        <f aca="false">_xlfn.MAXIFS(Pedidos!$C$2:$C$7000,Pedidos!$B$2:$B$7000,A1848)</f>
        <v>46032</v>
      </c>
      <c r="F1848" s="15" t="n">
        <f aca="false">Parámetros!$B$4-E1848</f>
        <v>264</v>
      </c>
      <c r="G1848" s="7" t="n">
        <f aca="false">COUNTIF(Pedidos!$B$2:$B$7000,A1848)</f>
        <v>1</v>
      </c>
      <c r="H1848" s="16" t="n">
        <f aca="false">SUMIFS(Pedidos!$D$2:$D$7000,Pedidos!$B$2:$B$7000,A1848)</f>
        <v>27.95</v>
      </c>
      <c r="I1848" s="7" t="n">
        <f aca="false">5-MIN(4,INT(PERCENTRANK($F$2:$F$2401,F1848,6)*5))</f>
        <v>3</v>
      </c>
      <c r="J1848" s="15" t="n">
        <f aca="false">IF(G1848&gt;=Parámetros!$B$8,5,IF(G1848&gt;=Parámetros!$B$7,4,IF(G1848&gt;=Parámetros!$B$6,3,IF(G1848&gt;=Parámetros!$B$5,2,1))))</f>
        <v>1</v>
      </c>
      <c r="K1848" s="7" t="n">
        <f aca="false">1+MIN(4,INT(PERCENTRANK($H$2:$H$2401,H1848,6)*5))</f>
        <v>2</v>
      </c>
      <c r="L1848" s="7" t="str">
        <f aca="false">I1848&amp;J1848&amp;K1848</f>
        <v>312</v>
      </c>
      <c r="M1848" s="15" t="str">
        <f aca="false">INDEX('Mapa RF'!$B$4:$F$8,6-I1848,J1848)</f>
        <v>A punto de dormirse</v>
      </c>
    </row>
    <row r="1849" customFormat="false" ht="15" hidden="false" customHeight="false" outlineLevel="0" collapsed="false">
      <c r="A1849" s="10" t="s">
        <v>2886</v>
      </c>
      <c r="B1849" s="10" t="s">
        <v>8973</v>
      </c>
      <c r="C1849" s="11" t="n">
        <v>45822</v>
      </c>
      <c r="D1849" s="13" t="b">
        <f aca="false">TRUE()</f>
        <v>1</v>
      </c>
      <c r="E1849" s="14" t="n">
        <f aca="false">_xlfn.MAXIFS(Pedidos!$C$2:$C$7000,Pedidos!$B$2:$B$7000,A1849)</f>
        <v>45822</v>
      </c>
      <c r="F1849" s="15" t="n">
        <f aca="false">Parámetros!$B$4-E1849</f>
        <v>474</v>
      </c>
      <c r="G1849" s="7" t="n">
        <f aca="false">COUNTIF(Pedidos!$B$2:$B$7000,A1849)</f>
        <v>1</v>
      </c>
      <c r="H1849" s="16" t="n">
        <f aca="false">SUMIFS(Pedidos!$D$2:$D$7000,Pedidos!$B$2:$B$7000,A1849)</f>
        <v>14.65</v>
      </c>
      <c r="I1849" s="7" t="n">
        <f aca="false">5-MIN(4,INT(PERCENTRANK($F$2:$F$2401,F1849,6)*5))</f>
        <v>2</v>
      </c>
      <c r="J1849" s="15" t="n">
        <f aca="false">IF(G1849&gt;=Parámetros!$B$8,5,IF(G1849&gt;=Parámetros!$B$7,4,IF(G1849&gt;=Parámetros!$B$6,3,IF(G1849&gt;=Parámetros!$B$5,2,1))))</f>
        <v>1</v>
      </c>
      <c r="K1849" s="7" t="n">
        <f aca="false">1+MIN(4,INT(PERCENTRANK($H$2:$H$2401,H1849,6)*5))</f>
        <v>1</v>
      </c>
      <c r="L1849" s="7" t="str">
        <f aca="false">I1849&amp;J1849&amp;K1849</f>
        <v>211</v>
      </c>
      <c r="M1849" s="15" t="str">
        <f aca="false">INDEX('Mapa RF'!$B$4:$F$8,6-I1849,J1849)</f>
        <v>Hibernando</v>
      </c>
    </row>
    <row r="1850" customFormat="false" ht="15" hidden="false" customHeight="false" outlineLevel="0" collapsed="false">
      <c r="A1850" s="10" t="s">
        <v>4956</v>
      </c>
      <c r="B1850" s="10" t="s">
        <v>8980</v>
      </c>
      <c r="C1850" s="11" t="n">
        <v>45976</v>
      </c>
      <c r="D1850" s="13" t="b">
        <f aca="false">TRUE()</f>
        <v>1</v>
      </c>
      <c r="E1850" s="14" t="n">
        <f aca="false">_xlfn.MAXIFS(Pedidos!$C$2:$C$7000,Pedidos!$B$2:$B$7000,A1850)</f>
        <v>46090</v>
      </c>
      <c r="F1850" s="15" t="n">
        <f aca="false">Parámetros!$B$4-E1850</f>
        <v>206</v>
      </c>
      <c r="G1850" s="7" t="n">
        <f aca="false">COUNTIF(Pedidos!$B$2:$B$7000,A1850)</f>
        <v>2</v>
      </c>
      <c r="H1850" s="16" t="n">
        <f aca="false">SUMIFS(Pedidos!$D$2:$D$7000,Pedidos!$B$2:$B$7000,A1850)</f>
        <v>63.14</v>
      </c>
      <c r="I1850" s="7" t="n">
        <f aca="false">5-MIN(4,INT(PERCENTRANK($F$2:$F$2401,F1850,6)*5))</f>
        <v>4</v>
      </c>
      <c r="J1850" s="15" t="n">
        <f aca="false">IF(G1850&gt;=Parámetros!$B$8,5,IF(G1850&gt;=Parámetros!$B$7,4,IF(G1850&gt;=Parámetros!$B$6,3,IF(G1850&gt;=Parámetros!$B$5,2,1))))</f>
        <v>2</v>
      </c>
      <c r="K1850" s="7" t="n">
        <f aca="false">1+MIN(4,INT(PERCENTRANK($H$2:$H$2401,H1850,6)*5))</f>
        <v>4</v>
      </c>
      <c r="L1850" s="7" t="str">
        <f aca="false">I1850&amp;J1850&amp;K1850</f>
        <v>424</v>
      </c>
      <c r="M1850" s="15" t="str">
        <f aca="false">INDEX('Mapa RF'!$B$4:$F$8,6-I1850,J1850)</f>
        <v>Potencialmente leales</v>
      </c>
    </row>
    <row r="1851" customFormat="false" ht="15" hidden="false" customHeight="false" outlineLevel="0" collapsed="false">
      <c r="A1851" s="10" t="s">
        <v>1082</v>
      </c>
      <c r="B1851" s="10" t="s">
        <v>8972</v>
      </c>
      <c r="C1851" s="11" t="n">
        <v>45682</v>
      </c>
      <c r="D1851" s="13" t="b">
        <f aca="false">TRUE()</f>
        <v>1</v>
      </c>
      <c r="E1851" s="14" t="n">
        <f aca="false">_xlfn.MAXIFS(Pedidos!$C$2:$C$7000,Pedidos!$B$2:$B$7000,A1851)</f>
        <v>46100</v>
      </c>
      <c r="F1851" s="15" t="n">
        <f aca="false">Parámetros!$B$4-E1851</f>
        <v>196</v>
      </c>
      <c r="G1851" s="7" t="n">
        <f aca="false">COUNTIF(Pedidos!$B$2:$B$7000,A1851)</f>
        <v>3</v>
      </c>
      <c r="H1851" s="16" t="n">
        <f aca="false">SUMIFS(Pedidos!$D$2:$D$7000,Pedidos!$B$2:$B$7000,A1851)</f>
        <v>65.18</v>
      </c>
      <c r="I1851" s="7" t="n">
        <f aca="false">5-MIN(4,INT(PERCENTRANK($F$2:$F$2401,F1851,6)*5))</f>
        <v>4</v>
      </c>
      <c r="J1851" s="15" t="n">
        <f aca="false">IF(G1851&gt;=Parámetros!$B$8,5,IF(G1851&gt;=Parámetros!$B$7,4,IF(G1851&gt;=Parámetros!$B$6,3,IF(G1851&gt;=Parámetros!$B$5,2,1))))</f>
        <v>3</v>
      </c>
      <c r="K1851" s="7" t="n">
        <f aca="false">1+MIN(4,INT(PERCENTRANK($H$2:$H$2401,H1851,6)*5))</f>
        <v>4</v>
      </c>
      <c r="L1851" s="7" t="str">
        <f aca="false">I1851&amp;J1851&amp;K1851</f>
        <v>434</v>
      </c>
      <c r="M1851" s="15" t="str">
        <f aca="false">INDEX('Mapa RF'!$B$4:$F$8,6-I1851,J1851)</f>
        <v>Potencialmente leales</v>
      </c>
    </row>
    <row r="1852" customFormat="false" ht="15" hidden="false" customHeight="false" outlineLevel="0" collapsed="false">
      <c r="A1852" s="10" t="s">
        <v>8199</v>
      </c>
      <c r="B1852" s="10" t="s">
        <v>8975</v>
      </c>
      <c r="C1852" s="11" t="n">
        <v>46233</v>
      </c>
      <c r="D1852" s="13" t="b">
        <f aca="false">TRUE()</f>
        <v>1</v>
      </c>
      <c r="E1852" s="14" t="n">
        <f aca="false">_xlfn.MAXIFS(Pedidos!$C$2:$C$7000,Pedidos!$B$2:$B$7000,A1852)</f>
        <v>46233</v>
      </c>
      <c r="F1852" s="15" t="n">
        <f aca="false">Parámetros!$B$4-E1852</f>
        <v>63</v>
      </c>
      <c r="G1852" s="7" t="n">
        <f aca="false">COUNTIF(Pedidos!$B$2:$B$7000,A1852)</f>
        <v>1</v>
      </c>
      <c r="H1852" s="16" t="n">
        <f aca="false">SUMIFS(Pedidos!$D$2:$D$7000,Pedidos!$B$2:$B$7000,A1852)</f>
        <v>32.8</v>
      </c>
      <c r="I1852" s="7" t="n">
        <f aca="false">5-MIN(4,INT(PERCENTRANK($F$2:$F$2401,F1852,6)*5))</f>
        <v>5</v>
      </c>
      <c r="J1852" s="15" t="n">
        <f aca="false">IF(G1852&gt;=Parámetros!$B$8,5,IF(G1852&gt;=Parámetros!$B$7,4,IF(G1852&gt;=Parámetros!$B$6,3,IF(G1852&gt;=Parámetros!$B$5,2,1))))</f>
        <v>1</v>
      </c>
      <c r="K1852" s="7" t="n">
        <f aca="false">1+MIN(4,INT(PERCENTRANK($H$2:$H$2401,H1852,6)*5))</f>
        <v>2</v>
      </c>
      <c r="L1852" s="7" t="str">
        <f aca="false">I1852&amp;J1852&amp;K1852</f>
        <v>512</v>
      </c>
      <c r="M1852" s="15" t="str">
        <f aca="false">INDEX('Mapa RF'!$B$4:$F$8,6-I1852,J1852)</f>
        <v>Nuevos</v>
      </c>
    </row>
    <row r="1853" customFormat="false" ht="15" hidden="false" customHeight="false" outlineLevel="0" collapsed="false">
      <c r="A1853" s="10" t="s">
        <v>4207</v>
      </c>
      <c r="B1853" s="10" t="s">
        <v>8972</v>
      </c>
      <c r="C1853" s="11" t="n">
        <v>45920</v>
      </c>
      <c r="D1853" s="13" t="b">
        <f aca="false">TRUE()</f>
        <v>1</v>
      </c>
      <c r="E1853" s="14" t="n">
        <f aca="false">_xlfn.MAXIFS(Pedidos!$C$2:$C$7000,Pedidos!$B$2:$B$7000,A1853)</f>
        <v>45920</v>
      </c>
      <c r="F1853" s="15" t="n">
        <f aca="false">Parámetros!$B$4-E1853</f>
        <v>376</v>
      </c>
      <c r="G1853" s="7" t="n">
        <f aca="false">COUNTIF(Pedidos!$B$2:$B$7000,A1853)</f>
        <v>1</v>
      </c>
      <c r="H1853" s="16" t="n">
        <f aca="false">SUMIFS(Pedidos!$D$2:$D$7000,Pedidos!$B$2:$B$7000,A1853)</f>
        <v>17.08</v>
      </c>
      <c r="I1853" s="7" t="n">
        <f aca="false">5-MIN(4,INT(PERCENTRANK($F$2:$F$2401,F1853,6)*5))</f>
        <v>2</v>
      </c>
      <c r="J1853" s="15" t="n">
        <f aca="false">IF(G1853&gt;=Parámetros!$B$8,5,IF(G1853&gt;=Parámetros!$B$7,4,IF(G1853&gt;=Parámetros!$B$6,3,IF(G1853&gt;=Parámetros!$B$5,2,1))))</f>
        <v>1</v>
      </c>
      <c r="K1853" s="7" t="n">
        <f aca="false">1+MIN(4,INT(PERCENTRANK($H$2:$H$2401,H1853,6)*5))</f>
        <v>1</v>
      </c>
      <c r="L1853" s="7" t="str">
        <f aca="false">I1853&amp;J1853&amp;K1853</f>
        <v>211</v>
      </c>
      <c r="M1853" s="15" t="str">
        <f aca="false">INDEX('Mapa RF'!$B$4:$F$8,6-I1853,J1853)</f>
        <v>Hibernando</v>
      </c>
    </row>
    <row r="1854" customFormat="false" ht="15" hidden="false" customHeight="false" outlineLevel="0" collapsed="false">
      <c r="A1854" s="10" t="s">
        <v>6376</v>
      </c>
      <c r="B1854" s="10" t="s">
        <v>8968</v>
      </c>
      <c r="C1854" s="11" t="n">
        <v>46084</v>
      </c>
      <c r="D1854" s="13" t="b">
        <f aca="false">TRUE()</f>
        <v>1</v>
      </c>
      <c r="E1854" s="14" t="n">
        <f aca="false">_xlfn.MAXIFS(Pedidos!$C$2:$C$7000,Pedidos!$B$2:$B$7000,A1854)</f>
        <v>46268</v>
      </c>
      <c r="F1854" s="15" t="n">
        <f aca="false">Parámetros!$B$4-E1854</f>
        <v>28</v>
      </c>
      <c r="G1854" s="7" t="n">
        <f aca="false">COUNTIF(Pedidos!$B$2:$B$7000,A1854)</f>
        <v>2</v>
      </c>
      <c r="H1854" s="16" t="n">
        <f aca="false">SUMIFS(Pedidos!$D$2:$D$7000,Pedidos!$B$2:$B$7000,A1854)</f>
        <v>71.51</v>
      </c>
      <c r="I1854" s="7" t="n">
        <f aca="false">5-MIN(4,INT(PERCENTRANK($F$2:$F$2401,F1854,6)*5))</f>
        <v>5</v>
      </c>
      <c r="J1854" s="15" t="n">
        <f aca="false">IF(G1854&gt;=Parámetros!$B$8,5,IF(G1854&gt;=Parámetros!$B$7,4,IF(G1854&gt;=Parámetros!$B$6,3,IF(G1854&gt;=Parámetros!$B$5,2,1))))</f>
        <v>2</v>
      </c>
      <c r="K1854" s="7" t="n">
        <f aca="false">1+MIN(4,INT(PERCENTRANK($H$2:$H$2401,H1854,6)*5))</f>
        <v>4</v>
      </c>
      <c r="L1854" s="7" t="str">
        <f aca="false">I1854&amp;J1854&amp;K1854</f>
        <v>524</v>
      </c>
      <c r="M1854" s="15" t="str">
        <f aca="false">INDEX('Mapa RF'!$B$4:$F$8,6-I1854,J1854)</f>
        <v>Potencialmente leales</v>
      </c>
    </row>
    <row r="1855" customFormat="false" ht="15" hidden="false" customHeight="false" outlineLevel="0" collapsed="false">
      <c r="A1855" s="10" t="s">
        <v>965</v>
      </c>
      <c r="B1855" s="10" t="s">
        <v>8972</v>
      </c>
      <c r="C1855" s="11" t="n">
        <v>45672</v>
      </c>
      <c r="D1855" s="13" t="b">
        <f aca="false">TRUE()</f>
        <v>1</v>
      </c>
      <c r="E1855" s="14" t="n">
        <f aca="false">_xlfn.MAXIFS(Pedidos!$C$2:$C$7000,Pedidos!$B$2:$B$7000,A1855)</f>
        <v>45672</v>
      </c>
      <c r="F1855" s="15" t="n">
        <f aca="false">Parámetros!$B$4-E1855</f>
        <v>624</v>
      </c>
      <c r="G1855" s="7" t="n">
        <f aca="false">COUNTIF(Pedidos!$B$2:$B$7000,A1855)</f>
        <v>1</v>
      </c>
      <c r="H1855" s="16" t="n">
        <f aca="false">SUMIFS(Pedidos!$D$2:$D$7000,Pedidos!$B$2:$B$7000,A1855)</f>
        <v>45.99</v>
      </c>
      <c r="I1855" s="7" t="n">
        <f aca="false">5-MIN(4,INT(PERCENTRANK($F$2:$F$2401,F1855,6)*5))</f>
        <v>1</v>
      </c>
      <c r="J1855" s="15" t="n">
        <f aca="false">IF(G1855&gt;=Parámetros!$B$8,5,IF(G1855&gt;=Parámetros!$B$7,4,IF(G1855&gt;=Parámetros!$B$6,3,IF(G1855&gt;=Parámetros!$B$5,2,1))))</f>
        <v>1</v>
      </c>
      <c r="K1855" s="7" t="n">
        <f aca="false">1+MIN(4,INT(PERCENTRANK($H$2:$H$2401,H1855,6)*5))</f>
        <v>3</v>
      </c>
      <c r="L1855" s="7" t="str">
        <f aca="false">I1855&amp;J1855&amp;K1855</f>
        <v>113</v>
      </c>
      <c r="M1855" s="15" t="str">
        <f aca="false">INDEX('Mapa RF'!$B$4:$F$8,6-I1855,J1855)</f>
        <v>Hibernando</v>
      </c>
    </row>
    <row r="1856" customFormat="false" ht="15" hidden="false" customHeight="false" outlineLevel="0" collapsed="false">
      <c r="A1856" s="10" t="s">
        <v>4914</v>
      </c>
      <c r="B1856" s="10" t="s">
        <v>8972</v>
      </c>
      <c r="C1856" s="11" t="n">
        <v>45973</v>
      </c>
      <c r="D1856" s="13" t="b">
        <f aca="false">TRUE()</f>
        <v>1</v>
      </c>
      <c r="E1856" s="14" t="n">
        <f aca="false">_xlfn.MAXIFS(Pedidos!$C$2:$C$7000,Pedidos!$B$2:$B$7000,A1856)</f>
        <v>45973</v>
      </c>
      <c r="F1856" s="15" t="n">
        <f aca="false">Parámetros!$B$4-E1856</f>
        <v>323</v>
      </c>
      <c r="G1856" s="7" t="n">
        <f aca="false">COUNTIF(Pedidos!$B$2:$B$7000,A1856)</f>
        <v>1</v>
      </c>
      <c r="H1856" s="16" t="n">
        <f aca="false">SUMIFS(Pedidos!$D$2:$D$7000,Pedidos!$B$2:$B$7000,A1856)</f>
        <v>19.25</v>
      </c>
      <c r="I1856" s="7" t="n">
        <f aca="false">5-MIN(4,INT(PERCENTRANK($F$2:$F$2401,F1856,6)*5))</f>
        <v>3</v>
      </c>
      <c r="J1856" s="15" t="n">
        <f aca="false">IF(G1856&gt;=Parámetros!$B$8,5,IF(G1856&gt;=Parámetros!$B$7,4,IF(G1856&gt;=Parámetros!$B$6,3,IF(G1856&gt;=Parámetros!$B$5,2,1))))</f>
        <v>1</v>
      </c>
      <c r="K1856" s="7" t="n">
        <f aca="false">1+MIN(4,INT(PERCENTRANK($H$2:$H$2401,H1856,6)*5))</f>
        <v>1</v>
      </c>
      <c r="L1856" s="7" t="str">
        <f aca="false">I1856&amp;J1856&amp;K1856</f>
        <v>311</v>
      </c>
      <c r="M1856" s="15" t="str">
        <f aca="false">INDEX('Mapa RF'!$B$4:$F$8,6-I1856,J1856)</f>
        <v>A punto de dormirse</v>
      </c>
    </row>
    <row r="1857" customFormat="false" ht="15" hidden="false" customHeight="false" outlineLevel="0" collapsed="false">
      <c r="A1857" s="10" t="s">
        <v>5557</v>
      </c>
      <c r="B1857" s="10" t="s">
        <v>8972</v>
      </c>
      <c r="C1857" s="11" t="n">
        <v>46022</v>
      </c>
      <c r="D1857" s="13" t="b">
        <f aca="false">TRUE()</f>
        <v>1</v>
      </c>
      <c r="E1857" s="14" t="n">
        <f aca="false">_xlfn.MAXIFS(Pedidos!$C$2:$C$7000,Pedidos!$B$2:$B$7000,A1857)</f>
        <v>46186</v>
      </c>
      <c r="F1857" s="15" t="n">
        <f aca="false">Parámetros!$B$4-E1857</f>
        <v>110</v>
      </c>
      <c r="G1857" s="7" t="n">
        <f aca="false">COUNTIF(Pedidos!$B$2:$B$7000,A1857)</f>
        <v>3</v>
      </c>
      <c r="H1857" s="16" t="n">
        <f aca="false">SUMIFS(Pedidos!$D$2:$D$7000,Pedidos!$B$2:$B$7000,A1857)</f>
        <v>94.37</v>
      </c>
      <c r="I1857" s="7" t="n">
        <f aca="false">5-MIN(4,INT(PERCENTRANK($F$2:$F$2401,F1857,6)*5))</f>
        <v>4</v>
      </c>
      <c r="J1857" s="15" t="n">
        <f aca="false">IF(G1857&gt;=Parámetros!$B$8,5,IF(G1857&gt;=Parámetros!$B$7,4,IF(G1857&gt;=Parámetros!$B$6,3,IF(G1857&gt;=Parámetros!$B$5,2,1))))</f>
        <v>3</v>
      </c>
      <c r="K1857" s="7" t="n">
        <f aca="false">1+MIN(4,INT(PERCENTRANK($H$2:$H$2401,H1857,6)*5))</f>
        <v>4</v>
      </c>
      <c r="L1857" s="7" t="str">
        <f aca="false">I1857&amp;J1857&amp;K1857</f>
        <v>434</v>
      </c>
      <c r="M1857" s="15" t="str">
        <f aca="false">INDEX('Mapa RF'!$B$4:$F$8,6-I1857,J1857)</f>
        <v>Potencialmente leales</v>
      </c>
    </row>
    <row r="1858" customFormat="false" ht="15" hidden="false" customHeight="false" outlineLevel="0" collapsed="false">
      <c r="A1858" s="10" t="s">
        <v>7807</v>
      </c>
      <c r="B1858" s="10" t="s">
        <v>8976</v>
      </c>
      <c r="C1858" s="11" t="n">
        <v>46203</v>
      </c>
      <c r="D1858" s="13" t="b">
        <f aca="false">TRUE()</f>
        <v>1</v>
      </c>
      <c r="E1858" s="14" t="n">
        <f aca="false">_xlfn.MAXIFS(Pedidos!$C$2:$C$7000,Pedidos!$B$2:$B$7000,A1858)</f>
        <v>46203</v>
      </c>
      <c r="F1858" s="15" t="n">
        <f aca="false">Parámetros!$B$4-E1858</f>
        <v>93</v>
      </c>
      <c r="G1858" s="7" t="n">
        <f aca="false">COUNTIF(Pedidos!$B$2:$B$7000,A1858)</f>
        <v>1</v>
      </c>
      <c r="H1858" s="16" t="n">
        <f aca="false">SUMIFS(Pedidos!$D$2:$D$7000,Pedidos!$B$2:$B$7000,A1858)</f>
        <v>23.73</v>
      </c>
      <c r="I1858" s="7" t="n">
        <f aca="false">5-MIN(4,INT(PERCENTRANK($F$2:$F$2401,F1858,6)*5))</f>
        <v>4</v>
      </c>
      <c r="J1858" s="15" t="n">
        <f aca="false">IF(G1858&gt;=Parámetros!$B$8,5,IF(G1858&gt;=Parámetros!$B$7,4,IF(G1858&gt;=Parámetros!$B$6,3,IF(G1858&gt;=Parámetros!$B$5,2,1))))</f>
        <v>1</v>
      </c>
      <c r="K1858" s="7" t="n">
        <f aca="false">1+MIN(4,INT(PERCENTRANK($H$2:$H$2401,H1858,6)*5))</f>
        <v>1</v>
      </c>
      <c r="L1858" s="7" t="str">
        <f aca="false">I1858&amp;J1858&amp;K1858</f>
        <v>411</v>
      </c>
      <c r="M1858" s="15" t="str">
        <f aca="false">INDEX('Mapa RF'!$B$4:$F$8,6-I1858,J1858)</f>
        <v>Prometedores</v>
      </c>
    </row>
    <row r="1859" customFormat="false" ht="15" hidden="false" customHeight="false" outlineLevel="0" collapsed="false">
      <c r="A1859" s="10" t="s">
        <v>3687</v>
      </c>
      <c r="B1859" s="10" t="s">
        <v>8969</v>
      </c>
      <c r="C1859" s="11" t="n">
        <v>45881</v>
      </c>
      <c r="D1859" s="13" t="b">
        <f aca="false">TRUE()</f>
        <v>1</v>
      </c>
      <c r="E1859" s="14" t="n">
        <f aca="false">_xlfn.MAXIFS(Pedidos!$C$2:$C$7000,Pedidos!$B$2:$B$7000,A1859)</f>
        <v>46204</v>
      </c>
      <c r="F1859" s="15" t="n">
        <f aca="false">Parámetros!$B$4-E1859</f>
        <v>92</v>
      </c>
      <c r="G1859" s="7" t="n">
        <f aca="false">COUNTIF(Pedidos!$B$2:$B$7000,A1859)</f>
        <v>6</v>
      </c>
      <c r="H1859" s="16" t="n">
        <f aca="false">SUMIFS(Pedidos!$D$2:$D$7000,Pedidos!$B$2:$B$7000,A1859)</f>
        <v>316.78</v>
      </c>
      <c r="I1859" s="7" t="n">
        <f aca="false">5-MIN(4,INT(PERCENTRANK($F$2:$F$2401,F1859,6)*5))</f>
        <v>4</v>
      </c>
      <c r="J1859" s="15" t="n">
        <f aca="false">IF(G1859&gt;=Parámetros!$B$8,5,IF(G1859&gt;=Parámetros!$B$7,4,IF(G1859&gt;=Parámetros!$B$6,3,IF(G1859&gt;=Parámetros!$B$5,2,1))))</f>
        <v>5</v>
      </c>
      <c r="K1859" s="7" t="n">
        <f aca="false">1+MIN(4,INT(PERCENTRANK($H$2:$H$2401,H1859,6)*5))</f>
        <v>5</v>
      </c>
      <c r="L1859" s="7" t="str">
        <f aca="false">I1859&amp;J1859&amp;K1859</f>
        <v>455</v>
      </c>
      <c r="M1859" s="15" t="str">
        <f aca="false">INDEX('Mapa RF'!$B$4:$F$8,6-I1859,J1859)</f>
        <v>Leales</v>
      </c>
    </row>
    <row r="1860" customFormat="false" ht="15" hidden="false" customHeight="false" outlineLevel="0" collapsed="false">
      <c r="A1860" s="10" t="s">
        <v>6502</v>
      </c>
      <c r="B1860" s="10" t="s">
        <v>8975</v>
      </c>
      <c r="C1860" s="11" t="n">
        <v>46095</v>
      </c>
      <c r="D1860" s="13" t="b">
        <f aca="false">TRUE()</f>
        <v>1</v>
      </c>
      <c r="E1860" s="14" t="n">
        <f aca="false">_xlfn.MAXIFS(Pedidos!$C$2:$C$7000,Pedidos!$B$2:$B$7000,A1860)</f>
        <v>46095</v>
      </c>
      <c r="F1860" s="15" t="n">
        <f aca="false">Parámetros!$B$4-E1860</f>
        <v>201</v>
      </c>
      <c r="G1860" s="7" t="n">
        <f aca="false">COUNTIF(Pedidos!$B$2:$B$7000,A1860)</f>
        <v>1</v>
      </c>
      <c r="H1860" s="16" t="n">
        <f aca="false">SUMIFS(Pedidos!$D$2:$D$7000,Pedidos!$B$2:$B$7000,A1860)</f>
        <v>24.9</v>
      </c>
      <c r="I1860" s="7" t="n">
        <f aca="false">5-MIN(4,INT(PERCENTRANK($F$2:$F$2401,F1860,6)*5))</f>
        <v>4</v>
      </c>
      <c r="J1860" s="15" t="n">
        <f aca="false">IF(G1860&gt;=Parámetros!$B$8,5,IF(G1860&gt;=Parámetros!$B$7,4,IF(G1860&gt;=Parámetros!$B$6,3,IF(G1860&gt;=Parámetros!$B$5,2,1))))</f>
        <v>1</v>
      </c>
      <c r="K1860" s="7" t="n">
        <f aca="false">1+MIN(4,INT(PERCENTRANK($H$2:$H$2401,H1860,6)*5))</f>
        <v>1</v>
      </c>
      <c r="L1860" s="7" t="str">
        <f aca="false">I1860&amp;J1860&amp;K1860</f>
        <v>411</v>
      </c>
      <c r="M1860" s="15" t="str">
        <f aca="false">INDEX('Mapa RF'!$B$4:$F$8,6-I1860,J1860)</f>
        <v>Prometedores</v>
      </c>
    </row>
    <row r="1861" customFormat="false" ht="15" hidden="false" customHeight="false" outlineLevel="0" collapsed="false">
      <c r="A1861" s="10" t="s">
        <v>6922</v>
      </c>
      <c r="B1861" s="10" t="s">
        <v>8973</v>
      </c>
      <c r="C1861" s="11" t="n">
        <v>46127</v>
      </c>
      <c r="D1861" s="13" t="b">
        <f aca="false">TRUE()</f>
        <v>1</v>
      </c>
      <c r="E1861" s="14" t="n">
        <f aca="false">_xlfn.MAXIFS(Pedidos!$C$2:$C$7000,Pedidos!$B$2:$B$7000,A1861)</f>
        <v>46127</v>
      </c>
      <c r="F1861" s="15" t="n">
        <f aca="false">Parámetros!$B$4-E1861</f>
        <v>169</v>
      </c>
      <c r="G1861" s="7" t="n">
        <f aca="false">COUNTIF(Pedidos!$B$2:$B$7000,A1861)</f>
        <v>1</v>
      </c>
      <c r="H1861" s="16" t="n">
        <f aca="false">SUMIFS(Pedidos!$D$2:$D$7000,Pedidos!$B$2:$B$7000,A1861)</f>
        <v>38.18</v>
      </c>
      <c r="I1861" s="7" t="n">
        <f aca="false">5-MIN(4,INT(PERCENTRANK($F$2:$F$2401,F1861,6)*5))</f>
        <v>4</v>
      </c>
      <c r="J1861" s="15" t="n">
        <f aca="false">IF(G1861&gt;=Parámetros!$B$8,5,IF(G1861&gt;=Parámetros!$B$7,4,IF(G1861&gt;=Parámetros!$B$6,3,IF(G1861&gt;=Parámetros!$B$5,2,1))))</f>
        <v>1</v>
      </c>
      <c r="K1861" s="7" t="n">
        <f aca="false">1+MIN(4,INT(PERCENTRANK($H$2:$H$2401,H1861,6)*5))</f>
        <v>3</v>
      </c>
      <c r="L1861" s="7" t="str">
        <f aca="false">I1861&amp;J1861&amp;K1861</f>
        <v>413</v>
      </c>
      <c r="M1861" s="15" t="str">
        <f aca="false">INDEX('Mapa RF'!$B$4:$F$8,6-I1861,J1861)</f>
        <v>Prometedores</v>
      </c>
    </row>
    <row r="1862" customFormat="false" ht="15" hidden="false" customHeight="false" outlineLevel="0" collapsed="false">
      <c r="A1862" s="10" t="s">
        <v>3216</v>
      </c>
      <c r="B1862" s="10" t="s">
        <v>8976</v>
      </c>
      <c r="C1862" s="11" t="n">
        <v>45847</v>
      </c>
      <c r="D1862" s="13" t="b">
        <f aca="false">TRUE()</f>
        <v>1</v>
      </c>
      <c r="E1862" s="14" t="n">
        <f aca="false">_xlfn.MAXIFS(Pedidos!$C$2:$C$7000,Pedidos!$B$2:$B$7000,A1862)</f>
        <v>45847</v>
      </c>
      <c r="F1862" s="15" t="n">
        <f aca="false">Parámetros!$B$4-E1862</f>
        <v>449</v>
      </c>
      <c r="G1862" s="7" t="n">
        <f aca="false">COUNTIF(Pedidos!$B$2:$B$7000,A1862)</f>
        <v>1</v>
      </c>
      <c r="H1862" s="16" t="n">
        <f aca="false">SUMIFS(Pedidos!$D$2:$D$7000,Pedidos!$B$2:$B$7000,A1862)</f>
        <v>26.31</v>
      </c>
      <c r="I1862" s="7" t="n">
        <f aca="false">5-MIN(4,INT(PERCENTRANK($F$2:$F$2401,F1862,6)*5))</f>
        <v>2</v>
      </c>
      <c r="J1862" s="15" t="n">
        <f aca="false">IF(G1862&gt;=Parámetros!$B$8,5,IF(G1862&gt;=Parámetros!$B$7,4,IF(G1862&gt;=Parámetros!$B$6,3,IF(G1862&gt;=Parámetros!$B$5,2,1))))</f>
        <v>1</v>
      </c>
      <c r="K1862" s="7" t="n">
        <f aca="false">1+MIN(4,INT(PERCENTRANK($H$2:$H$2401,H1862,6)*5))</f>
        <v>2</v>
      </c>
      <c r="L1862" s="7" t="str">
        <f aca="false">I1862&amp;J1862&amp;K1862</f>
        <v>212</v>
      </c>
      <c r="M1862" s="15" t="str">
        <f aca="false">INDEX('Mapa RF'!$B$4:$F$8,6-I1862,J1862)</f>
        <v>Hibernando</v>
      </c>
    </row>
    <row r="1863" customFormat="false" ht="15" hidden="false" customHeight="false" outlineLevel="0" collapsed="false">
      <c r="A1863" s="10" t="s">
        <v>8110</v>
      </c>
      <c r="B1863" s="10" t="s">
        <v>8975</v>
      </c>
      <c r="C1863" s="11" t="n">
        <v>46225</v>
      </c>
      <c r="D1863" s="13" t="b">
        <f aca="false">TRUE()</f>
        <v>1</v>
      </c>
      <c r="E1863" s="14" t="n">
        <f aca="false">_xlfn.MAXIFS(Pedidos!$C$2:$C$7000,Pedidos!$B$2:$B$7000,A1863)</f>
        <v>46225</v>
      </c>
      <c r="F1863" s="15" t="n">
        <f aca="false">Parámetros!$B$4-E1863</f>
        <v>71</v>
      </c>
      <c r="G1863" s="7" t="n">
        <f aca="false">COUNTIF(Pedidos!$B$2:$B$7000,A1863)</f>
        <v>1</v>
      </c>
      <c r="H1863" s="16" t="n">
        <f aca="false">SUMIFS(Pedidos!$D$2:$D$7000,Pedidos!$B$2:$B$7000,A1863)</f>
        <v>12.33</v>
      </c>
      <c r="I1863" s="7" t="n">
        <f aca="false">5-MIN(4,INT(PERCENTRANK($F$2:$F$2401,F1863,6)*5))</f>
        <v>4</v>
      </c>
      <c r="J1863" s="15" t="n">
        <f aca="false">IF(G1863&gt;=Parámetros!$B$8,5,IF(G1863&gt;=Parámetros!$B$7,4,IF(G1863&gt;=Parámetros!$B$6,3,IF(G1863&gt;=Parámetros!$B$5,2,1))))</f>
        <v>1</v>
      </c>
      <c r="K1863" s="7" t="n">
        <f aca="false">1+MIN(4,INT(PERCENTRANK($H$2:$H$2401,H1863,6)*5))</f>
        <v>1</v>
      </c>
      <c r="L1863" s="7" t="str">
        <f aca="false">I1863&amp;J1863&amp;K1863</f>
        <v>411</v>
      </c>
      <c r="M1863" s="15" t="str">
        <f aca="false">INDEX('Mapa RF'!$B$4:$F$8,6-I1863,J1863)</f>
        <v>Prometedores</v>
      </c>
    </row>
    <row r="1864" customFormat="false" ht="15" hidden="false" customHeight="false" outlineLevel="0" collapsed="false">
      <c r="A1864" s="10" t="s">
        <v>6304</v>
      </c>
      <c r="B1864" s="10" t="s">
        <v>8968</v>
      </c>
      <c r="C1864" s="11" t="n">
        <v>46079</v>
      </c>
      <c r="D1864" s="13" t="b">
        <f aca="false">TRUE()</f>
        <v>1</v>
      </c>
      <c r="E1864" s="14" t="n">
        <f aca="false">_xlfn.MAXIFS(Pedidos!$C$2:$C$7000,Pedidos!$B$2:$B$7000,A1864)</f>
        <v>46079</v>
      </c>
      <c r="F1864" s="15" t="n">
        <f aca="false">Parámetros!$B$4-E1864</f>
        <v>217</v>
      </c>
      <c r="G1864" s="7" t="n">
        <f aca="false">COUNTIF(Pedidos!$B$2:$B$7000,A1864)</f>
        <v>1</v>
      </c>
      <c r="H1864" s="16" t="n">
        <f aca="false">SUMIFS(Pedidos!$D$2:$D$7000,Pedidos!$B$2:$B$7000,A1864)</f>
        <v>28.11</v>
      </c>
      <c r="I1864" s="7" t="n">
        <f aca="false">5-MIN(4,INT(PERCENTRANK($F$2:$F$2401,F1864,6)*5))</f>
        <v>3</v>
      </c>
      <c r="J1864" s="15" t="n">
        <f aca="false">IF(G1864&gt;=Parámetros!$B$8,5,IF(G1864&gt;=Parámetros!$B$7,4,IF(G1864&gt;=Parámetros!$B$6,3,IF(G1864&gt;=Parámetros!$B$5,2,1))))</f>
        <v>1</v>
      </c>
      <c r="K1864" s="7" t="n">
        <f aca="false">1+MIN(4,INT(PERCENTRANK($H$2:$H$2401,H1864,6)*5))</f>
        <v>2</v>
      </c>
      <c r="L1864" s="7" t="str">
        <f aca="false">I1864&amp;J1864&amp;K1864</f>
        <v>312</v>
      </c>
      <c r="M1864" s="15" t="str">
        <f aca="false">INDEX('Mapa RF'!$B$4:$F$8,6-I1864,J1864)</f>
        <v>A punto de dormirse</v>
      </c>
    </row>
    <row r="1865" customFormat="false" ht="15" hidden="false" customHeight="false" outlineLevel="0" collapsed="false">
      <c r="A1865" s="10" t="s">
        <v>6504</v>
      </c>
      <c r="B1865" s="10" t="s">
        <v>8979</v>
      </c>
      <c r="C1865" s="11" t="n">
        <v>46095</v>
      </c>
      <c r="D1865" s="13" t="b">
        <f aca="false">TRUE()</f>
        <v>1</v>
      </c>
      <c r="E1865" s="14" t="n">
        <f aca="false">_xlfn.MAXIFS(Pedidos!$C$2:$C$7000,Pedidos!$B$2:$B$7000,A1865)</f>
        <v>46095</v>
      </c>
      <c r="F1865" s="15" t="n">
        <f aca="false">Parámetros!$B$4-E1865</f>
        <v>201</v>
      </c>
      <c r="G1865" s="7" t="n">
        <f aca="false">COUNTIF(Pedidos!$B$2:$B$7000,A1865)</f>
        <v>1</v>
      </c>
      <c r="H1865" s="16" t="n">
        <f aca="false">SUMIFS(Pedidos!$D$2:$D$7000,Pedidos!$B$2:$B$7000,A1865)</f>
        <v>41.77</v>
      </c>
      <c r="I1865" s="7" t="n">
        <f aca="false">5-MIN(4,INT(PERCENTRANK($F$2:$F$2401,F1865,6)*5))</f>
        <v>4</v>
      </c>
      <c r="J1865" s="15" t="n">
        <f aca="false">IF(G1865&gt;=Parámetros!$B$8,5,IF(G1865&gt;=Parámetros!$B$7,4,IF(G1865&gt;=Parámetros!$B$6,3,IF(G1865&gt;=Parámetros!$B$5,2,1))))</f>
        <v>1</v>
      </c>
      <c r="K1865" s="7" t="n">
        <f aca="false">1+MIN(4,INT(PERCENTRANK($H$2:$H$2401,H1865,6)*5))</f>
        <v>3</v>
      </c>
      <c r="L1865" s="7" t="str">
        <f aca="false">I1865&amp;J1865&amp;K1865</f>
        <v>413</v>
      </c>
      <c r="M1865" s="15" t="str">
        <f aca="false">INDEX('Mapa RF'!$B$4:$F$8,6-I1865,J1865)</f>
        <v>Prometedores</v>
      </c>
    </row>
    <row r="1866" customFormat="false" ht="15" hidden="false" customHeight="false" outlineLevel="0" collapsed="false">
      <c r="A1866" s="10" t="s">
        <v>3441</v>
      </c>
      <c r="B1866" s="10" t="s">
        <v>8972</v>
      </c>
      <c r="C1866" s="11" t="n">
        <v>45865</v>
      </c>
      <c r="D1866" s="13" t="b">
        <f aca="false">TRUE()</f>
        <v>1</v>
      </c>
      <c r="E1866" s="14" t="n">
        <f aca="false">_xlfn.MAXIFS(Pedidos!$C$2:$C$7000,Pedidos!$B$2:$B$7000,A1866)</f>
        <v>46288</v>
      </c>
      <c r="F1866" s="15" t="n">
        <f aca="false">Parámetros!$B$4-E1866</f>
        <v>8</v>
      </c>
      <c r="G1866" s="7" t="n">
        <f aca="false">COUNTIF(Pedidos!$B$2:$B$7000,A1866)</f>
        <v>18</v>
      </c>
      <c r="H1866" s="16" t="n">
        <f aca="false">SUMIFS(Pedidos!$D$2:$D$7000,Pedidos!$B$2:$B$7000,A1866)</f>
        <v>800.42</v>
      </c>
      <c r="I1866" s="7" t="n">
        <f aca="false">5-MIN(4,INT(PERCENTRANK($F$2:$F$2401,F1866,6)*5))</f>
        <v>5</v>
      </c>
      <c r="J1866" s="15" t="n">
        <f aca="false">IF(G1866&gt;=Parámetros!$B$8,5,IF(G1866&gt;=Parámetros!$B$7,4,IF(G1866&gt;=Parámetros!$B$6,3,IF(G1866&gt;=Parámetros!$B$5,2,1))))</f>
        <v>5</v>
      </c>
      <c r="K1866" s="7" t="n">
        <f aca="false">1+MIN(4,INT(PERCENTRANK($H$2:$H$2401,H1866,6)*5))</f>
        <v>5</v>
      </c>
      <c r="L1866" s="7" t="str">
        <f aca="false">I1866&amp;J1866&amp;K1866</f>
        <v>555</v>
      </c>
      <c r="M1866" s="15" t="str">
        <f aca="false">INDEX('Mapa RF'!$B$4:$F$8,6-I1866,J1866)</f>
        <v>Campeones</v>
      </c>
    </row>
    <row r="1867" customFormat="false" ht="15" hidden="false" customHeight="false" outlineLevel="0" collapsed="false">
      <c r="A1867" s="10" t="s">
        <v>2152</v>
      </c>
      <c r="B1867" s="10" t="s">
        <v>8969</v>
      </c>
      <c r="C1867" s="11" t="n">
        <v>45767</v>
      </c>
      <c r="D1867" s="13" t="b">
        <f aca="false">TRUE()</f>
        <v>1</v>
      </c>
      <c r="E1867" s="14" t="n">
        <f aca="false">_xlfn.MAXIFS(Pedidos!$C$2:$C$7000,Pedidos!$B$2:$B$7000,A1867)</f>
        <v>45974</v>
      </c>
      <c r="F1867" s="15" t="n">
        <f aca="false">Parámetros!$B$4-E1867</f>
        <v>322</v>
      </c>
      <c r="G1867" s="7" t="n">
        <f aca="false">COUNTIF(Pedidos!$B$2:$B$7000,A1867)</f>
        <v>5</v>
      </c>
      <c r="H1867" s="16" t="n">
        <f aca="false">SUMIFS(Pedidos!$D$2:$D$7000,Pedidos!$B$2:$B$7000,A1867)</f>
        <v>166.88</v>
      </c>
      <c r="I1867" s="7" t="n">
        <f aca="false">5-MIN(4,INT(PERCENTRANK($F$2:$F$2401,F1867,6)*5))</f>
        <v>3</v>
      </c>
      <c r="J1867" s="15" t="n">
        <f aca="false">IF(G1867&gt;=Parámetros!$B$8,5,IF(G1867&gt;=Parámetros!$B$7,4,IF(G1867&gt;=Parámetros!$B$6,3,IF(G1867&gt;=Parámetros!$B$5,2,1))))</f>
        <v>4</v>
      </c>
      <c r="K1867" s="7" t="n">
        <f aca="false">1+MIN(4,INT(PERCENTRANK($H$2:$H$2401,H1867,6)*5))</f>
        <v>5</v>
      </c>
      <c r="L1867" s="7" t="str">
        <f aca="false">I1867&amp;J1867&amp;K1867</f>
        <v>345</v>
      </c>
      <c r="M1867" s="15" t="str">
        <f aca="false">INDEX('Mapa RF'!$B$4:$F$8,6-I1867,J1867)</f>
        <v>Leales</v>
      </c>
    </row>
    <row r="1868" customFormat="false" ht="15" hidden="false" customHeight="false" outlineLevel="0" collapsed="false">
      <c r="A1868" s="10" t="s">
        <v>4844</v>
      </c>
      <c r="B1868" s="10" t="s">
        <v>8968</v>
      </c>
      <c r="C1868" s="11" t="n">
        <v>45968</v>
      </c>
      <c r="D1868" s="13" t="b">
        <f aca="false">TRUE()</f>
        <v>1</v>
      </c>
      <c r="E1868" s="14" t="n">
        <f aca="false">_xlfn.MAXIFS(Pedidos!$C$2:$C$7000,Pedidos!$B$2:$B$7000,A1868)</f>
        <v>46198</v>
      </c>
      <c r="F1868" s="15" t="n">
        <f aca="false">Parámetros!$B$4-E1868</f>
        <v>98</v>
      </c>
      <c r="G1868" s="7" t="n">
        <f aca="false">COUNTIF(Pedidos!$B$2:$B$7000,A1868)</f>
        <v>5</v>
      </c>
      <c r="H1868" s="16" t="n">
        <f aca="false">SUMIFS(Pedidos!$D$2:$D$7000,Pedidos!$B$2:$B$7000,A1868)</f>
        <v>199.6</v>
      </c>
      <c r="I1868" s="7" t="n">
        <f aca="false">5-MIN(4,INT(PERCENTRANK($F$2:$F$2401,F1868,6)*5))</f>
        <v>4</v>
      </c>
      <c r="J1868" s="15" t="n">
        <f aca="false">IF(G1868&gt;=Parámetros!$B$8,5,IF(G1868&gt;=Parámetros!$B$7,4,IF(G1868&gt;=Parámetros!$B$6,3,IF(G1868&gt;=Parámetros!$B$5,2,1))))</f>
        <v>4</v>
      </c>
      <c r="K1868" s="7" t="n">
        <f aca="false">1+MIN(4,INT(PERCENTRANK($H$2:$H$2401,H1868,6)*5))</f>
        <v>5</v>
      </c>
      <c r="L1868" s="7" t="str">
        <f aca="false">I1868&amp;J1868&amp;K1868</f>
        <v>445</v>
      </c>
      <c r="M1868" s="15" t="str">
        <f aca="false">INDEX('Mapa RF'!$B$4:$F$8,6-I1868,J1868)</f>
        <v>Leales</v>
      </c>
    </row>
    <row r="1869" customFormat="false" ht="15" hidden="false" customHeight="false" outlineLevel="0" collapsed="false">
      <c r="A1869" s="10" t="s">
        <v>288</v>
      </c>
      <c r="B1869" s="10" t="s">
        <v>8976</v>
      </c>
      <c r="C1869" s="11" t="n">
        <v>45599</v>
      </c>
      <c r="D1869" s="13" t="b">
        <f aca="false">TRUE()</f>
        <v>1</v>
      </c>
      <c r="E1869" s="14" t="n">
        <f aca="false">_xlfn.MAXIFS(Pedidos!$C$2:$C$7000,Pedidos!$B$2:$B$7000,A1869)</f>
        <v>45599</v>
      </c>
      <c r="F1869" s="15" t="n">
        <f aca="false">Parámetros!$B$4-E1869</f>
        <v>697</v>
      </c>
      <c r="G1869" s="7" t="n">
        <f aca="false">COUNTIF(Pedidos!$B$2:$B$7000,A1869)</f>
        <v>1</v>
      </c>
      <c r="H1869" s="16" t="n">
        <f aca="false">SUMIFS(Pedidos!$D$2:$D$7000,Pedidos!$B$2:$B$7000,A1869)</f>
        <v>64.14</v>
      </c>
      <c r="I1869" s="7" t="n">
        <f aca="false">5-MIN(4,INT(PERCENTRANK($F$2:$F$2401,F1869,6)*5))</f>
        <v>1</v>
      </c>
      <c r="J1869" s="15" t="n">
        <f aca="false">IF(G1869&gt;=Parámetros!$B$8,5,IF(G1869&gt;=Parámetros!$B$7,4,IF(G1869&gt;=Parámetros!$B$6,3,IF(G1869&gt;=Parámetros!$B$5,2,1))))</f>
        <v>1</v>
      </c>
      <c r="K1869" s="7" t="n">
        <f aca="false">1+MIN(4,INT(PERCENTRANK($H$2:$H$2401,H1869,6)*5))</f>
        <v>4</v>
      </c>
      <c r="L1869" s="7" t="str">
        <f aca="false">I1869&amp;J1869&amp;K1869</f>
        <v>114</v>
      </c>
      <c r="M1869" s="15" t="str">
        <f aca="false">INDEX('Mapa RF'!$B$4:$F$8,6-I1869,J1869)</f>
        <v>Hibernando</v>
      </c>
    </row>
    <row r="1870" customFormat="false" ht="15" hidden="false" customHeight="false" outlineLevel="0" collapsed="false">
      <c r="A1870" s="10" t="s">
        <v>3788</v>
      </c>
      <c r="B1870" s="10" t="s">
        <v>8981</v>
      </c>
      <c r="C1870" s="11" t="n">
        <v>45888</v>
      </c>
      <c r="D1870" s="13" t="b">
        <f aca="false">TRUE()</f>
        <v>1</v>
      </c>
      <c r="E1870" s="14" t="n">
        <f aca="false">_xlfn.MAXIFS(Pedidos!$C$2:$C$7000,Pedidos!$B$2:$B$7000,A1870)</f>
        <v>45888</v>
      </c>
      <c r="F1870" s="15" t="n">
        <f aca="false">Parámetros!$B$4-E1870</f>
        <v>408</v>
      </c>
      <c r="G1870" s="7" t="n">
        <f aca="false">COUNTIF(Pedidos!$B$2:$B$7000,A1870)</f>
        <v>1</v>
      </c>
      <c r="H1870" s="16" t="n">
        <f aca="false">SUMIFS(Pedidos!$D$2:$D$7000,Pedidos!$B$2:$B$7000,A1870)</f>
        <v>19.87</v>
      </c>
      <c r="I1870" s="7" t="n">
        <f aca="false">5-MIN(4,INT(PERCENTRANK($F$2:$F$2401,F1870,6)*5))</f>
        <v>2</v>
      </c>
      <c r="J1870" s="15" t="n">
        <f aca="false">IF(G1870&gt;=Parámetros!$B$8,5,IF(G1870&gt;=Parámetros!$B$7,4,IF(G1870&gt;=Parámetros!$B$6,3,IF(G1870&gt;=Parámetros!$B$5,2,1))))</f>
        <v>1</v>
      </c>
      <c r="K1870" s="7" t="n">
        <f aca="false">1+MIN(4,INT(PERCENTRANK($H$2:$H$2401,H1870,6)*5))</f>
        <v>1</v>
      </c>
      <c r="L1870" s="7" t="str">
        <f aca="false">I1870&amp;J1870&amp;K1870</f>
        <v>211</v>
      </c>
      <c r="M1870" s="15" t="str">
        <f aca="false">INDEX('Mapa RF'!$B$4:$F$8,6-I1870,J1870)</f>
        <v>Hibernando</v>
      </c>
    </row>
    <row r="1871" customFormat="false" ht="15" hidden="false" customHeight="false" outlineLevel="0" collapsed="false">
      <c r="A1871" s="10" t="s">
        <v>2382</v>
      </c>
      <c r="B1871" s="10" t="s">
        <v>8972</v>
      </c>
      <c r="C1871" s="11" t="n">
        <v>45784</v>
      </c>
      <c r="D1871" s="13" t="b">
        <f aca="false">TRUE()</f>
        <v>1</v>
      </c>
      <c r="E1871" s="14" t="n">
        <f aca="false">_xlfn.MAXIFS(Pedidos!$C$2:$C$7000,Pedidos!$B$2:$B$7000,A1871)</f>
        <v>45979</v>
      </c>
      <c r="F1871" s="15" t="n">
        <f aca="false">Parámetros!$B$4-E1871</f>
        <v>317</v>
      </c>
      <c r="G1871" s="7" t="n">
        <f aca="false">COUNTIF(Pedidos!$B$2:$B$7000,A1871)</f>
        <v>2</v>
      </c>
      <c r="H1871" s="16" t="n">
        <f aca="false">SUMIFS(Pedidos!$D$2:$D$7000,Pedidos!$B$2:$B$7000,A1871)</f>
        <v>49.79</v>
      </c>
      <c r="I1871" s="7" t="n">
        <f aca="false">5-MIN(4,INT(PERCENTRANK($F$2:$F$2401,F1871,6)*5))</f>
        <v>3</v>
      </c>
      <c r="J1871" s="15" t="n">
        <f aca="false">IF(G1871&gt;=Parámetros!$B$8,5,IF(G1871&gt;=Parámetros!$B$7,4,IF(G1871&gt;=Parámetros!$B$6,3,IF(G1871&gt;=Parámetros!$B$5,2,1))))</f>
        <v>2</v>
      </c>
      <c r="K1871" s="7" t="n">
        <f aca="false">1+MIN(4,INT(PERCENTRANK($H$2:$H$2401,H1871,6)*5))</f>
        <v>3</v>
      </c>
      <c r="L1871" s="7" t="str">
        <f aca="false">I1871&amp;J1871&amp;K1871</f>
        <v>323</v>
      </c>
      <c r="M1871" s="15" t="str">
        <f aca="false">INDEX('Mapa RF'!$B$4:$F$8,6-I1871,J1871)</f>
        <v>A punto de dormirse</v>
      </c>
    </row>
    <row r="1872" customFormat="false" ht="15" hidden="false" customHeight="false" outlineLevel="0" collapsed="false">
      <c r="A1872" s="10" t="s">
        <v>1641</v>
      </c>
      <c r="B1872" s="10" t="s">
        <v>8979</v>
      </c>
      <c r="C1872" s="11" t="n">
        <v>45728</v>
      </c>
      <c r="D1872" s="13" t="b">
        <f aca="false">TRUE()</f>
        <v>1</v>
      </c>
      <c r="E1872" s="14" t="n">
        <f aca="false">_xlfn.MAXIFS(Pedidos!$C$2:$C$7000,Pedidos!$B$2:$B$7000,A1872)</f>
        <v>45912</v>
      </c>
      <c r="F1872" s="15" t="n">
        <f aca="false">Parámetros!$B$4-E1872</f>
        <v>384</v>
      </c>
      <c r="G1872" s="7" t="n">
        <f aca="false">COUNTIF(Pedidos!$B$2:$B$7000,A1872)</f>
        <v>7</v>
      </c>
      <c r="H1872" s="16" t="n">
        <f aca="false">SUMIFS(Pedidos!$D$2:$D$7000,Pedidos!$B$2:$B$7000,A1872)</f>
        <v>229.37</v>
      </c>
      <c r="I1872" s="7" t="n">
        <f aca="false">5-MIN(4,INT(PERCENTRANK($F$2:$F$2401,F1872,6)*5))</f>
        <v>2</v>
      </c>
      <c r="J1872" s="15" t="n">
        <f aca="false">IF(G1872&gt;=Parámetros!$B$8,5,IF(G1872&gt;=Parámetros!$B$7,4,IF(G1872&gt;=Parámetros!$B$6,3,IF(G1872&gt;=Parámetros!$B$5,2,1))))</f>
        <v>5</v>
      </c>
      <c r="K1872" s="7" t="n">
        <f aca="false">1+MIN(4,INT(PERCENTRANK($H$2:$H$2401,H1872,6)*5))</f>
        <v>5</v>
      </c>
      <c r="L1872" s="7" t="str">
        <f aca="false">I1872&amp;J1872&amp;K1872</f>
        <v>255</v>
      </c>
      <c r="M1872" s="15" t="str">
        <f aca="false">INDEX('Mapa RF'!$B$4:$F$8,6-I1872,J1872)</f>
        <v>No podemos perderlos</v>
      </c>
    </row>
    <row r="1873" customFormat="false" ht="15" hidden="false" customHeight="false" outlineLevel="0" collapsed="false">
      <c r="A1873" s="10" t="s">
        <v>4610</v>
      </c>
      <c r="B1873" s="10" t="s">
        <v>8981</v>
      </c>
      <c r="C1873" s="11" t="n">
        <v>45950</v>
      </c>
      <c r="D1873" s="13" t="b">
        <f aca="false">TRUE()</f>
        <v>1</v>
      </c>
      <c r="E1873" s="14" t="n">
        <f aca="false">_xlfn.MAXIFS(Pedidos!$C$2:$C$7000,Pedidos!$B$2:$B$7000,A1873)</f>
        <v>46040</v>
      </c>
      <c r="F1873" s="15" t="n">
        <f aca="false">Parámetros!$B$4-E1873</f>
        <v>256</v>
      </c>
      <c r="G1873" s="7" t="n">
        <f aca="false">COUNTIF(Pedidos!$B$2:$B$7000,A1873)</f>
        <v>2</v>
      </c>
      <c r="H1873" s="16" t="n">
        <f aca="false">SUMIFS(Pedidos!$D$2:$D$7000,Pedidos!$B$2:$B$7000,A1873)</f>
        <v>79.38</v>
      </c>
      <c r="I1873" s="7" t="n">
        <f aca="false">5-MIN(4,INT(PERCENTRANK($F$2:$F$2401,F1873,6)*5))</f>
        <v>3</v>
      </c>
      <c r="J1873" s="15" t="n">
        <f aca="false">IF(G1873&gt;=Parámetros!$B$8,5,IF(G1873&gt;=Parámetros!$B$7,4,IF(G1873&gt;=Parámetros!$B$6,3,IF(G1873&gt;=Parámetros!$B$5,2,1))))</f>
        <v>2</v>
      </c>
      <c r="K1873" s="7" t="n">
        <f aca="false">1+MIN(4,INT(PERCENTRANK($H$2:$H$2401,H1873,6)*5))</f>
        <v>4</v>
      </c>
      <c r="L1873" s="7" t="str">
        <f aca="false">I1873&amp;J1873&amp;K1873</f>
        <v>324</v>
      </c>
      <c r="M1873" s="15" t="str">
        <f aca="false">INDEX('Mapa RF'!$B$4:$F$8,6-I1873,J1873)</f>
        <v>A punto de dormirse</v>
      </c>
    </row>
    <row r="1874" customFormat="false" ht="15" hidden="false" customHeight="false" outlineLevel="0" collapsed="false">
      <c r="A1874" s="10" t="s">
        <v>1800</v>
      </c>
      <c r="B1874" s="10" t="s">
        <v>8982</v>
      </c>
      <c r="C1874" s="11" t="n">
        <v>45740</v>
      </c>
      <c r="D1874" s="13" t="b">
        <f aca="false">FALSE()</f>
        <v>0</v>
      </c>
      <c r="E1874" s="14" t="n">
        <f aca="false">_xlfn.MAXIFS(Pedidos!$C$2:$C$7000,Pedidos!$B$2:$B$7000,A1874)</f>
        <v>45740</v>
      </c>
      <c r="F1874" s="15" t="n">
        <f aca="false">Parámetros!$B$4-E1874</f>
        <v>556</v>
      </c>
      <c r="G1874" s="7" t="n">
        <f aca="false">COUNTIF(Pedidos!$B$2:$B$7000,A1874)</f>
        <v>1</v>
      </c>
      <c r="H1874" s="16" t="n">
        <f aca="false">SUMIFS(Pedidos!$D$2:$D$7000,Pedidos!$B$2:$B$7000,A1874)</f>
        <v>23.37</v>
      </c>
      <c r="I1874" s="7" t="n">
        <f aca="false">5-MIN(4,INT(PERCENTRANK($F$2:$F$2401,F1874,6)*5))</f>
        <v>1</v>
      </c>
      <c r="J1874" s="15" t="n">
        <f aca="false">IF(G1874&gt;=Parámetros!$B$8,5,IF(G1874&gt;=Parámetros!$B$7,4,IF(G1874&gt;=Parámetros!$B$6,3,IF(G1874&gt;=Parámetros!$B$5,2,1))))</f>
        <v>1</v>
      </c>
      <c r="K1874" s="7" t="n">
        <f aca="false">1+MIN(4,INT(PERCENTRANK($H$2:$H$2401,H1874,6)*5))</f>
        <v>1</v>
      </c>
      <c r="L1874" s="7" t="str">
        <f aca="false">I1874&amp;J1874&amp;K1874</f>
        <v>111</v>
      </c>
      <c r="M1874" s="15" t="str">
        <f aca="false">INDEX('Mapa RF'!$B$4:$F$8,6-I1874,J1874)</f>
        <v>Hibernando</v>
      </c>
    </row>
    <row r="1875" customFormat="false" ht="15" hidden="false" customHeight="false" outlineLevel="0" collapsed="false">
      <c r="A1875" s="10" t="s">
        <v>3443</v>
      </c>
      <c r="B1875" s="10" t="s">
        <v>8970</v>
      </c>
      <c r="C1875" s="11" t="n">
        <v>45865</v>
      </c>
      <c r="D1875" s="13" t="b">
        <f aca="false">FALSE()</f>
        <v>0</v>
      </c>
      <c r="E1875" s="14" t="n">
        <f aca="false">_xlfn.MAXIFS(Pedidos!$C$2:$C$7000,Pedidos!$B$2:$B$7000,A1875)</f>
        <v>46081</v>
      </c>
      <c r="F1875" s="15" t="n">
        <f aca="false">Parámetros!$B$4-E1875</f>
        <v>215</v>
      </c>
      <c r="G1875" s="7" t="n">
        <f aca="false">COUNTIF(Pedidos!$B$2:$B$7000,A1875)</f>
        <v>4</v>
      </c>
      <c r="H1875" s="16" t="n">
        <f aca="false">SUMIFS(Pedidos!$D$2:$D$7000,Pedidos!$B$2:$B$7000,A1875)</f>
        <v>145.13</v>
      </c>
      <c r="I1875" s="7" t="n">
        <f aca="false">5-MIN(4,INT(PERCENTRANK($F$2:$F$2401,F1875,6)*5))</f>
        <v>3</v>
      </c>
      <c r="J1875" s="15" t="n">
        <f aca="false">IF(G1875&gt;=Parámetros!$B$8,5,IF(G1875&gt;=Parámetros!$B$7,4,IF(G1875&gt;=Parámetros!$B$6,3,IF(G1875&gt;=Parámetros!$B$5,2,1))))</f>
        <v>4</v>
      </c>
      <c r="K1875" s="7" t="n">
        <f aca="false">1+MIN(4,INT(PERCENTRANK($H$2:$H$2401,H1875,6)*5))</f>
        <v>5</v>
      </c>
      <c r="L1875" s="7" t="str">
        <f aca="false">I1875&amp;J1875&amp;K1875</f>
        <v>345</v>
      </c>
      <c r="M1875" s="15" t="str">
        <f aca="false">INDEX('Mapa RF'!$B$4:$F$8,6-I1875,J1875)</f>
        <v>Leales</v>
      </c>
    </row>
    <row r="1876" customFormat="false" ht="15" hidden="false" customHeight="false" outlineLevel="0" collapsed="false">
      <c r="A1876" s="10" t="s">
        <v>4916</v>
      </c>
      <c r="B1876" s="10" t="s">
        <v>8972</v>
      </c>
      <c r="C1876" s="11" t="n">
        <v>45973</v>
      </c>
      <c r="D1876" s="13" t="b">
        <f aca="false">TRUE()</f>
        <v>1</v>
      </c>
      <c r="E1876" s="14" t="n">
        <f aca="false">_xlfn.MAXIFS(Pedidos!$C$2:$C$7000,Pedidos!$B$2:$B$7000,A1876)</f>
        <v>45973</v>
      </c>
      <c r="F1876" s="15" t="n">
        <f aca="false">Parámetros!$B$4-E1876</f>
        <v>323</v>
      </c>
      <c r="G1876" s="7" t="n">
        <f aca="false">COUNTIF(Pedidos!$B$2:$B$7000,A1876)</f>
        <v>1</v>
      </c>
      <c r="H1876" s="16" t="n">
        <f aca="false">SUMIFS(Pedidos!$D$2:$D$7000,Pedidos!$B$2:$B$7000,A1876)</f>
        <v>16.98</v>
      </c>
      <c r="I1876" s="7" t="n">
        <f aca="false">5-MIN(4,INT(PERCENTRANK($F$2:$F$2401,F1876,6)*5))</f>
        <v>3</v>
      </c>
      <c r="J1876" s="15" t="n">
        <f aca="false">IF(G1876&gt;=Parámetros!$B$8,5,IF(G1876&gt;=Parámetros!$B$7,4,IF(G1876&gt;=Parámetros!$B$6,3,IF(G1876&gt;=Parámetros!$B$5,2,1))))</f>
        <v>1</v>
      </c>
      <c r="K1876" s="7" t="n">
        <f aca="false">1+MIN(4,INT(PERCENTRANK($H$2:$H$2401,H1876,6)*5))</f>
        <v>1</v>
      </c>
      <c r="L1876" s="7" t="str">
        <f aca="false">I1876&amp;J1876&amp;K1876</f>
        <v>311</v>
      </c>
      <c r="M1876" s="15" t="str">
        <f aca="false">INDEX('Mapa RF'!$B$4:$F$8,6-I1876,J1876)</f>
        <v>A punto de dormirse</v>
      </c>
    </row>
    <row r="1877" customFormat="false" ht="15" hidden="false" customHeight="false" outlineLevel="0" collapsed="false">
      <c r="A1877" s="10" t="s">
        <v>3445</v>
      </c>
      <c r="B1877" s="10" t="s">
        <v>8971</v>
      </c>
      <c r="C1877" s="11" t="n">
        <v>45865</v>
      </c>
      <c r="D1877" s="13" t="b">
        <f aca="false">FALSE()</f>
        <v>0</v>
      </c>
      <c r="E1877" s="14" t="n">
        <f aca="false">_xlfn.MAXIFS(Pedidos!$C$2:$C$7000,Pedidos!$B$2:$B$7000,A1877)</f>
        <v>45865</v>
      </c>
      <c r="F1877" s="15" t="n">
        <f aca="false">Parámetros!$B$4-E1877</f>
        <v>431</v>
      </c>
      <c r="G1877" s="7" t="n">
        <f aca="false">COUNTIF(Pedidos!$B$2:$B$7000,A1877)</f>
        <v>1</v>
      </c>
      <c r="H1877" s="16" t="n">
        <f aca="false">SUMIFS(Pedidos!$D$2:$D$7000,Pedidos!$B$2:$B$7000,A1877)</f>
        <v>27.45</v>
      </c>
      <c r="I1877" s="7" t="n">
        <f aca="false">5-MIN(4,INT(PERCENTRANK($F$2:$F$2401,F1877,6)*5))</f>
        <v>2</v>
      </c>
      <c r="J1877" s="15" t="n">
        <f aca="false">IF(G1877&gt;=Parámetros!$B$8,5,IF(G1877&gt;=Parámetros!$B$7,4,IF(G1877&gt;=Parámetros!$B$6,3,IF(G1877&gt;=Parámetros!$B$5,2,1))))</f>
        <v>1</v>
      </c>
      <c r="K1877" s="7" t="n">
        <f aca="false">1+MIN(4,INT(PERCENTRANK($H$2:$H$2401,H1877,6)*5))</f>
        <v>2</v>
      </c>
      <c r="L1877" s="7" t="str">
        <f aca="false">I1877&amp;J1877&amp;K1877</f>
        <v>212</v>
      </c>
      <c r="M1877" s="15" t="str">
        <f aca="false">INDEX('Mapa RF'!$B$4:$F$8,6-I1877,J1877)</f>
        <v>Hibernando</v>
      </c>
    </row>
    <row r="1878" customFormat="false" ht="15" hidden="false" customHeight="false" outlineLevel="0" collapsed="false">
      <c r="A1878" s="10" t="s">
        <v>6781</v>
      </c>
      <c r="B1878" s="10" t="s">
        <v>8969</v>
      </c>
      <c r="C1878" s="11" t="n">
        <v>46115</v>
      </c>
      <c r="D1878" s="13" t="b">
        <f aca="false">TRUE()</f>
        <v>1</v>
      </c>
      <c r="E1878" s="14" t="n">
        <f aca="false">_xlfn.MAXIFS(Pedidos!$C$2:$C$7000,Pedidos!$B$2:$B$7000,A1878)</f>
        <v>46115</v>
      </c>
      <c r="F1878" s="15" t="n">
        <f aca="false">Parámetros!$B$4-E1878</f>
        <v>181</v>
      </c>
      <c r="G1878" s="7" t="n">
        <f aca="false">COUNTIF(Pedidos!$B$2:$B$7000,A1878)</f>
        <v>1</v>
      </c>
      <c r="H1878" s="16" t="n">
        <f aca="false">SUMIFS(Pedidos!$D$2:$D$7000,Pedidos!$B$2:$B$7000,A1878)</f>
        <v>22.9</v>
      </c>
      <c r="I1878" s="7" t="n">
        <f aca="false">5-MIN(4,INT(PERCENTRANK($F$2:$F$2401,F1878,6)*5))</f>
        <v>4</v>
      </c>
      <c r="J1878" s="15" t="n">
        <f aca="false">IF(G1878&gt;=Parámetros!$B$8,5,IF(G1878&gt;=Parámetros!$B$7,4,IF(G1878&gt;=Parámetros!$B$6,3,IF(G1878&gt;=Parámetros!$B$5,2,1))))</f>
        <v>1</v>
      </c>
      <c r="K1878" s="7" t="n">
        <f aca="false">1+MIN(4,INT(PERCENTRANK($H$2:$H$2401,H1878,6)*5))</f>
        <v>1</v>
      </c>
      <c r="L1878" s="7" t="str">
        <f aca="false">I1878&amp;J1878&amp;K1878</f>
        <v>411</v>
      </c>
      <c r="M1878" s="15" t="str">
        <f aca="false">INDEX('Mapa RF'!$B$4:$F$8,6-I1878,J1878)</f>
        <v>Prometedores</v>
      </c>
    </row>
    <row r="1879" customFormat="false" ht="15" hidden="false" customHeight="false" outlineLevel="0" collapsed="false">
      <c r="A1879" s="10" t="s">
        <v>633</v>
      </c>
      <c r="B1879" s="10" t="s">
        <v>8980</v>
      </c>
      <c r="C1879" s="11" t="n">
        <v>45639</v>
      </c>
      <c r="D1879" s="13" t="b">
        <f aca="false">TRUE()</f>
        <v>1</v>
      </c>
      <c r="E1879" s="14" t="n">
        <f aca="false">_xlfn.MAXIFS(Pedidos!$C$2:$C$7000,Pedidos!$B$2:$B$7000,A1879)</f>
        <v>45864</v>
      </c>
      <c r="F1879" s="15" t="n">
        <f aca="false">Parámetros!$B$4-E1879</f>
        <v>432</v>
      </c>
      <c r="G1879" s="7" t="n">
        <f aca="false">COUNTIF(Pedidos!$B$2:$B$7000,A1879)</f>
        <v>4</v>
      </c>
      <c r="H1879" s="16" t="n">
        <f aca="false">SUMIFS(Pedidos!$D$2:$D$7000,Pedidos!$B$2:$B$7000,A1879)</f>
        <v>109.62</v>
      </c>
      <c r="I1879" s="7" t="n">
        <f aca="false">5-MIN(4,INT(PERCENTRANK($F$2:$F$2401,F1879,6)*5))</f>
        <v>2</v>
      </c>
      <c r="J1879" s="15" t="n">
        <f aca="false">IF(G1879&gt;=Parámetros!$B$8,5,IF(G1879&gt;=Parámetros!$B$7,4,IF(G1879&gt;=Parámetros!$B$6,3,IF(G1879&gt;=Parámetros!$B$5,2,1))))</f>
        <v>4</v>
      </c>
      <c r="K1879" s="7" t="n">
        <f aca="false">1+MIN(4,INT(PERCENTRANK($H$2:$H$2401,H1879,6)*5))</f>
        <v>4</v>
      </c>
      <c r="L1879" s="7" t="str">
        <f aca="false">I1879&amp;J1879&amp;K1879</f>
        <v>244</v>
      </c>
      <c r="M1879" s="15" t="str">
        <f aca="false">INDEX('Mapa RF'!$B$4:$F$8,6-I1879,J1879)</f>
        <v>En riesgo</v>
      </c>
    </row>
    <row r="1880" customFormat="false" ht="15" hidden="false" customHeight="false" outlineLevel="0" collapsed="false">
      <c r="A1880" s="10" t="s">
        <v>6378</v>
      </c>
      <c r="B1880" s="10" t="s">
        <v>8973</v>
      </c>
      <c r="C1880" s="11" t="n">
        <v>46084</v>
      </c>
      <c r="D1880" s="13" t="b">
        <f aca="false">TRUE()</f>
        <v>1</v>
      </c>
      <c r="E1880" s="14" t="n">
        <f aca="false">_xlfn.MAXIFS(Pedidos!$C$2:$C$7000,Pedidos!$B$2:$B$7000,A1880)</f>
        <v>46084</v>
      </c>
      <c r="F1880" s="15" t="n">
        <f aca="false">Parámetros!$B$4-E1880</f>
        <v>212</v>
      </c>
      <c r="G1880" s="7" t="n">
        <f aca="false">COUNTIF(Pedidos!$B$2:$B$7000,A1880)</f>
        <v>1</v>
      </c>
      <c r="H1880" s="16" t="n">
        <f aca="false">SUMIFS(Pedidos!$D$2:$D$7000,Pedidos!$B$2:$B$7000,A1880)</f>
        <v>20.36</v>
      </c>
      <c r="I1880" s="7" t="n">
        <f aca="false">5-MIN(4,INT(PERCENTRANK($F$2:$F$2401,F1880,6)*5))</f>
        <v>3</v>
      </c>
      <c r="J1880" s="15" t="n">
        <f aca="false">IF(G1880&gt;=Parámetros!$B$8,5,IF(G1880&gt;=Parámetros!$B$7,4,IF(G1880&gt;=Parámetros!$B$6,3,IF(G1880&gt;=Parámetros!$B$5,2,1))))</f>
        <v>1</v>
      </c>
      <c r="K1880" s="7" t="n">
        <f aca="false">1+MIN(4,INT(PERCENTRANK($H$2:$H$2401,H1880,6)*5))</f>
        <v>1</v>
      </c>
      <c r="L1880" s="7" t="str">
        <f aca="false">I1880&amp;J1880&amp;K1880</f>
        <v>311</v>
      </c>
      <c r="M1880" s="15" t="str">
        <f aca="false">INDEX('Mapa RF'!$B$4:$F$8,6-I1880,J1880)</f>
        <v>A punto de dormirse</v>
      </c>
    </row>
    <row r="1881" customFormat="false" ht="15" hidden="false" customHeight="false" outlineLevel="0" collapsed="false">
      <c r="A1881" s="10" t="s">
        <v>7830</v>
      </c>
      <c r="B1881" s="10" t="s">
        <v>8968</v>
      </c>
      <c r="C1881" s="11" t="n">
        <v>46204</v>
      </c>
      <c r="D1881" s="13" t="b">
        <f aca="false">TRUE()</f>
        <v>1</v>
      </c>
      <c r="E1881" s="14" t="n">
        <f aca="false">_xlfn.MAXIFS(Pedidos!$C$2:$C$7000,Pedidos!$B$2:$B$7000,A1881)</f>
        <v>46204</v>
      </c>
      <c r="F1881" s="15" t="n">
        <f aca="false">Parámetros!$B$4-E1881</f>
        <v>92</v>
      </c>
      <c r="G1881" s="7" t="n">
        <f aca="false">COUNTIF(Pedidos!$B$2:$B$7000,A1881)</f>
        <v>1</v>
      </c>
      <c r="H1881" s="16" t="n">
        <f aca="false">SUMIFS(Pedidos!$D$2:$D$7000,Pedidos!$B$2:$B$7000,A1881)</f>
        <v>26.14</v>
      </c>
      <c r="I1881" s="7" t="n">
        <f aca="false">5-MIN(4,INT(PERCENTRANK($F$2:$F$2401,F1881,6)*5))</f>
        <v>4</v>
      </c>
      <c r="J1881" s="15" t="n">
        <f aca="false">IF(G1881&gt;=Parámetros!$B$8,5,IF(G1881&gt;=Parámetros!$B$7,4,IF(G1881&gt;=Parámetros!$B$6,3,IF(G1881&gt;=Parámetros!$B$5,2,1))))</f>
        <v>1</v>
      </c>
      <c r="K1881" s="7" t="n">
        <f aca="false">1+MIN(4,INT(PERCENTRANK($H$2:$H$2401,H1881,6)*5))</f>
        <v>2</v>
      </c>
      <c r="L1881" s="7" t="str">
        <f aca="false">I1881&amp;J1881&amp;K1881</f>
        <v>412</v>
      </c>
      <c r="M1881" s="15" t="str">
        <f aca="false">INDEX('Mapa RF'!$B$4:$F$8,6-I1881,J1881)</f>
        <v>Prometedores</v>
      </c>
    </row>
    <row r="1882" customFormat="false" ht="15" hidden="false" customHeight="false" outlineLevel="0" collapsed="false">
      <c r="A1882" s="10" t="s">
        <v>8258</v>
      </c>
      <c r="B1882" s="10" t="s">
        <v>8972</v>
      </c>
      <c r="C1882" s="11" t="n">
        <v>46238</v>
      </c>
      <c r="D1882" s="13" t="b">
        <f aca="false">TRUE()</f>
        <v>1</v>
      </c>
      <c r="E1882" s="14" t="n">
        <f aca="false">_xlfn.MAXIFS(Pedidos!$C$2:$C$7000,Pedidos!$B$2:$B$7000,A1882)</f>
        <v>46238</v>
      </c>
      <c r="F1882" s="15" t="n">
        <f aca="false">Parámetros!$B$4-E1882</f>
        <v>58</v>
      </c>
      <c r="G1882" s="7" t="n">
        <f aca="false">COUNTIF(Pedidos!$B$2:$B$7000,A1882)</f>
        <v>1</v>
      </c>
      <c r="H1882" s="16" t="n">
        <f aca="false">SUMIFS(Pedidos!$D$2:$D$7000,Pedidos!$B$2:$B$7000,A1882)</f>
        <v>24.63</v>
      </c>
      <c r="I1882" s="7" t="n">
        <f aca="false">5-MIN(4,INT(PERCENTRANK($F$2:$F$2401,F1882,6)*5))</f>
        <v>5</v>
      </c>
      <c r="J1882" s="15" t="n">
        <f aca="false">IF(G1882&gt;=Parámetros!$B$8,5,IF(G1882&gt;=Parámetros!$B$7,4,IF(G1882&gt;=Parámetros!$B$6,3,IF(G1882&gt;=Parámetros!$B$5,2,1))))</f>
        <v>1</v>
      </c>
      <c r="K1882" s="7" t="n">
        <f aca="false">1+MIN(4,INT(PERCENTRANK($H$2:$H$2401,H1882,6)*5))</f>
        <v>1</v>
      </c>
      <c r="L1882" s="7" t="str">
        <f aca="false">I1882&amp;J1882&amp;K1882</f>
        <v>511</v>
      </c>
      <c r="M1882" s="15" t="str">
        <f aca="false">INDEX('Mapa RF'!$B$4:$F$8,6-I1882,J1882)</f>
        <v>Nuevos</v>
      </c>
    </row>
    <row r="1883" customFormat="false" ht="15" hidden="false" customHeight="false" outlineLevel="0" collapsed="false">
      <c r="A1883" s="10" t="s">
        <v>1021</v>
      </c>
      <c r="B1883" s="10" t="s">
        <v>8978</v>
      </c>
      <c r="C1883" s="11" t="n">
        <v>45677</v>
      </c>
      <c r="D1883" s="13" t="b">
        <f aca="false">TRUE()</f>
        <v>1</v>
      </c>
      <c r="E1883" s="14" t="n">
        <f aca="false">_xlfn.MAXIFS(Pedidos!$C$2:$C$7000,Pedidos!$B$2:$B$7000,A1883)</f>
        <v>45677</v>
      </c>
      <c r="F1883" s="15" t="n">
        <f aca="false">Parámetros!$B$4-E1883</f>
        <v>619</v>
      </c>
      <c r="G1883" s="7" t="n">
        <f aca="false">COUNTIF(Pedidos!$B$2:$B$7000,A1883)</f>
        <v>1</v>
      </c>
      <c r="H1883" s="16" t="n">
        <f aca="false">SUMIFS(Pedidos!$D$2:$D$7000,Pedidos!$B$2:$B$7000,A1883)</f>
        <v>30.72</v>
      </c>
      <c r="I1883" s="7" t="n">
        <f aca="false">5-MIN(4,INT(PERCENTRANK($F$2:$F$2401,F1883,6)*5))</f>
        <v>1</v>
      </c>
      <c r="J1883" s="15" t="n">
        <f aca="false">IF(G1883&gt;=Parámetros!$B$8,5,IF(G1883&gt;=Parámetros!$B$7,4,IF(G1883&gt;=Parámetros!$B$6,3,IF(G1883&gt;=Parámetros!$B$5,2,1))))</f>
        <v>1</v>
      </c>
      <c r="K1883" s="7" t="n">
        <f aca="false">1+MIN(4,INT(PERCENTRANK($H$2:$H$2401,H1883,6)*5))</f>
        <v>2</v>
      </c>
      <c r="L1883" s="7" t="str">
        <f aca="false">I1883&amp;J1883&amp;K1883</f>
        <v>112</v>
      </c>
      <c r="M1883" s="15" t="str">
        <f aca="false">INDEX('Mapa RF'!$B$4:$F$8,6-I1883,J1883)</f>
        <v>Hibernando</v>
      </c>
    </row>
    <row r="1884" customFormat="false" ht="15" hidden="false" customHeight="false" outlineLevel="0" collapsed="false">
      <c r="A1884" s="10" t="s">
        <v>6805</v>
      </c>
      <c r="B1884" s="10" t="s">
        <v>8979</v>
      </c>
      <c r="C1884" s="11" t="n">
        <v>46117</v>
      </c>
      <c r="D1884" s="13" t="b">
        <f aca="false">TRUE()</f>
        <v>1</v>
      </c>
      <c r="E1884" s="14" t="n">
        <f aca="false">_xlfn.MAXIFS(Pedidos!$C$2:$C$7000,Pedidos!$B$2:$B$7000,A1884)</f>
        <v>46117</v>
      </c>
      <c r="F1884" s="15" t="n">
        <f aca="false">Parámetros!$B$4-E1884</f>
        <v>179</v>
      </c>
      <c r="G1884" s="7" t="n">
        <f aca="false">COUNTIF(Pedidos!$B$2:$B$7000,A1884)</f>
        <v>1</v>
      </c>
      <c r="H1884" s="16" t="n">
        <f aca="false">SUMIFS(Pedidos!$D$2:$D$7000,Pedidos!$B$2:$B$7000,A1884)</f>
        <v>36.62</v>
      </c>
      <c r="I1884" s="7" t="n">
        <f aca="false">5-MIN(4,INT(PERCENTRANK($F$2:$F$2401,F1884,6)*5))</f>
        <v>4</v>
      </c>
      <c r="J1884" s="15" t="n">
        <f aca="false">IF(G1884&gt;=Parámetros!$B$8,5,IF(G1884&gt;=Parámetros!$B$7,4,IF(G1884&gt;=Parámetros!$B$6,3,IF(G1884&gt;=Parámetros!$B$5,2,1))))</f>
        <v>1</v>
      </c>
      <c r="K1884" s="7" t="n">
        <f aca="false">1+MIN(4,INT(PERCENTRANK($H$2:$H$2401,H1884,6)*5))</f>
        <v>3</v>
      </c>
      <c r="L1884" s="7" t="str">
        <f aca="false">I1884&amp;J1884&amp;K1884</f>
        <v>413</v>
      </c>
      <c r="M1884" s="15" t="str">
        <f aca="false">INDEX('Mapa RF'!$B$4:$F$8,6-I1884,J1884)</f>
        <v>Prometedores</v>
      </c>
    </row>
    <row r="1885" customFormat="false" ht="15" hidden="false" customHeight="false" outlineLevel="0" collapsed="false">
      <c r="A1885" s="10" t="s">
        <v>5986</v>
      </c>
      <c r="B1885" s="10" t="s">
        <v>8972</v>
      </c>
      <c r="C1885" s="11" t="n">
        <v>46056</v>
      </c>
      <c r="D1885" s="13" t="b">
        <f aca="false">TRUE()</f>
        <v>1</v>
      </c>
      <c r="E1885" s="14" t="n">
        <f aca="false">_xlfn.MAXIFS(Pedidos!$C$2:$C$7000,Pedidos!$B$2:$B$7000,A1885)</f>
        <v>46056</v>
      </c>
      <c r="F1885" s="15" t="n">
        <f aca="false">Parámetros!$B$4-E1885</f>
        <v>240</v>
      </c>
      <c r="G1885" s="7" t="n">
        <f aca="false">COUNTIF(Pedidos!$B$2:$B$7000,A1885)</f>
        <v>1</v>
      </c>
      <c r="H1885" s="16" t="n">
        <f aca="false">SUMIFS(Pedidos!$D$2:$D$7000,Pedidos!$B$2:$B$7000,A1885)</f>
        <v>22.49</v>
      </c>
      <c r="I1885" s="7" t="n">
        <f aca="false">5-MIN(4,INT(PERCENTRANK($F$2:$F$2401,F1885,6)*5))</f>
        <v>3</v>
      </c>
      <c r="J1885" s="15" t="n">
        <f aca="false">IF(G1885&gt;=Parámetros!$B$8,5,IF(G1885&gt;=Parámetros!$B$7,4,IF(G1885&gt;=Parámetros!$B$6,3,IF(G1885&gt;=Parámetros!$B$5,2,1))))</f>
        <v>1</v>
      </c>
      <c r="K1885" s="7" t="n">
        <f aca="false">1+MIN(4,INT(PERCENTRANK($H$2:$H$2401,H1885,6)*5))</f>
        <v>1</v>
      </c>
      <c r="L1885" s="7" t="str">
        <f aca="false">I1885&amp;J1885&amp;K1885</f>
        <v>311</v>
      </c>
      <c r="M1885" s="15" t="str">
        <f aca="false">INDEX('Mapa RF'!$B$4:$F$8,6-I1885,J1885)</f>
        <v>A punto de dormirse</v>
      </c>
    </row>
    <row r="1886" customFormat="false" ht="15" hidden="false" customHeight="false" outlineLevel="0" collapsed="false">
      <c r="A1886" s="10" t="s">
        <v>6586</v>
      </c>
      <c r="B1886" s="10" t="s">
        <v>8976</v>
      </c>
      <c r="C1886" s="11" t="n">
        <v>46101</v>
      </c>
      <c r="D1886" s="13" t="b">
        <f aca="false">TRUE()</f>
        <v>1</v>
      </c>
      <c r="E1886" s="14" t="n">
        <f aca="false">_xlfn.MAXIFS(Pedidos!$C$2:$C$7000,Pedidos!$B$2:$B$7000,A1886)</f>
        <v>46101</v>
      </c>
      <c r="F1886" s="15" t="n">
        <f aca="false">Parámetros!$B$4-E1886</f>
        <v>195</v>
      </c>
      <c r="G1886" s="7" t="n">
        <f aca="false">COUNTIF(Pedidos!$B$2:$B$7000,A1886)</f>
        <v>1</v>
      </c>
      <c r="H1886" s="16" t="n">
        <f aca="false">SUMIFS(Pedidos!$D$2:$D$7000,Pedidos!$B$2:$B$7000,A1886)</f>
        <v>33.53</v>
      </c>
      <c r="I1886" s="7" t="n">
        <f aca="false">5-MIN(4,INT(PERCENTRANK($F$2:$F$2401,F1886,6)*5))</f>
        <v>4</v>
      </c>
      <c r="J1886" s="15" t="n">
        <f aca="false">IF(G1886&gt;=Parámetros!$B$8,5,IF(G1886&gt;=Parámetros!$B$7,4,IF(G1886&gt;=Parámetros!$B$6,3,IF(G1886&gt;=Parámetros!$B$5,2,1))))</f>
        <v>1</v>
      </c>
      <c r="K1886" s="7" t="n">
        <f aca="false">1+MIN(4,INT(PERCENTRANK($H$2:$H$2401,H1886,6)*5))</f>
        <v>2</v>
      </c>
      <c r="L1886" s="7" t="str">
        <f aca="false">I1886&amp;J1886&amp;K1886</f>
        <v>412</v>
      </c>
      <c r="M1886" s="15" t="str">
        <f aca="false">INDEX('Mapa RF'!$B$4:$F$8,6-I1886,J1886)</f>
        <v>Prometedores</v>
      </c>
    </row>
    <row r="1887" customFormat="false" ht="15" hidden="false" customHeight="false" outlineLevel="0" collapsed="false">
      <c r="A1887" s="10" t="s">
        <v>195</v>
      </c>
      <c r="B1887" s="10" t="s">
        <v>8968</v>
      </c>
      <c r="C1887" s="11" t="n">
        <v>45586</v>
      </c>
      <c r="D1887" s="13" t="b">
        <f aca="false">TRUE()</f>
        <v>1</v>
      </c>
      <c r="E1887" s="14" t="n">
        <f aca="false">_xlfn.MAXIFS(Pedidos!$C$2:$C$7000,Pedidos!$B$2:$B$7000,A1887)</f>
        <v>45769</v>
      </c>
      <c r="F1887" s="15" t="n">
        <f aca="false">Parámetros!$B$4-E1887</f>
        <v>527</v>
      </c>
      <c r="G1887" s="7" t="n">
        <f aca="false">COUNTIF(Pedidos!$B$2:$B$7000,A1887)</f>
        <v>3</v>
      </c>
      <c r="H1887" s="16" t="n">
        <f aca="false">SUMIFS(Pedidos!$D$2:$D$7000,Pedidos!$B$2:$B$7000,A1887)</f>
        <v>111.43</v>
      </c>
      <c r="I1887" s="7" t="n">
        <f aca="false">5-MIN(4,INT(PERCENTRANK($F$2:$F$2401,F1887,6)*5))</f>
        <v>1</v>
      </c>
      <c r="J1887" s="15" t="n">
        <f aca="false">IF(G1887&gt;=Parámetros!$B$8,5,IF(G1887&gt;=Parámetros!$B$7,4,IF(G1887&gt;=Parámetros!$B$6,3,IF(G1887&gt;=Parámetros!$B$5,2,1))))</f>
        <v>3</v>
      </c>
      <c r="K1887" s="7" t="n">
        <f aca="false">1+MIN(4,INT(PERCENTRANK($H$2:$H$2401,H1887,6)*5))</f>
        <v>4</v>
      </c>
      <c r="L1887" s="7" t="str">
        <f aca="false">I1887&amp;J1887&amp;K1887</f>
        <v>134</v>
      </c>
      <c r="M1887" s="15" t="str">
        <f aca="false">INDEX('Mapa RF'!$B$4:$F$8,6-I1887,J1887)</f>
        <v>En riesgo</v>
      </c>
    </row>
    <row r="1888" customFormat="false" ht="15" hidden="false" customHeight="false" outlineLevel="0" collapsed="false">
      <c r="A1888" s="10" t="s">
        <v>1374</v>
      </c>
      <c r="B1888" s="10" t="s">
        <v>8971</v>
      </c>
      <c r="C1888" s="11" t="n">
        <v>45707</v>
      </c>
      <c r="D1888" s="13" t="b">
        <f aca="false">TRUE()</f>
        <v>1</v>
      </c>
      <c r="E1888" s="14" t="n">
        <f aca="false">_xlfn.MAXIFS(Pedidos!$C$2:$C$7000,Pedidos!$B$2:$B$7000,A1888)</f>
        <v>45938</v>
      </c>
      <c r="F1888" s="15" t="n">
        <f aca="false">Parámetros!$B$4-E1888</f>
        <v>358</v>
      </c>
      <c r="G1888" s="7" t="n">
        <f aca="false">COUNTIF(Pedidos!$B$2:$B$7000,A1888)</f>
        <v>3</v>
      </c>
      <c r="H1888" s="16" t="n">
        <f aca="false">SUMIFS(Pedidos!$D$2:$D$7000,Pedidos!$B$2:$B$7000,A1888)</f>
        <v>117.98</v>
      </c>
      <c r="I1888" s="7" t="n">
        <f aca="false">5-MIN(4,INT(PERCENTRANK($F$2:$F$2401,F1888,6)*5))</f>
        <v>2</v>
      </c>
      <c r="J1888" s="15" t="n">
        <f aca="false">IF(G1888&gt;=Parámetros!$B$8,5,IF(G1888&gt;=Parámetros!$B$7,4,IF(G1888&gt;=Parámetros!$B$6,3,IF(G1888&gt;=Parámetros!$B$5,2,1))))</f>
        <v>3</v>
      </c>
      <c r="K1888" s="7" t="n">
        <f aca="false">1+MIN(4,INT(PERCENTRANK($H$2:$H$2401,H1888,6)*5))</f>
        <v>4</v>
      </c>
      <c r="L1888" s="7" t="str">
        <f aca="false">I1888&amp;J1888&amp;K1888</f>
        <v>234</v>
      </c>
      <c r="M1888" s="15" t="str">
        <f aca="false">INDEX('Mapa RF'!$B$4:$F$8,6-I1888,J1888)</f>
        <v>En riesgo</v>
      </c>
    </row>
    <row r="1889" customFormat="false" ht="15" hidden="false" customHeight="false" outlineLevel="0" collapsed="false">
      <c r="A1889" s="10" t="s">
        <v>5037</v>
      </c>
      <c r="B1889" s="10" t="s">
        <v>8968</v>
      </c>
      <c r="C1889" s="11" t="n">
        <v>45983</v>
      </c>
      <c r="D1889" s="13" t="b">
        <f aca="false">TRUE()</f>
        <v>1</v>
      </c>
      <c r="E1889" s="14" t="n">
        <f aca="false">_xlfn.MAXIFS(Pedidos!$C$2:$C$7000,Pedidos!$B$2:$B$7000,A1889)</f>
        <v>45983</v>
      </c>
      <c r="F1889" s="15" t="n">
        <f aca="false">Parámetros!$B$4-E1889</f>
        <v>313</v>
      </c>
      <c r="G1889" s="7" t="n">
        <f aca="false">COUNTIF(Pedidos!$B$2:$B$7000,A1889)</f>
        <v>1</v>
      </c>
      <c r="H1889" s="16" t="n">
        <f aca="false">SUMIFS(Pedidos!$D$2:$D$7000,Pedidos!$B$2:$B$7000,A1889)</f>
        <v>19.46</v>
      </c>
      <c r="I1889" s="7" t="n">
        <f aca="false">5-MIN(4,INT(PERCENTRANK($F$2:$F$2401,F1889,6)*5))</f>
        <v>3</v>
      </c>
      <c r="J1889" s="15" t="n">
        <f aca="false">IF(G1889&gt;=Parámetros!$B$8,5,IF(G1889&gt;=Parámetros!$B$7,4,IF(G1889&gt;=Parámetros!$B$6,3,IF(G1889&gt;=Parámetros!$B$5,2,1))))</f>
        <v>1</v>
      </c>
      <c r="K1889" s="7" t="n">
        <f aca="false">1+MIN(4,INT(PERCENTRANK($H$2:$H$2401,H1889,6)*5))</f>
        <v>1</v>
      </c>
      <c r="L1889" s="7" t="str">
        <f aca="false">I1889&amp;J1889&amp;K1889</f>
        <v>311</v>
      </c>
      <c r="M1889" s="15" t="str">
        <f aca="false">INDEX('Mapa RF'!$B$4:$F$8,6-I1889,J1889)</f>
        <v>A punto de dormirse</v>
      </c>
    </row>
    <row r="1890" customFormat="false" ht="15" hidden="false" customHeight="false" outlineLevel="0" collapsed="false">
      <c r="A1890" s="10" t="s">
        <v>296</v>
      </c>
      <c r="B1890" s="10" t="s">
        <v>8974</v>
      </c>
      <c r="C1890" s="11" t="n">
        <v>45600</v>
      </c>
      <c r="D1890" s="13" t="b">
        <f aca="false">TRUE()</f>
        <v>1</v>
      </c>
      <c r="E1890" s="14" t="n">
        <f aca="false">_xlfn.MAXIFS(Pedidos!$C$2:$C$7000,Pedidos!$B$2:$B$7000,A1890)</f>
        <v>45600</v>
      </c>
      <c r="F1890" s="15" t="n">
        <f aca="false">Parámetros!$B$4-E1890</f>
        <v>696</v>
      </c>
      <c r="G1890" s="7" t="n">
        <f aca="false">COUNTIF(Pedidos!$B$2:$B$7000,A1890)</f>
        <v>1</v>
      </c>
      <c r="H1890" s="16" t="n">
        <f aca="false">SUMIFS(Pedidos!$D$2:$D$7000,Pedidos!$B$2:$B$7000,A1890)</f>
        <v>69.35</v>
      </c>
      <c r="I1890" s="7" t="n">
        <f aca="false">5-MIN(4,INT(PERCENTRANK($F$2:$F$2401,F1890,6)*5))</f>
        <v>1</v>
      </c>
      <c r="J1890" s="15" t="n">
        <f aca="false">IF(G1890&gt;=Parámetros!$B$8,5,IF(G1890&gt;=Parámetros!$B$7,4,IF(G1890&gt;=Parámetros!$B$6,3,IF(G1890&gt;=Parámetros!$B$5,2,1))))</f>
        <v>1</v>
      </c>
      <c r="K1890" s="7" t="n">
        <f aca="false">1+MIN(4,INT(PERCENTRANK($H$2:$H$2401,H1890,6)*5))</f>
        <v>4</v>
      </c>
      <c r="L1890" s="7" t="str">
        <f aca="false">I1890&amp;J1890&amp;K1890</f>
        <v>114</v>
      </c>
      <c r="M1890" s="15" t="str">
        <f aca="false">INDEX('Mapa RF'!$B$4:$F$8,6-I1890,J1890)</f>
        <v>Hibernando</v>
      </c>
    </row>
    <row r="1891" customFormat="false" ht="15" hidden="false" customHeight="false" outlineLevel="0" collapsed="false">
      <c r="A1891" s="10" t="s">
        <v>1528</v>
      </c>
      <c r="B1891" s="10" t="s">
        <v>8976</v>
      </c>
      <c r="C1891" s="11" t="n">
        <v>45720</v>
      </c>
      <c r="D1891" s="13" t="b">
        <f aca="false">FALSE()</f>
        <v>0</v>
      </c>
      <c r="E1891" s="14" t="n">
        <f aca="false">_xlfn.MAXIFS(Pedidos!$C$2:$C$7000,Pedidos!$B$2:$B$7000,A1891)</f>
        <v>45973</v>
      </c>
      <c r="F1891" s="15" t="n">
        <f aca="false">Parámetros!$B$4-E1891</f>
        <v>323</v>
      </c>
      <c r="G1891" s="7" t="n">
        <f aca="false">COUNTIF(Pedidos!$B$2:$B$7000,A1891)</f>
        <v>4</v>
      </c>
      <c r="H1891" s="16" t="n">
        <f aca="false">SUMIFS(Pedidos!$D$2:$D$7000,Pedidos!$B$2:$B$7000,A1891)</f>
        <v>223.67</v>
      </c>
      <c r="I1891" s="7" t="n">
        <f aca="false">5-MIN(4,INT(PERCENTRANK($F$2:$F$2401,F1891,6)*5))</f>
        <v>3</v>
      </c>
      <c r="J1891" s="15" t="n">
        <f aca="false">IF(G1891&gt;=Parámetros!$B$8,5,IF(G1891&gt;=Parámetros!$B$7,4,IF(G1891&gt;=Parámetros!$B$6,3,IF(G1891&gt;=Parámetros!$B$5,2,1))))</f>
        <v>4</v>
      </c>
      <c r="K1891" s="7" t="n">
        <f aca="false">1+MIN(4,INT(PERCENTRANK($H$2:$H$2401,H1891,6)*5))</f>
        <v>5</v>
      </c>
      <c r="L1891" s="7" t="str">
        <f aca="false">I1891&amp;J1891&amp;K1891</f>
        <v>345</v>
      </c>
      <c r="M1891" s="15" t="str">
        <f aca="false">INDEX('Mapa RF'!$B$4:$F$8,6-I1891,J1891)</f>
        <v>Leales</v>
      </c>
    </row>
    <row r="1892" customFormat="false" ht="15" hidden="false" customHeight="false" outlineLevel="0" collapsed="false">
      <c r="A1892" s="10" t="s">
        <v>7977</v>
      </c>
      <c r="B1892" s="10" t="s">
        <v>8968</v>
      </c>
      <c r="C1892" s="11" t="n">
        <v>46215</v>
      </c>
      <c r="D1892" s="13" t="b">
        <f aca="false">TRUE()</f>
        <v>1</v>
      </c>
      <c r="E1892" s="14" t="n">
        <f aca="false">_xlfn.MAXIFS(Pedidos!$C$2:$C$7000,Pedidos!$B$2:$B$7000,A1892)</f>
        <v>46215</v>
      </c>
      <c r="F1892" s="15" t="n">
        <f aca="false">Parámetros!$B$4-E1892</f>
        <v>81</v>
      </c>
      <c r="G1892" s="7" t="n">
        <f aca="false">COUNTIF(Pedidos!$B$2:$B$7000,A1892)</f>
        <v>1</v>
      </c>
      <c r="H1892" s="16" t="n">
        <f aca="false">SUMIFS(Pedidos!$D$2:$D$7000,Pedidos!$B$2:$B$7000,A1892)</f>
        <v>46.95</v>
      </c>
      <c r="I1892" s="7" t="n">
        <f aca="false">5-MIN(4,INT(PERCENTRANK($F$2:$F$2401,F1892,6)*5))</f>
        <v>4</v>
      </c>
      <c r="J1892" s="15" t="n">
        <f aca="false">IF(G1892&gt;=Parámetros!$B$8,5,IF(G1892&gt;=Parámetros!$B$7,4,IF(G1892&gt;=Parámetros!$B$6,3,IF(G1892&gt;=Parámetros!$B$5,2,1))))</f>
        <v>1</v>
      </c>
      <c r="K1892" s="7" t="n">
        <f aca="false">1+MIN(4,INT(PERCENTRANK($H$2:$H$2401,H1892,6)*5))</f>
        <v>3</v>
      </c>
      <c r="L1892" s="7" t="str">
        <f aca="false">I1892&amp;J1892&amp;K1892</f>
        <v>413</v>
      </c>
      <c r="M1892" s="15" t="str">
        <f aca="false">INDEX('Mapa RF'!$B$4:$F$8,6-I1892,J1892)</f>
        <v>Prometedores</v>
      </c>
    </row>
    <row r="1893" customFormat="false" ht="15" hidden="false" customHeight="false" outlineLevel="0" collapsed="false">
      <c r="A1893" s="10" t="s">
        <v>5867</v>
      </c>
      <c r="B1893" s="10" t="s">
        <v>8968</v>
      </c>
      <c r="C1893" s="11" t="n">
        <v>46046</v>
      </c>
      <c r="D1893" s="13" t="b">
        <f aca="false">TRUE()</f>
        <v>1</v>
      </c>
      <c r="E1893" s="14" t="n">
        <f aca="false">_xlfn.MAXIFS(Pedidos!$C$2:$C$7000,Pedidos!$B$2:$B$7000,A1893)</f>
        <v>46046</v>
      </c>
      <c r="F1893" s="15" t="n">
        <f aca="false">Parámetros!$B$4-E1893</f>
        <v>250</v>
      </c>
      <c r="G1893" s="7" t="n">
        <f aca="false">COUNTIF(Pedidos!$B$2:$B$7000,A1893)</f>
        <v>1</v>
      </c>
      <c r="H1893" s="16" t="n">
        <f aca="false">SUMIFS(Pedidos!$D$2:$D$7000,Pedidos!$B$2:$B$7000,A1893)</f>
        <v>23.76</v>
      </c>
      <c r="I1893" s="7" t="n">
        <f aca="false">5-MIN(4,INT(PERCENTRANK($F$2:$F$2401,F1893,6)*5))</f>
        <v>3</v>
      </c>
      <c r="J1893" s="15" t="n">
        <f aca="false">IF(G1893&gt;=Parámetros!$B$8,5,IF(G1893&gt;=Parámetros!$B$7,4,IF(G1893&gt;=Parámetros!$B$6,3,IF(G1893&gt;=Parámetros!$B$5,2,1))))</f>
        <v>1</v>
      </c>
      <c r="K1893" s="7" t="n">
        <f aca="false">1+MIN(4,INT(PERCENTRANK($H$2:$H$2401,H1893,6)*5))</f>
        <v>1</v>
      </c>
      <c r="L1893" s="7" t="str">
        <f aca="false">I1893&amp;J1893&amp;K1893</f>
        <v>311</v>
      </c>
      <c r="M1893" s="15" t="str">
        <f aca="false">INDEX('Mapa RF'!$B$4:$F$8,6-I1893,J1893)</f>
        <v>A punto de dormirse</v>
      </c>
    </row>
    <row r="1894" customFormat="false" ht="15" hidden="false" customHeight="false" outlineLevel="0" collapsed="false">
      <c r="A1894" s="10" t="s">
        <v>3592</v>
      </c>
      <c r="B1894" s="10" t="s">
        <v>8970</v>
      </c>
      <c r="C1894" s="11" t="n">
        <v>45874</v>
      </c>
      <c r="D1894" s="13" t="b">
        <f aca="false">FALSE()</f>
        <v>0</v>
      </c>
      <c r="E1894" s="14" t="n">
        <f aca="false">_xlfn.MAXIFS(Pedidos!$C$2:$C$7000,Pedidos!$B$2:$B$7000,A1894)</f>
        <v>46076</v>
      </c>
      <c r="F1894" s="15" t="n">
        <f aca="false">Parámetros!$B$4-E1894</f>
        <v>220</v>
      </c>
      <c r="G1894" s="7" t="n">
        <f aca="false">COUNTIF(Pedidos!$B$2:$B$7000,A1894)</f>
        <v>3</v>
      </c>
      <c r="H1894" s="16" t="n">
        <f aca="false">SUMIFS(Pedidos!$D$2:$D$7000,Pedidos!$B$2:$B$7000,A1894)</f>
        <v>108.48</v>
      </c>
      <c r="I1894" s="7" t="n">
        <f aca="false">5-MIN(4,INT(PERCENTRANK($F$2:$F$2401,F1894,6)*5))</f>
        <v>3</v>
      </c>
      <c r="J1894" s="15" t="n">
        <f aca="false">IF(G1894&gt;=Parámetros!$B$8,5,IF(G1894&gt;=Parámetros!$B$7,4,IF(G1894&gt;=Parámetros!$B$6,3,IF(G1894&gt;=Parámetros!$B$5,2,1))))</f>
        <v>3</v>
      </c>
      <c r="K1894" s="7" t="n">
        <f aca="false">1+MIN(4,INT(PERCENTRANK($H$2:$H$2401,H1894,6)*5))</f>
        <v>4</v>
      </c>
      <c r="L1894" s="7" t="str">
        <f aca="false">I1894&amp;J1894&amp;K1894</f>
        <v>334</v>
      </c>
      <c r="M1894" s="15" t="str">
        <f aca="false">INDEX('Mapa RF'!$B$4:$F$8,6-I1894,J1894)</f>
        <v>Necesitan atención</v>
      </c>
    </row>
    <row r="1895" customFormat="false" ht="15" hidden="false" customHeight="false" outlineLevel="0" collapsed="false">
      <c r="A1895" s="10" t="s">
        <v>7014</v>
      </c>
      <c r="B1895" s="10" t="s">
        <v>8974</v>
      </c>
      <c r="C1895" s="11" t="n">
        <v>46136</v>
      </c>
      <c r="D1895" s="13" t="b">
        <f aca="false">TRUE()</f>
        <v>1</v>
      </c>
      <c r="E1895" s="14" t="n">
        <f aca="false">_xlfn.MAXIFS(Pedidos!$C$2:$C$7000,Pedidos!$B$2:$B$7000,A1895)</f>
        <v>46136</v>
      </c>
      <c r="F1895" s="15" t="n">
        <f aca="false">Parámetros!$B$4-E1895</f>
        <v>160</v>
      </c>
      <c r="G1895" s="7" t="n">
        <f aca="false">COUNTIF(Pedidos!$B$2:$B$7000,A1895)</f>
        <v>1</v>
      </c>
      <c r="H1895" s="16" t="n">
        <f aca="false">SUMIFS(Pedidos!$D$2:$D$7000,Pedidos!$B$2:$B$7000,A1895)</f>
        <v>28.97</v>
      </c>
      <c r="I1895" s="7" t="n">
        <f aca="false">5-MIN(4,INT(PERCENTRANK($F$2:$F$2401,F1895,6)*5))</f>
        <v>4</v>
      </c>
      <c r="J1895" s="15" t="n">
        <f aca="false">IF(G1895&gt;=Parámetros!$B$8,5,IF(G1895&gt;=Parámetros!$B$7,4,IF(G1895&gt;=Parámetros!$B$6,3,IF(G1895&gt;=Parámetros!$B$5,2,1))))</f>
        <v>1</v>
      </c>
      <c r="K1895" s="7" t="n">
        <f aca="false">1+MIN(4,INT(PERCENTRANK($H$2:$H$2401,H1895,6)*5))</f>
        <v>2</v>
      </c>
      <c r="L1895" s="7" t="str">
        <f aca="false">I1895&amp;J1895&amp;K1895</f>
        <v>412</v>
      </c>
      <c r="M1895" s="15" t="str">
        <f aca="false">INDEX('Mapa RF'!$B$4:$F$8,6-I1895,J1895)</f>
        <v>Prometedores</v>
      </c>
    </row>
    <row r="1896" customFormat="false" ht="15" hidden="false" customHeight="false" outlineLevel="0" collapsed="false">
      <c r="A1896" s="10" t="s">
        <v>8339</v>
      </c>
      <c r="B1896" s="10" t="s">
        <v>8975</v>
      </c>
      <c r="C1896" s="11" t="n">
        <v>46244</v>
      </c>
      <c r="D1896" s="13" t="b">
        <f aca="false">TRUE()</f>
        <v>1</v>
      </c>
      <c r="E1896" s="14" t="n">
        <f aca="false">_xlfn.MAXIFS(Pedidos!$C$2:$C$7000,Pedidos!$B$2:$B$7000,A1896)</f>
        <v>46244</v>
      </c>
      <c r="F1896" s="15" t="n">
        <f aca="false">Parámetros!$B$4-E1896</f>
        <v>52</v>
      </c>
      <c r="G1896" s="7" t="n">
        <f aca="false">COUNTIF(Pedidos!$B$2:$B$7000,A1896)</f>
        <v>1</v>
      </c>
      <c r="H1896" s="16" t="n">
        <f aca="false">SUMIFS(Pedidos!$D$2:$D$7000,Pedidos!$B$2:$B$7000,A1896)</f>
        <v>36.56</v>
      </c>
      <c r="I1896" s="7" t="n">
        <f aca="false">5-MIN(4,INT(PERCENTRANK($F$2:$F$2401,F1896,6)*5))</f>
        <v>5</v>
      </c>
      <c r="J1896" s="15" t="n">
        <f aca="false">IF(G1896&gt;=Parámetros!$B$8,5,IF(G1896&gt;=Parámetros!$B$7,4,IF(G1896&gt;=Parámetros!$B$6,3,IF(G1896&gt;=Parámetros!$B$5,2,1))))</f>
        <v>1</v>
      </c>
      <c r="K1896" s="7" t="n">
        <f aca="false">1+MIN(4,INT(PERCENTRANK($H$2:$H$2401,H1896,6)*5))</f>
        <v>3</v>
      </c>
      <c r="L1896" s="7" t="str">
        <f aca="false">I1896&amp;J1896&amp;K1896</f>
        <v>513</v>
      </c>
      <c r="M1896" s="15" t="str">
        <f aca="false">INDEX('Mapa RF'!$B$4:$F$8,6-I1896,J1896)</f>
        <v>Nuevos</v>
      </c>
    </row>
    <row r="1897" customFormat="false" ht="15" hidden="false" customHeight="false" outlineLevel="0" collapsed="false">
      <c r="A1897" s="10" t="s">
        <v>1588</v>
      </c>
      <c r="B1897" s="10" t="s">
        <v>8973</v>
      </c>
      <c r="C1897" s="11" t="n">
        <v>45724</v>
      </c>
      <c r="D1897" s="13" t="b">
        <f aca="false">TRUE()</f>
        <v>1</v>
      </c>
      <c r="E1897" s="14" t="n">
        <f aca="false">_xlfn.MAXIFS(Pedidos!$C$2:$C$7000,Pedidos!$B$2:$B$7000,A1897)</f>
        <v>46085</v>
      </c>
      <c r="F1897" s="15" t="n">
        <f aca="false">Parámetros!$B$4-E1897</f>
        <v>211</v>
      </c>
      <c r="G1897" s="7" t="n">
        <f aca="false">COUNTIF(Pedidos!$B$2:$B$7000,A1897)</f>
        <v>9</v>
      </c>
      <c r="H1897" s="16" t="n">
        <f aca="false">SUMIFS(Pedidos!$D$2:$D$7000,Pedidos!$B$2:$B$7000,A1897)</f>
        <v>363.55</v>
      </c>
      <c r="I1897" s="7" t="n">
        <f aca="false">5-MIN(4,INT(PERCENTRANK($F$2:$F$2401,F1897,6)*5))</f>
        <v>3</v>
      </c>
      <c r="J1897" s="15" t="n">
        <f aca="false">IF(G1897&gt;=Parámetros!$B$8,5,IF(G1897&gt;=Parámetros!$B$7,4,IF(G1897&gt;=Parámetros!$B$6,3,IF(G1897&gt;=Parámetros!$B$5,2,1))))</f>
        <v>5</v>
      </c>
      <c r="K1897" s="7" t="n">
        <f aca="false">1+MIN(4,INT(PERCENTRANK($H$2:$H$2401,H1897,6)*5))</f>
        <v>5</v>
      </c>
      <c r="L1897" s="7" t="str">
        <f aca="false">I1897&amp;J1897&amp;K1897</f>
        <v>355</v>
      </c>
      <c r="M1897" s="15" t="str">
        <f aca="false">INDEX('Mapa RF'!$B$4:$F$8,6-I1897,J1897)</f>
        <v>Leales</v>
      </c>
    </row>
    <row r="1898" customFormat="false" ht="15" hidden="false" customHeight="false" outlineLevel="0" collapsed="false">
      <c r="A1898" s="10" t="s">
        <v>6634</v>
      </c>
      <c r="B1898" s="10" t="s">
        <v>8972</v>
      </c>
      <c r="C1898" s="11" t="n">
        <v>46104</v>
      </c>
      <c r="D1898" s="13" t="b">
        <f aca="false">TRUE()</f>
        <v>1</v>
      </c>
      <c r="E1898" s="14" t="n">
        <f aca="false">_xlfn.MAXIFS(Pedidos!$C$2:$C$7000,Pedidos!$B$2:$B$7000,A1898)</f>
        <v>46104</v>
      </c>
      <c r="F1898" s="15" t="n">
        <f aca="false">Parámetros!$B$4-E1898</f>
        <v>192</v>
      </c>
      <c r="G1898" s="7" t="n">
        <f aca="false">COUNTIF(Pedidos!$B$2:$B$7000,A1898)</f>
        <v>1</v>
      </c>
      <c r="H1898" s="16" t="n">
        <f aca="false">SUMIFS(Pedidos!$D$2:$D$7000,Pedidos!$B$2:$B$7000,A1898)</f>
        <v>18.92</v>
      </c>
      <c r="I1898" s="7" t="n">
        <f aca="false">5-MIN(4,INT(PERCENTRANK($F$2:$F$2401,F1898,6)*5))</f>
        <v>4</v>
      </c>
      <c r="J1898" s="15" t="n">
        <f aca="false">IF(G1898&gt;=Parámetros!$B$8,5,IF(G1898&gt;=Parámetros!$B$7,4,IF(G1898&gt;=Parámetros!$B$6,3,IF(G1898&gt;=Parámetros!$B$5,2,1))))</f>
        <v>1</v>
      </c>
      <c r="K1898" s="7" t="n">
        <f aca="false">1+MIN(4,INT(PERCENTRANK($H$2:$H$2401,H1898,6)*5))</f>
        <v>1</v>
      </c>
      <c r="L1898" s="7" t="str">
        <f aca="false">I1898&amp;J1898&amp;K1898</f>
        <v>411</v>
      </c>
      <c r="M1898" s="15" t="str">
        <f aca="false">INDEX('Mapa RF'!$B$4:$F$8,6-I1898,J1898)</f>
        <v>Prometedores</v>
      </c>
    </row>
    <row r="1899" customFormat="false" ht="15" hidden="false" customHeight="false" outlineLevel="0" collapsed="false">
      <c r="A1899" s="10" t="s">
        <v>4517</v>
      </c>
      <c r="B1899" s="10" t="s">
        <v>8968</v>
      </c>
      <c r="C1899" s="11" t="n">
        <v>45942</v>
      </c>
      <c r="D1899" s="13" t="b">
        <f aca="false">TRUE()</f>
        <v>1</v>
      </c>
      <c r="E1899" s="14" t="n">
        <f aca="false">_xlfn.MAXIFS(Pedidos!$C$2:$C$7000,Pedidos!$B$2:$B$7000,A1899)</f>
        <v>45942</v>
      </c>
      <c r="F1899" s="15" t="n">
        <f aca="false">Parámetros!$B$4-E1899</f>
        <v>354</v>
      </c>
      <c r="G1899" s="7" t="n">
        <f aca="false">COUNTIF(Pedidos!$B$2:$B$7000,A1899)</f>
        <v>1</v>
      </c>
      <c r="H1899" s="16" t="n">
        <f aca="false">SUMIFS(Pedidos!$D$2:$D$7000,Pedidos!$B$2:$B$7000,A1899)</f>
        <v>42.31</v>
      </c>
      <c r="I1899" s="7" t="n">
        <f aca="false">5-MIN(4,INT(PERCENTRANK($F$2:$F$2401,F1899,6)*5))</f>
        <v>3</v>
      </c>
      <c r="J1899" s="15" t="n">
        <f aca="false">IF(G1899&gt;=Parámetros!$B$8,5,IF(G1899&gt;=Parámetros!$B$7,4,IF(G1899&gt;=Parámetros!$B$6,3,IF(G1899&gt;=Parámetros!$B$5,2,1))))</f>
        <v>1</v>
      </c>
      <c r="K1899" s="7" t="n">
        <f aca="false">1+MIN(4,INT(PERCENTRANK($H$2:$H$2401,H1899,6)*5))</f>
        <v>3</v>
      </c>
      <c r="L1899" s="7" t="str">
        <f aca="false">I1899&amp;J1899&amp;K1899</f>
        <v>313</v>
      </c>
      <c r="M1899" s="15" t="str">
        <f aca="false">INDEX('Mapa RF'!$B$4:$F$8,6-I1899,J1899)</f>
        <v>A punto de dormirse</v>
      </c>
    </row>
    <row r="1900" customFormat="false" ht="15" hidden="false" customHeight="false" outlineLevel="0" collapsed="false">
      <c r="A1900" s="10" t="s">
        <v>4861</v>
      </c>
      <c r="B1900" s="10" t="s">
        <v>8972</v>
      </c>
      <c r="C1900" s="11" t="n">
        <v>45969</v>
      </c>
      <c r="D1900" s="13" t="b">
        <f aca="false">TRUE()</f>
        <v>1</v>
      </c>
      <c r="E1900" s="14" t="n">
        <f aca="false">_xlfn.MAXIFS(Pedidos!$C$2:$C$7000,Pedidos!$B$2:$B$7000,A1900)</f>
        <v>46244</v>
      </c>
      <c r="F1900" s="15" t="n">
        <f aca="false">Parámetros!$B$4-E1900</f>
        <v>52</v>
      </c>
      <c r="G1900" s="7" t="n">
        <f aca="false">COUNTIF(Pedidos!$B$2:$B$7000,A1900)</f>
        <v>3</v>
      </c>
      <c r="H1900" s="16" t="n">
        <f aca="false">SUMIFS(Pedidos!$D$2:$D$7000,Pedidos!$B$2:$B$7000,A1900)</f>
        <v>60.49</v>
      </c>
      <c r="I1900" s="7" t="n">
        <f aca="false">5-MIN(4,INT(PERCENTRANK($F$2:$F$2401,F1900,6)*5))</f>
        <v>5</v>
      </c>
      <c r="J1900" s="15" t="n">
        <f aca="false">IF(G1900&gt;=Parámetros!$B$8,5,IF(G1900&gt;=Parámetros!$B$7,4,IF(G1900&gt;=Parámetros!$B$6,3,IF(G1900&gt;=Parámetros!$B$5,2,1))))</f>
        <v>3</v>
      </c>
      <c r="K1900" s="7" t="n">
        <f aca="false">1+MIN(4,INT(PERCENTRANK($H$2:$H$2401,H1900,6)*5))</f>
        <v>4</v>
      </c>
      <c r="L1900" s="7" t="str">
        <f aca="false">I1900&amp;J1900&amp;K1900</f>
        <v>534</v>
      </c>
      <c r="M1900" s="15" t="str">
        <f aca="false">INDEX('Mapa RF'!$B$4:$F$8,6-I1900,J1900)</f>
        <v>Potencialmente leales</v>
      </c>
    </row>
    <row r="1901" customFormat="false" ht="15" hidden="false" customHeight="false" outlineLevel="0" collapsed="false">
      <c r="A1901" s="10" t="s">
        <v>1530</v>
      </c>
      <c r="B1901" s="10" t="s">
        <v>8978</v>
      </c>
      <c r="C1901" s="11" t="n">
        <v>45720</v>
      </c>
      <c r="D1901" s="13" t="b">
        <f aca="false">FALSE()</f>
        <v>0</v>
      </c>
      <c r="E1901" s="14" t="n">
        <f aca="false">_xlfn.MAXIFS(Pedidos!$C$2:$C$7000,Pedidos!$B$2:$B$7000,A1901)</f>
        <v>46290</v>
      </c>
      <c r="F1901" s="15" t="n">
        <f aca="false">Parámetros!$B$4-E1901</f>
        <v>6</v>
      </c>
      <c r="G1901" s="7" t="n">
        <f aca="false">COUNTIF(Pedidos!$B$2:$B$7000,A1901)</f>
        <v>20</v>
      </c>
      <c r="H1901" s="16" t="n">
        <f aca="false">SUMIFS(Pedidos!$D$2:$D$7000,Pedidos!$B$2:$B$7000,A1901)</f>
        <v>811.98</v>
      </c>
      <c r="I1901" s="7" t="n">
        <f aca="false">5-MIN(4,INT(PERCENTRANK($F$2:$F$2401,F1901,6)*5))</f>
        <v>5</v>
      </c>
      <c r="J1901" s="15" t="n">
        <f aca="false">IF(G1901&gt;=Parámetros!$B$8,5,IF(G1901&gt;=Parámetros!$B$7,4,IF(G1901&gt;=Parámetros!$B$6,3,IF(G1901&gt;=Parámetros!$B$5,2,1))))</f>
        <v>5</v>
      </c>
      <c r="K1901" s="7" t="n">
        <f aca="false">1+MIN(4,INT(PERCENTRANK($H$2:$H$2401,H1901,6)*5))</f>
        <v>5</v>
      </c>
      <c r="L1901" s="7" t="str">
        <f aca="false">I1901&amp;J1901&amp;K1901</f>
        <v>555</v>
      </c>
      <c r="M1901" s="15" t="str">
        <f aca="false">INDEX('Mapa RF'!$B$4:$F$8,6-I1901,J1901)</f>
        <v>Campeones</v>
      </c>
    </row>
    <row r="1902" customFormat="false" ht="15" hidden="false" customHeight="false" outlineLevel="0" collapsed="false">
      <c r="A1902" s="10" t="s">
        <v>1023</v>
      </c>
      <c r="B1902" s="10" t="s">
        <v>8982</v>
      </c>
      <c r="C1902" s="11" t="n">
        <v>45677</v>
      </c>
      <c r="D1902" s="13" t="b">
        <f aca="false">TRUE()</f>
        <v>1</v>
      </c>
      <c r="E1902" s="14" t="n">
        <f aca="false">_xlfn.MAXIFS(Pedidos!$C$2:$C$7000,Pedidos!$B$2:$B$7000,A1902)</f>
        <v>45831</v>
      </c>
      <c r="F1902" s="15" t="n">
        <f aca="false">Parámetros!$B$4-E1902</f>
        <v>465</v>
      </c>
      <c r="G1902" s="7" t="n">
        <f aca="false">COUNTIF(Pedidos!$B$2:$B$7000,A1902)</f>
        <v>2</v>
      </c>
      <c r="H1902" s="16" t="n">
        <f aca="false">SUMIFS(Pedidos!$D$2:$D$7000,Pedidos!$B$2:$B$7000,A1902)</f>
        <v>70.14</v>
      </c>
      <c r="I1902" s="7" t="n">
        <f aca="false">5-MIN(4,INT(PERCENTRANK($F$2:$F$2401,F1902,6)*5))</f>
        <v>2</v>
      </c>
      <c r="J1902" s="15" t="n">
        <f aca="false">IF(G1902&gt;=Parámetros!$B$8,5,IF(G1902&gt;=Parámetros!$B$7,4,IF(G1902&gt;=Parámetros!$B$6,3,IF(G1902&gt;=Parámetros!$B$5,2,1))))</f>
        <v>2</v>
      </c>
      <c r="K1902" s="7" t="n">
        <f aca="false">1+MIN(4,INT(PERCENTRANK($H$2:$H$2401,H1902,6)*5))</f>
        <v>4</v>
      </c>
      <c r="L1902" s="7" t="str">
        <f aca="false">I1902&amp;J1902&amp;K1902</f>
        <v>224</v>
      </c>
      <c r="M1902" s="15" t="str">
        <f aca="false">INDEX('Mapa RF'!$B$4:$F$8,6-I1902,J1902)</f>
        <v>Hibernando</v>
      </c>
    </row>
    <row r="1903" customFormat="false" ht="15" hidden="false" customHeight="false" outlineLevel="0" collapsed="false">
      <c r="A1903" s="10" t="s">
        <v>2775</v>
      </c>
      <c r="B1903" s="10" t="s">
        <v>8975</v>
      </c>
      <c r="C1903" s="11" t="n">
        <v>45815</v>
      </c>
      <c r="D1903" s="13" t="b">
        <f aca="false">TRUE()</f>
        <v>1</v>
      </c>
      <c r="E1903" s="14" t="n">
        <f aca="false">_xlfn.MAXIFS(Pedidos!$C$2:$C$7000,Pedidos!$B$2:$B$7000,A1903)</f>
        <v>45998</v>
      </c>
      <c r="F1903" s="15" t="n">
        <f aca="false">Parámetros!$B$4-E1903</f>
        <v>298</v>
      </c>
      <c r="G1903" s="7" t="n">
        <f aca="false">COUNTIF(Pedidos!$B$2:$B$7000,A1903)</f>
        <v>2</v>
      </c>
      <c r="H1903" s="16" t="n">
        <f aca="false">SUMIFS(Pedidos!$D$2:$D$7000,Pedidos!$B$2:$B$7000,A1903)</f>
        <v>68.26</v>
      </c>
      <c r="I1903" s="7" t="n">
        <f aca="false">5-MIN(4,INT(PERCENTRANK($F$2:$F$2401,F1903,6)*5))</f>
        <v>3</v>
      </c>
      <c r="J1903" s="15" t="n">
        <f aca="false">IF(G1903&gt;=Parámetros!$B$8,5,IF(G1903&gt;=Parámetros!$B$7,4,IF(G1903&gt;=Parámetros!$B$6,3,IF(G1903&gt;=Parámetros!$B$5,2,1))))</f>
        <v>2</v>
      </c>
      <c r="K1903" s="7" t="n">
        <f aca="false">1+MIN(4,INT(PERCENTRANK($H$2:$H$2401,H1903,6)*5))</f>
        <v>4</v>
      </c>
      <c r="L1903" s="7" t="str">
        <f aca="false">I1903&amp;J1903&amp;K1903</f>
        <v>324</v>
      </c>
      <c r="M1903" s="15" t="str">
        <f aca="false">INDEX('Mapa RF'!$B$4:$F$8,6-I1903,J1903)</f>
        <v>A punto de dormirse</v>
      </c>
    </row>
    <row r="1904" customFormat="false" ht="15" hidden="false" customHeight="false" outlineLevel="0" collapsed="false">
      <c r="A1904" s="10" t="s">
        <v>458</v>
      </c>
      <c r="B1904" s="10" t="s">
        <v>8972</v>
      </c>
      <c r="C1904" s="11" t="n">
        <v>45621</v>
      </c>
      <c r="D1904" s="13" t="b">
        <f aca="false">TRUE()</f>
        <v>1</v>
      </c>
      <c r="E1904" s="14" t="n">
        <f aca="false">_xlfn.MAXIFS(Pedidos!$C$2:$C$7000,Pedidos!$B$2:$B$7000,A1904)</f>
        <v>45832</v>
      </c>
      <c r="F1904" s="15" t="n">
        <f aca="false">Parámetros!$B$4-E1904</f>
        <v>464</v>
      </c>
      <c r="G1904" s="7" t="n">
        <f aca="false">COUNTIF(Pedidos!$B$2:$B$7000,A1904)</f>
        <v>7</v>
      </c>
      <c r="H1904" s="16" t="n">
        <f aca="false">SUMIFS(Pedidos!$D$2:$D$7000,Pedidos!$B$2:$B$7000,A1904)</f>
        <v>316.4</v>
      </c>
      <c r="I1904" s="7" t="n">
        <f aca="false">5-MIN(4,INT(PERCENTRANK($F$2:$F$2401,F1904,6)*5))</f>
        <v>2</v>
      </c>
      <c r="J1904" s="15" t="n">
        <f aca="false">IF(G1904&gt;=Parámetros!$B$8,5,IF(G1904&gt;=Parámetros!$B$7,4,IF(G1904&gt;=Parámetros!$B$6,3,IF(G1904&gt;=Parámetros!$B$5,2,1))))</f>
        <v>5</v>
      </c>
      <c r="K1904" s="7" t="n">
        <f aca="false">1+MIN(4,INT(PERCENTRANK($H$2:$H$2401,H1904,6)*5))</f>
        <v>5</v>
      </c>
      <c r="L1904" s="7" t="str">
        <f aca="false">I1904&amp;J1904&amp;K1904</f>
        <v>255</v>
      </c>
      <c r="M1904" s="15" t="str">
        <f aca="false">INDEX('Mapa RF'!$B$4:$F$8,6-I1904,J1904)</f>
        <v>No podemos perderlos</v>
      </c>
    </row>
    <row r="1905" customFormat="false" ht="15" hidden="false" customHeight="false" outlineLevel="0" collapsed="false">
      <c r="A1905" s="10" t="s">
        <v>3367</v>
      </c>
      <c r="B1905" s="10" t="s">
        <v>8972</v>
      </c>
      <c r="C1905" s="11" t="n">
        <v>45859</v>
      </c>
      <c r="D1905" s="13" t="b">
        <f aca="false">TRUE()</f>
        <v>1</v>
      </c>
      <c r="E1905" s="14" t="n">
        <f aca="false">_xlfn.MAXIFS(Pedidos!$C$2:$C$7000,Pedidos!$B$2:$B$7000,A1905)</f>
        <v>45859</v>
      </c>
      <c r="F1905" s="15" t="n">
        <f aca="false">Parámetros!$B$4-E1905</f>
        <v>437</v>
      </c>
      <c r="G1905" s="7" t="n">
        <f aca="false">COUNTIF(Pedidos!$B$2:$B$7000,A1905)</f>
        <v>1</v>
      </c>
      <c r="H1905" s="16" t="n">
        <f aca="false">SUMIFS(Pedidos!$D$2:$D$7000,Pedidos!$B$2:$B$7000,A1905)</f>
        <v>35.5</v>
      </c>
      <c r="I1905" s="7" t="n">
        <f aca="false">5-MIN(4,INT(PERCENTRANK($F$2:$F$2401,F1905,6)*5))</f>
        <v>2</v>
      </c>
      <c r="J1905" s="15" t="n">
        <f aca="false">IF(G1905&gt;=Parámetros!$B$8,5,IF(G1905&gt;=Parámetros!$B$7,4,IF(G1905&gt;=Parámetros!$B$6,3,IF(G1905&gt;=Parámetros!$B$5,2,1))))</f>
        <v>1</v>
      </c>
      <c r="K1905" s="7" t="n">
        <f aca="false">1+MIN(4,INT(PERCENTRANK($H$2:$H$2401,H1905,6)*5))</f>
        <v>2</v>
      </c>
      <c r="L1905" s="7" t="str">
        <f aca="false">I1905&amp;J1905&amp;K1905</f>
        <v>212</v>
      </c>
      <c r="M1905" s="15" t="str">
        <f aca="false">INDEX('Mapa RF'!$B$4:$F$8,6-I1905,J1905)</f>
        <v>Hibernando</v>
      </c>
    </row>
    <row r="1906" customFormat="false" ht="15" hidden="false" customHeight="false" outlineLevel="0" collapsed="false">
      <c r="A1906" s="10" t="s">
        <v>1514</v>
      </c>
      <c r="B1906" s="10" t="s">
        <v>8973</v>
      </c>
      <c r="C1906" s="11" t="n">
        <v>45719</v>
      </c>
      <c r="D1906" s="13" t="b">
        <f aca="false">TRUE()</f>
        <v>1</v>
      </c>
      <c r="E1906" s="14" t="n">
        <f aca="false">_xlfn.MAXIFS(Pedidos!$C$2:$C$7000,Pedidos!$B$2:$B$7000,A1906)</f>
        <v>45943</v>
      </c>
      <c r="F1906" s="15" t="n">
        <f aca="false">Parámetros!$B$4-E1906</f>
        <v>353</v>
      </c>
      <c r="G1906" s="7" t="n">
        <f aca="false">COUNTIF(Pedidos!$B$2:$B$7000,A1906)</f>
        <v>2</v>
      </c>
      <c r="H1906" s="16" t="n">
        <f aca="false">SUMIFS(Pedidos!$D$2:$D$7000,Pedidos!$B$2:$B$7000,A1906)</f>
        <v>104.21</v>
      </c>
      <c r="I1906" s="7" t="n">
        <f aca="false">5-MIN(4,INT(PERCENTRANK($F$2:$F$2401,F1906,6)*5))</f>
        <v>3</v>
      </c>
      <c r="J1906" s="15" t="n">
        <f aca="false">IF(G1906&gt;=Parámetros!$B$8,5,IF(G1906&gt;=Parámetros!$B$7,4,IF(G1906&gt;=Parámetros!$B$6,3,IF(G1906&gt;=Parámetros!$B$5,2,1))))</f>
        <v>2</v>
      </c>
      <c r="K1906" s="7" t="n">
        <f aca="false">1+MIN(4,INT(PERCENTRANK($H$2:$H$2401,H1906,6)*5))</f>
        <v>4</v>
      </c>
      <c r="L1906" s="7" t="str">
        <f aca="false">I1906&amp;J1906&amp;K1906</f>
        <v>324</v>
      </c>
      <c r="M1906" s="15" t="str">
        <f aca="false">INDEX('Mapa RF'!$B$4:$F$8,6-I1906,J1906)</f>
        <v>A punto de dormirse</v>
      </c>
    </row>
    <row r="1907" customFormat="false" ht="15" hidden="false" customHeight="false" outlineLevel="0" collapsed="false">
      <c r="A1907" s="10" t="s">
        <v>7611</v>
      </c>
      <c r="B1907" s="10" t="s">
        <v>8968</v>
      </c>
      <c r="C1907" s="11" t="n">
        <v>46186</v>
      </c>
      <c r="D1907" s="13" t="b">
        <f aca="false">TRUE()</f>
        <v>1</v>
      </c>
      <c r="E1907" s="14" t="n">
        <f aca="false">_xlfn.MAXIFS(Pedidos!$C$2:$C$7000,Pedidos!$B$2:$B$7000,A1907)</f>
        <v>46186</v>
      </c>
      <c r="F1907" s="15" t="n">
        <f aca="false">Parámetros!$B$4-E1907</f>
        <v>110</v>
      </c>
      <c r="G1907" s="7" t="n">
        <f aca="false">COUNTIF(Pedidos!$B$2:$B$7000,A1907)</f>
        <v>1</v>
      </c>
      <c r="H1907" s="16" t="n">
        <f aca="false">SUMIFS(Pedidos!$D$2:$D$7000,Pedidos!$B$2:$B$7000,A1907)</f>
        <v>18.74</v>
      </c>
      <c r="I1907" s="7" t="n">
        <f aca="false">5-MIN(4,INT(PERCENTRANK($F$2:$F$2401,F1907,6)*5))</f>
        <v>4</v>
      </c>
      <c r="J1907" s="15" t="n">
        <f aca="false">IF(G1907&gt;=Parámetros!$B$8,5,IF(G1907&gt;=Parámetros!$B$7,4,IF(G1907&gt;=Parámetros!$B$6,3,IF(G1907&gt;=Parámetros!$B$5,2,1))))</f>
        <v>1</v>
      </c>
      <c r="K1907" s="7" t="n">
        <f aca="false">1+MIN(4,INT(PERCENTRANK($H$2:$H$2401,H1907,6)*5))</f>
        <v>1</v>
      </c>
      <c r="L1907" s="7" t="str">
        <f aca="false">I1907&amp;J1907&amp;K1907</f>
        <v>411</v>
      </c>
      <c r="M1907" s="15" t="str">
        <f aca="false">INDEX('Mapa RF'!$B$4:$F$8,6-I1907,J1907)</f>
        <v>Prometedores</v>
      </c>
    </row>
    <row r="1908" customFormat="false" ht="15" hidden="false" customHeight="false" outlineLevel="0" collapsed="false">
      <c r="A1908" s="10" t="s">
        <v>7394</v>
      </c>
      <c r="B1908" s="10" t="s">
        <v>8978</v>
      </c>
      <c r="C1908" s="11" t="n">
        <v>46168</v>
      </c>
      <c r="D1908" s="13" t="b">
        <f aca="false">TRUE()</f>
        <v>1</v>
      </c>
      <c r="E1908" s="14" t="n">
        <f aca="false">_xlfn.MAXIFS(Pedidos!$C$2:$C$7000,Pedidos!$B$2:$B$7000,A1908)</f>
        <v>46168</v>
      </c>
      <c r="F1908" s="15" t="n">
        <f aca="false">Parámetros!$B$4-E1908</f>
        <v>128</v>
      </c>
      <c r="G1908" s="7" t="n">
        <f aca="false">COUNTIF(Pedidos!$B$2:$B$7000,A1908)</f>
        <v>1</v>
      </c>
      <c r="H1908" s="16" t="n">
        <f aca="false">SUMIFS(Pedidos!$D$2:$D$7000,Pedidos!$B$2:$B$7000,A1908)</f>
        <v>18.43</v>
      </c>
      <c r="I1908" s="7" t="n">
        <f aca="false">5-MIN(4,INT(PERCENTRANK($F$2:$F$2401,F1908,6)*5))</f>
        <v>4</v>
      </c>
      <c r="J1908" s="15" t="n">
        <f aca="false">IF(G1908&gt;=Parámetros!$B$8,5,IF(G1908&gt;=Parámetros!$B$7,4,IF(G1908&gt;=Parámetros!$B$6,3,IF(G1908&gt;=Parámetros!$B$5,2,1))))</f>
        <v>1</v>
      </c>
      <c r="K1908" s="7" t="n">
        <f aca="false">1+MIN(4,INT(PERCENTRANK($H$2:$H$2401,H1908,6)*5))</f>
        <v>1</v>
      </c>
      <c r="L1908" s="7" t="str">
        <f aca="false">I1908&amp;J1908&amp;K1908</f>
        <v>411</v>
      </c>
      <c r="M1908" s="15" t="str">
        <f aca="false">INDEX('Mapa RF'!$B$4:$F$8,6-I1908,J1908)</f>
        <v>Prometedores</v>
      </c>
    </row>
    <row r="1909" customFormat="false" ht="15" hidden="false" customHeight="false" outlineLevel="0" collapsed="false">
      <c r="A1909" s="10" t="s">
        <v>7455</v>
      </c>
      <c r="B1909" s="10" t="s">
        <v>8981</v>
      </c>
      <c r="C1909" s="11" t="n">
        <v>46173</v>
      </c>
      <c r="D1909" s="13" t="b">
        <f aca="false">FALSE()</f>
        <v>0</v>
      </c>
      <c r="E1909" s="14" t="n">
        <f aca="false">_xlfn.MAXIFS(Pedidos!$C$2:$C$7000,Pedidos!$B$2:$B$7000,A1909)</f>
        <v>46173</v>
      </c>
      <c r="F1909" s="15" t="n">
        <f aca="false">Parámetros!$B$4-E1909</f>
        <v>123</v>
      </c>
      <c r="G1909" s="7" t="n">
        <f aca="false">COUNTIF(Pedidos!$B$2:$B$7000,A1909)</f>
        <v>1</v>
      </c>
      <c r="H1909" s="16" t="n">
        <f aca="false">SUMIFS(Pedidos!$D$2:$D$7000,Pedidos!$B$2:$B$7000,A1909)</f>
        <v>49.27</v>
      </c>
      <c r="I1909" s="7" t="n">
        <f aca="false">5-MIN(4,INT(PERCENTRANK($F$2:$F$2401,F1909,6)*5))</f>
        <v>4</v>
      </c>
      <c r="J1909" s="15" t="n">
        <f aca="false">IF(G1909&gt;=Parámetros!$B$8,5,IF(G1909&gt;=Parámetros!$B$7,4,IF(G1909&gt;=Parámetros!$B$6,3,IF(G1909&gt;=Parámetros!$B$5,2,1))))</f>
        <v>1</v>
      </c>
      <c r="K1909" s="7" t="n">
        <f aca="false">1+MIN(4,INT(PERCENTRANK($H$2:$H$2401,H1909,6)*5))</f>
        <v>3</v>
      </c>
      <c r="L1909" s="7" t="str">
        <f aca="false">I1909&amp;J1909&amp;K1909</f>
        <v>413</v>
      </c>
      <c r="M1909" s="15" t="str">
        <f aca="false">INDEX('Mapa RF'!$B$4:$F$8,6-I1909,J1909)</f>
        <v>Prometedores</v>
      </c>
    </row>
    <row r="1910" customFormat="false" ht="15" hidden="false" customHeight="false" outlineLevel="0" collapsed="false">
      <c r="A1910" s="10" t="s">
        <v>558</v>
      </c>
      <c r="B1910" s="10" t="s">
        <v>8971</v>
      </c>
      <c r="C1910" s="11" t="n">
        <v>45632</v>
      </c>
      <c r="D1910" s="13" t="b">
        <f aca="false">TRUE()</f>
        <v>1</v>
      </c>
      <c r="E1910" s="14" t="n">
        <f aca="false">_xlfn.MAXIFS(Pedidos!$C$2:$C$7000,Pedidos!$B$2:$B$7000,A1910)</f>
        <v>45632</v>
      </c>
      <c r="F1910" s="15" t="n">
        <f aca="false">Parámetros!$B$4-E1910</f>
        <v>664</v>
      </c>
      <c r="G1910" s="7" t="n">
        <f aca="false">COUNTIF(Pedidos!$B$2:$B$7000,A1910)</f>
        <v>1</v>
      </c>
      <c r="H1910" s="16" t="n">
        <f aca="false">SUMIFS(Pedidos!$D$2:$D$7000,Pedidos!$B$2:$B$7000,A1910)</f>
        <v>35.64</v>
      </c>
      <c r="I1910" s="7" t="n">
        <f aca="false">5-MIN(4,INT(PERCENTRANK($F$2:$F$2401,F1910,6)*5))</f>
        <v>1</v>
      </c>
      <c r="J1910" s="15" t="n">
        <f aca="false">IF(G1910&gt;=Parámetros!$B$8,5,IF(G1910&gt;=Parámetros!$B$7,4,IF(G1910&gt;=Parámetros!$B$6,3,IF(G1910&gt;=Parámetros!$B$5,2,1))))</f>
        <v>1</v>
      </c>
      <c r="K1910" s="7" t="n">
        <f aca="false">1+MIN(4,INT(PERCENTRANK($H$2:$H$2401,H1910,6)*5))</f>
        <v>2</v>
      </c>
      <c r="L1910" s="7" t="str">
        <f aca="false">I1910&amp;J1910&amp;K1910</f>
        <v>112</v>
      </c>
      <c r="M1910" s="15" t="str">
        <f aca="false">INDEX('Mapa RF'!$B$4:$F$8,6-I1910,J1910)</f>
        <v>Hibernando</v>
      </c>
    </row>
    <row r="1911" customFormat="false" ht="15" hidden="false" customHeight="false" outlineLevel="0" collapsed="false">
      <c r="A1911" s="10" t="s">
        <v>2631</v>
      </c>
      <c r="B1911" s="10" t="s">
        <v>8981</v>
      </c>
      <c r="C1911" s="11" t="n">
        <v>45804</v>
      </c>
      <c r="D1911" s="13" t="b">
        <f aca="false">TRUE()</f>
        <v>1</v>
      </c>
      <c r="E1911" s="14" t="n">
        <f aca="false">_xlfn.MAXIFS(Pedidos!$C$2:$C$7000,Pedidos!$B$2:$B$7000,A1911)</f>
        <v>45804</v>
      </c>
      <c r="F1911" s="15" t="n">
        <f aca="false">Parámetros!$B$4-E1911</f>
        <v>492</v>
      </c>
      <c r="G1911" s="7" t="n">
        <f aca="false">COUNTIF(Pedidos!$B$2:$B$7000,A1911)</f>
        <v>1</v>
      </c>
      <c r="H1911" s="16" t="n">
        <f aca="false">SUMIFS(Pedidos!$D$2:$D$7000,Pedidos!$B$2:$B$7000,A1911)</f>
        <v>61.23</v>
      </c>
      <c r="I1911" s="7" t="n">
        <f aca="false">5-MIN(4,INT(PERCENTRANK($F$2:$F$2401,F1911,6)*5))</f>
        <v>2</v>
      </c>
      <c r="J1911" s="15" t="n">
        <f aca="false">IF(G1911&gt;=Parámetros!$B$8,5,IF(G1911&gt;=Parámetros!$B$7,4,IF(G1911&gt;=Parámetros!$B$6,3,IF(G1911&gt;=Parámetros!$B$5,2,1))))</f>
        <v>1</v>
      </c>
      <c r="K1911" s="7" t="n">
        <f aca="false">1+MIN(4,INT(PERCENTRANK($H$2:$H$2401,H1911,6)*5))</f>
        <v>4</v>
      </c>
      <c r="L1911" s="7" t="str">
        <f aca="false">I1911&amp;J1911&amp;K1911</f>
        <v>214</v>
      </c>
      <c r="M1911" s="15" t="str">
        <f aca="false">INDEX('Mapa RF'!$B$4:$F$8,6-I1911,J1911)</f>
        <v>Hibernando</v>
      </c>
    </row>
    <row r="1912" customFormat="false" ht="15" hidden="false" customHeight="false" outlineLevel="0" collapsed="false">
      <c r="A1912" s="10" t="s">
        <v>8706</v>
      </c>
      <c r="B1912" s="10" t="s">
        <v>8972</v>
      </c>
      <c r="C1912" s="11" t="n">
        <v>46274</v>
      </c>
      <c r="D1912" s="13" t="b">
        <f aca="false">TRUE()</f>
        <v>1</v>
      </c>
      <c r="E1912" s="14" t="n">
        <f aca="false">_xlfn.MAXIFS(Pedidos!$C$2:$C$7000,Pedidos!$B$2:$B$7000,A1912)</f>
        <v>46274</v>
      </c>
      <c r="F1912" s="15" t="n">
        <f aca="false">Parámetros!$B$4-E1912</f>
        <v>22</v>
      </c>
      <c r="G1912" s="7" t="n">
        <f aca="false">COUNTIF(Pedidos!$B$2:$B$7000,A1912)</f>
        <v>1</v>
      </c>
      <c r="H1912" s="16" t="n">
        <f aca="false">SUMIFS(Pedidos!$D$2:$D$7000,Pedidos!$B$2:$B$7000,A1912)</f>
        <v>54.48</v>
      </c>
      <c r="I1912" s="7" t="n">
        <f aca="false">5-MIN(4,INT(PERCENTRANK($F$2:$F$2401,F1912,6)*5))</f>
        <v>5</v>
      </c>
      <c r="J1912" s="15" t="n">
        <f aca="false">IF(G1912&gt;=Parámetros!$B$8,5,IF(G1912&gt;=Parámetros!$B$7,4,IF(G1912&gt;=Parámetros!$B$6,3,IF(G1912&gt;=Parámetros!$B$5,2,1))))</f>
        <v>1</v>
      </c>
      <c r="K1912" s="7" t="n">
        <f aca="false">1+MIN(4,INT(PERCENTRANK($H$2:$H$2401,H1912,6)*5))</f>
        <v>3</v>
      </c>
      <c r="L1912" s="7" t="str">
        <f aca="false">I1912&amp;J1912&amp;K1912</f>
        <v>513</v>
      </c>
      <c r="M1912" s="15" t="str">
        <f aca="false">INDEX('Mapa RF'!$B$4:$F$8,6-I1912,J1912)</f>
        <v>Nuevos</v>
      </c>
    </row>
    <row r="1913" customFormat="false" ht="15" hidden="false" customHeight="false" outlineLevel="0" collapsed="false">
      <c r="A1913" s="10" t="s">
        <v>5210</v>
      </c>
      <c r="B1913" s="10" t="s">
        <v>8970</v>
      </c>
      <c r="C1913" s="11" t="n">
        <v>45995</v>
      </c>
      <c r="D1913" s="13" t="b">
        <f aca="false">TRUE()</f>
        <v>1</v>
      </c>
      <c r="E1913" s="14" t="n">
        <f aca="false">_xlfn.MAXIFS(Pedidos!$C$2:$C$7000,Pedidos!$B$2:$B$7000,A1913)</f>
        <v>45995</v>
      </c>
      <c r="F1913" s="15" t="n">
        <f aca="false">Parámetros!$B$4-E1913</f>
        <v>301</v>
      </c>
      <c r="G1913" s="7" t="n">
        <f aca="false">COUNTIF(Pedidos!$B$2:$B$7000,A1913)</f>
        <v>1</v>
      </c>
      <c r="H1913" s="16" t="n">
        <f aca="false">SUMIFS(Pedidos!$D$2:$D$7000,Pedidos!$B$2:$B$7000,A1913)</f>
        <v>41.58</v>
      </c>
      <c r="I1913" s="7" t="n">
        <f aca="false">5-MIN(4,INT(PERCENTRANK($F$2:$F$2401,F1913,6)*5))</f>
        <v>3</v>
      </c>
      <c r="J1913" s="15" t="n">
        <f aca="false">IF(G1913&gt;=Parámetros!$B$8,5,IF(G1913&gt;=Parámetros!$B$7,4,IF(G1913&gt;=Parámetros!$B$6,3,IF(G1913&gt;=Parámetros!$B$5,2,1))))</f>
        <v>1</v>
      </c>
      <c r="K1913" s="7" t="n">
        <f aca="false">1+MIN(4,INT(PERCENTRANK($H$2:$H$2401,H1913,6)*5))</f>
        <v>3</v>
      </c>
      <c r="L1913" s="7" t="str">
        <f aca="false">I1913&amp;J1913&amp;K1913</f>
        <v>313</v>
      </c>
      <c r="M1913" s="15" t="str">
        <f aca="false">INDEX('Mapa RF'!$B$4:$F$8,6-I1913,J1913)</f>
        <v>A punto de dormirse</v>
      </c>
    </row>
    <row r="1914" customFormat="false" ht="15" hidden="false" customHeight="false" outlineLevel="0" collapsed="false">
      <c r="A1914" s="10" t="s">
        <v>7809</v>
      </c>
      <c r="B1914" s="10" t="s">
        <v>8968</v>
      </c>
      <c r="C1914" s="11" t="n">
        <v>46203</v>
      </c>
      <c r="D1914" s="13" t="b">
        <f aca="false">TRUE()</f>
        <v>1</v>
      </c>
      <c r="E1914" s="14" t="n">
        <f aca="false">_xlfn.MAXIFS(Pedidos!$C$2:$C$7000,Pedidos!$B$2:$B$7000,A1914)</f>
        <v>46278</v>
      </c>
      <c r="F1914" s="15" t="n">
        <f aca="false">Parámetros!$B$4-E1914</f>
        <v>18</v>
      </c>
      <c r="G1914" s="7" t="n">
        <f aca="false">COUNTIF(Pedidos!$B$2:$B$7000,A1914)</f>
        <v>2</v>
      </c>
      <c r="H1914" s="16" t="n">
        <f aca="false">SUMIFS(Pedidos!$D$2:$D$7000,Pedidos!$B$2:$B$7000,A1914)</f>
        <v>76.55</v>
      </c>
      <c r="I1914" s="7" t="n">
        <f aca="false">5-MIN(4,INT(PERCENTRANK($F$2:$F$2401,F1914,6)*5))</f>
        <v>5</v>
      </c>
      <c r="J1914" s="15" t="n">
        <f aca="false">IF(G1914&gt;=Parámetros!$B$8,5,IF(G1914&gt;=Parámetros!$B$7,4,IF(G1914&gt;=Parámetros!$B$6,3,IF(G1914&gt;=Parámetros!$B$5,2,1))))</f>
        <v>2</v>
      </c>
      <c r="K1914" s="7" t="n">
        <f aca="false">1+MIN(4,INT(PERCENTRANK($H$2:$H$2401,H1914,6)*5))</f>
        <v>4</v>
      </c>
      <c r="L1914" s="7" t="str">
        <f aca="false">I1914&amp;J1914&amp;K1914</f>
        <v>524</v>
      </c>
      <c r="M1914" s="15" t="str">
        <f aca="false">INDEX('Mapa RF'!$B$4:$F$8,6-I1914,J1914)</f>
        <v>Potencialmente leales</v>
      </c>
    </row>
    <row r="1915" customFormat="false" ht="15" hidden="false" customHeight="false" outlineLevel="0" collapsed="false">
      <c r="A1915" s="10" t="s">
        <v>501</v>
      </c>
      <c r="B1915" s="10" t="s">
        <v>8968</v>
      </c>
      <c r="C1915" s="11" t="n">
        <v>45626</v>
      </c>
      <c r="D1915" s="13" t="b">
        <f aca="false">TRUE()</f>
        <v>1</v>
      </c>
      <c r="E1915" s="14" t="n">
        <f aca="false">_xlfn.MAXIFS(Pedidos!$C$2:$C$7000,Pedidos!$B$2:$B$7000,A1915)</f>
        <v>46218</v>
      </c>
      <c r="F1915" s="15" t="n">
        <f aca="false">Parámetros!$B$4-E1915</f>
        <v>78</v>
      </c>
      <c r="G1915" s="7" t="n">
        <f aca="false">COUNTIF(Pedidos!$B$2:$B$7000,A1915)</f>
        <v>10</v>
      </c>
      <c r="H1915" s="16" t="n">
        <f aca="false">SUMIFS(Pedidos!$D$2:$D$7000,Pedidos!$B$2:$B$7000,A1915)</f>
        <v>463.9</v>
      </c>
      <c r="I1915" s="7" t="n">
        <f aca="false">5-MIN(4,INT(PERCENTRANK($F$2:$F$2401,F1915,6)*5))</f>
        <v>4</v>
      </c>
      <c r="J1915" s="15" t="n">
        <f aca="false">IF(G1915&gt;=Parámetros!$B$8,5,IF(G1915&gt;=Parámetros!$B$7,4,IF(G1915&gt;=Parámetros!$B$6,3,IF(G1915&gt;=Parámetros!$B$5,2,1))))</f>
        <v>5</v>
      </c>
      <c r="K1915" s="7" t="n">
        <f aca="false">1+MIN(4,INT(PERCENTRANK($H$2:$H$2401,H1915,6)*5))</f>
        <v>5</v>
      </c>
      <c r="L1915" s="7" t="str">
        <f aca="false">I1915&amp;J1915&amp;K1915</f>
        <v>455</v>
      </c>
      <c r="M1915" s="15" t="str">
        <f aca="false">INDEX('Mapa RF'!$B$4:$F$8,6-I1915,J1915)</f>
        <v>Leales</v>
      </c>
    </row>
    <row r="1916" customFormat="false" ht="15" hidden="false" customHeight="false" outlineLevel="0" collapsed="false">
      <c r="A1916" s="10" t="s">
        <v>207</v>
      </c>
      <c r="B1916" s="10" t="s">
        <v>8971</v>
      </c>
      <c r="C1916" s="11" t="n">
        <v>45588</v>
      </c>
      <c r="D1916" s="13" t="b">
        <f aca="false">FALSE()</f>
        <v>0</v>
      </c>
      <c r="E1916" s="14" t="n">
        <f aca="false">_xlfn.MAXIFS(Pedidos!$C$2:$C$7000,Pedidos!$B$2:$B$7000,A1916)</f>
        <v>45588</v>
      </c>
      <c r="F1916" s="15" t="n">
        <f aca="false">Parámetros!$B$4-E1916</f>
        <v>708</v>
      </c>
      <c r="G1916" s="7" t="n">
        <f aca="false">COUNTIF(Pedidos!$B$2:$B$7000,A1916)</f>
        <v>1</v>
      </c>
      <c r="H1916" s="16" t="n">
        <f aca="false">SUMIFS(Pedidos!$D$2:$D$7000,Pedidos!$B$2:$B$7000,A1916)</f>
        <v>16.84</v>
      </c>
      <c r="I1916" s="7" t="n">
        <f aca="false">5-MIN(4,INT(PERCENTRANK($F$2:$F$2401,F1916,6)*5))</f>
        <v>1</v>
      </c>
      <c r="J1916" s="15" t="n">
        <f aca="false">IF(G1916&gt;=Parámetros!$B$8,5,IF(G1916&gt;=Parámetros!$B$7,4,IF(G1916&gt;=Parámetros!$B$6,3,IF(G1916&gt;=Parámetros!$B$5,2,1))))</f>
        <v>1</v>
      </c>
      <c r="K1916" s="7" t="n">
        <f aca="false">1+MIN(4,INT(PERCENTRANK($H$2:$H$2401,H1916,6)*5))</f>
        <v>1</v>
      </c>
      <c r="L1916" s="7" t="str">
        <f aca="false">I1916&amp;J1916&amp;K1916</f>
        <v>111</v>
      </c>
      <c r="M1916" s="15" t="str">
        <f aca="false">INDEX('Mapa RF'!$B$4:$F$8,6-I1916,J1916)</f>
        <v>Hibernando</v>
      </c>
    </row>
    <row r="1917" customFormat="false" ht="15" hidden="false" customHeight="false" outlineLevel="0" collapsed="false">
      <c r="A1917" s="10" t="s">
        <v>1417</v>
      </c>
      <c r="B1917" s="10" t="s">
        <v>8976</v>
      </c>
      <c r="C1917" s="11" t="n">
        <v>45712</v>
      </c>
      <c r="D1917" s="13" t="b">
        <f aca="false">TRUE()</f>
        <v>1</v>
      </c>
      <c r="E1917" s="14" t="n">
        <f aca="false">_xlfn.MAXIFS(Pedidos!$C$2:$C$7000,Pedidos!$B$2:$B$7000,A1917)</f>
        <v>46281</v>
      </c>
      <c r="F1917" s="15" t="n">
        <f aca="false">Parámetros!$B$4-E1917</f>
        <v>15</v>
      </c>
      <c r="G1917" s="7" t="n">
        <f aca="false">COUNTIF(Pedidos!$B$2:$B$7000,A1917)</f>
        <v>10</v>
      </c>
      <c r="H1917" s="16" t="n">
        <f aca="false">SUMIFS(Pedidos!$D$2:$D$7000,Pedidos!$B$2:$B$7000,A1917)</f>
        <v>441.02</v>
      </c>
      <c r="I1917" s="7" t="n">
        <f aca="false">5-MIN(4,INT(PERCENTRANK($F$2:$F$2401,F1917,6)*5))</f>
        <v>5</v>
      </c>
      <c r="J1917" s="15" t="n">
        <f aca="false">IF(G1917&gt;=Parámetros!$B$8,5,IF(G1917&gt;=Parámetros!$B$7,4,IF(G1917&gt;=Parámetros!$B$6,3,IF(G1917&gt;=Parámetros!$B$5,2,1))))</f>
        <v>5</v>
      </c>
      <c r="K1917" s="7" t="n">
        <f aca="false">1+MIN(4,INT(PERCENTRANK($H$2:$H$2401,H1917,6)*5))</f>
        <v>5</v>
      </c>
      <c r="L1917" s="7" t="str">
        <f aca="false">I1917&amp;J1917&amp;K1917</f>
        <v>555</v>
      </c>
      <c r="M1917" s="15" t="str">
        <f aca="false">INDEX('Mapa RF'!$B$4:$F$8,6-I1917,J1917)</f>
        <v>Campeones</v>
      </c>
    </row>
    <row r="1918" customFormat="false" ht="15" hidden="false" customHeight="false" outlineLevel="0" collapsed="false">
      <c r="A1918" s="10" t="s">
        <v>643</v>
      </c>
      <c r="B1918" s="10" t="s">
        <v>8972</v>
      </c>
      <c r="C1918" s="11" t="n">
        <v>45640</v>
      </c>
      <c r="D1918" s="13" t="b">
        <f aca="false">TRUE()</f>
        <v>1</v>
      </c>
      <c r="E1918" s="14" t="n">
        <f aca="false">_xlfn.MAXIFS(Pedidos!$C$2:$C$7000,Pedidos!$B$2:$B$7000,A1918)</f>
        <v>45640</v>
      </c>
      <c r="F1918" s="15" t="n">
        <f aca="false">Parámetros!$B$4-E1918</f>
        <v>656</v>
      </c>
      <c r="G1918" s="7" t="n">
        <f aca="false">COUNTIF(Pedidos!$B$2:$B$7000,A1918)</f>
        <v>1</v>
      </c>
      <c r="H1918" s="16" t="n">
        <f aca="false">SUMIFS(Pedidos!$D$2:$D$7000,Pedidos!$B$2:$B$7000,A1918)</f>
        <v>27.81</v>
      </c>
      <c r="I1918" s="7" t="n">
        <f aca="false">5-MIN(4,INT(PERCENTRANK($F$2:$F$2401,F1918,6)*5))</f>
        <v>1</v>
      </c>
      <c r="J1918" s="15" t="n">
        <f aca="false">IF(G1918&gt;=Parámetros!$B$8,5,IF(G1918&gt;=Parámetros!$B$7,4,IF(G1918&gt;=Parámetros!$B$6,3,IF(G1918&gt;=Parámetros!$B$5,2,1))))</f>
        <v>1</v>
      </c>
      <c r="K1918" s="7" t="n">
        <f aca="false">1+MIN(4,INT(PERCENTRANK($H$2:$H$2401,H1918,6)*5))</f>
        <v>2</v>
      </c>
      <c r="L1918" s="7" t="str">
        <f aca="false">I1918&amp;J1918&amp;K1918</f>
        <v>112</v>
      </c>
      <c r="M1918" s="15" t="str">
        <f aca="false">INDEX('Mapa RF'!$B$4:$F$8,6-I1918,J1918)</f>
        <v>Hibernando</v>
      </c>
    </row>
    <row r="1919" customFormat="false" ht="15" hidden="false" customHeight="false" outlineLevel="0" collapsed="false">
      <c r="A1919" s="10" t="s">
        <v>5070</v>
      </c>
      <c r="B1919" s="10" t="s">
        <v>8974</v>
      </c>
      <c r="C1919" s="11" t="n">
        <v>45985</v>
      </c>
      <c r="D1919" s="13" t="b">
        <f aca="false">TRUE()</f>
        <v>1</v>
      </c>
      <c r="E1919" s="14" t="n">
        <f aca="false">_xlfn.MAXIFS(Pedidos!$C$2:$C$7000,Pedidos!$B$2:$B$7000,A1919)</f>
        <v>45985</v>
      </c>
      <c r="F1919" s="15" t="n">
        <f aca="false">Parámetros!$B$4-E1919</f>
        <v>311</v>
      </c>
      <c r="G1919" s="7" t="n">
        <f aca="false">COUNTIF(Pedidos!$B$2:$B$7000,A1919)</f>
        <v>1</v>
      </c>
      <c r="H1919" s="16" t="n">
        <f aca="false">SUMIFS(Pedidos!$D$2:$D$7000,Pedidos!$B$2:$B$7000,A1919)</f>
        <v>24.62</v>
      </c>
      <c r="I1919" s="7" t="n">
        <f aca="false">5-MIN(4,INT(PERCENTRANK($F$2:$F$2401,F1919,6)*5))</f>
        <v>3</v>
      </c>
      <c r="J1919" s="15" t="n">
        <f aca="false">IF(G1919&gt;=Parámetros!$B$8,5,IF(G1919&gt;=Parámetros!$B$7,4,IF(G1919&gt;=Parámetros!$B$6,3,IF(G1919&gt;=Parámetros!$B$5,2,1))))</f>
        <v>1</v>
      </c>
      <c r="K1919" s="7" t="n">
        <f aca="false">1+MIN(4,INT(PERCENTRANK($H$2:$H$2401,H1919,6)*5))</f>
        <v>1</v>
      </c>
      <c r="L1919" s="7" t="str">
        <f aca="false">I1919&amp;J1919&amp;K1919</f>
        <v>311</v>
      </c>
      <c r="M1919" s="15" t="str">
        <f aca="false">INDEX('Mapa RF'!$B$4:$F$8,6-I1919,J1919)</f>
        <v>A punto de dormirse</v>
      </c>
    </row>
    <row r="1920" customFormat="false" ht="15" hidden="false" customHeight="false" outlineLevel="0" collapsed="false">
      <c r="A1920" s="10" t="s">
        <v>7016</v>
      </c>
      <c r="B1920" s="10" t="s">
        <v>8968</v>
      </c>
      <c r="C1920" s="11" t="n">
        <v>46136</v>
      </c>
      <c r="D1920" s="13" t="b">
        <f aca="false">TRUE()</f>
        <v>1</v>
      </c>
      <c r="E1920" s="14" t="n">
        <f aca="false">_xlfn.MAXIFS(Pedidos!$C$2:$C$7000,Pedidos!$B$2:$B$7000,A1920)</f>
        <v>46136</v>
      </c>
      <c r="F1920" s="15" t="n">
        <f aca="false">Parámetros!$B$4-E1920</f>
        <v>160</v>
      </c>
      <c r="G1920" s="7" t="n">
        <f aca="false">COUNTIF(Pedidos!$B$2:$B$7000,A1920)</f>
        <v>1</v>
      </c>
      <c r="H1920" s="16" t="n">
        <f aca="false">SUMIFS(Pedidos!$D$2:$D$7000,Pedidos!$B$2:$B$7000,A1920)</f>
        <v>27.09</v>
      </c>
      <c r="I1920" s="7" t="n">
        <f aca="false">5-MIN(4,INT(PERCENTRANK($F$2:$F$2401,F1920,6)*5))</f>
        <v>4</v>
      </c>
      <c r="J1920" s="15" t="n">
        <f aca="false">IF(G1920&gt;=Parámetros!$B$8,5,IF(G1920&gt;=Parámetros!$B$7,4,IF(G1920&gt;=Parámetros!$B$6,3,IF(G1920&gt;=Parámetros!$B$5,2,1))))</f>
        <v>1</v>
      </c>
      <c r="K1920" s="7" t="n">
        <f aca="false">1+MIN(4,INT(PERCENTRANK($H$2:$H$2401,H1920,6)*5))</f>
        <v>2</v>
      </c>
      <c r="L1920" s="7" t="str">
        <f aca="false">I1920&amp;J1920&amp;K1920</f>
        <v>412</v>
      </c>
      <c r="M1920" s="15" t="str">
        <f aca="false">INDEX('Mapa RF'!$B$4:$F$8,6-I1920,J1920)</f>
        <v>Prometedores</v>
      </c>
    </row>
    <row r="1921" customFormat="false" ht="15" hidden="false" customHeight="false" outlineLevel="0" collapsed="false">
      <c r="A1921" s="10" t="s">
        <v>573</v>
      </c>
      <c r="B1921" s="10" t="s">
        <v>8982</v>
      </c>
      <c r="C1921" s="11" t="n">
        <v>45634</v>
      </c>
      <c r="D1921" s="13" t="b">
        <f aca="false">TRUE()</f>
        <v>1</v>
      </c>
      <c r="E1921" s="14" t="n">
        <f aca="false">_xlfn.MAXIFS(Pedidos!$C$2:$C$7000,Pedidos!$B$2:$B$7000,A1921)</f>
        <v>45634</v>
      </c>
      <c r="F1921" s="15" t="n">
        <f aca="false">Parámetros!$B$4-E1921</f>
        <v>662</v>
      </c>
      <c r="G1921" s="7" t="n">
        <f aca="false">COUNTIF(Pedidos!$B$2:$B$7000,A1921)</f>
        <v>1</v>
      </c>
      <c r="H1921" s="16" t="n">
        <f aca="false">SUMIFS(Pedidos!$D$2:$D$7000,Pedidos!$B$2:$B$7000,A1921)</f>
        <v>36.4</v>
      </c>
      <c r="I1921" s="7" t="n">
        <f aca="false">5-MIN(4,INT(PERCENTRANK($F$2:$F$2401,F1921,6)*5))</f>
        <v>1</v>
      </c>
      <c r="J1921" s="15" t="n">
        <f aca="false">IF(G1921&gt;=Parámetros!$B$8,5,IF(G1921&gt;=Parámetros!$B$7,4,IF(G1921&gt;=Parámetros!$B$6,3,IF(G1921&gt;=Parámetros!$B$5,2,1))))</f>
        <v>1</v>
      </c>
      <c r="K1921" s="7" t="n">
        <f aca="false">1+MIN(4,INT(PERCENTRANK($H$2:$H$2401,H1921,6)*5))</f>
        <v>3</v>
      </c>
      <c r="L1921" s="7" t="str">
        <f aca="false">I1921&amp;J1921&amp;K1921</f>
        <v>113</v>
      </c>
      <c r="M1921" s="15" t="str">
        <f aca="false">INDEX('Mapa RF'!$B$4:$F$8,6-I1921,J1921)</f>
        <v>Hibernando</v>
      </c>
    </row>
    <row r="1922" customFormat="false" ht="15" hidden="false" customHeight="false" outlineLevel="0" collapsed="false">
      <c r="A1922" s="10" t="s">
        <v>4752</v>
      </c>
      <c r="B1922" s="10" t="s">
        <v>8972</v>
      </c>
      <c r="C1922" s="11" t="n">
        <v>45961</v>
      </c>
      <c r="D1922" s="13" t="b">
        <f aca="false">TRUE()</f>
        <v>1</v>
      </c>
      <c r="E1922" s="14" t="n">
        <f aca="false">_xlfn.MAXIFS(Pedidos!$C$2:$C$7000,Pedidos!$B$2:$B$7000,A1922)</f>
        <v>46279</v>
      </c>
      <c r="F1922" s="15" t="n">
        <f aca="false">Parámetros!$B$4-E1922</f>
        <v>17</v>
      </c>
      <c r="G1922" s="7" t="n">
        <f aca="false">COUNTIF(Pedidos!$B$2:$B$7000,A1922)</f>
        <v>7</v>
      </c>
      <c r="H1922" s="16" t="n">
        <f aca="false">SUMIFS(Pedidos!$D$2:$D$7000,Pedidos!$B$2:$B$7000,A1922)</f>
        <v>300.56</v>
      </c>
      <c r="I1922" s="7" t="n">
        <f aca="false">5-MIN(4,INT(PERCENTRANK($F$2:$F$2401,F1922,6)*5))</f>
        <v>5</v>
      </c>
      <c r="J1922" s="15" t="n">
        <f aca="false">IF(G1922&gt;=Parámetros!$B$8,5,IF(G1922&gt;=Parámetros!$B$7,4,IF(G1922&gt;=Parámetros!$B$6,3,IF(G1922&gt;=Parámetros!$B$5,2,1))))</f>
        <v>5</v>
      </c>
      <c r="K1922" s="7" t="n">
        <f aca="false">1+MIN(4,INT(PERCENTRANK($H$2:$H$2401,H1922,6)*5))</f>
        <v>5</v>
      </c>
      <c r="L1922" s="7" t="str">
        <f aca="false">I1922&amp;J1922&amp;K1922</f>
        <v>555</v>
      </c>
      <c r="M1922" s="15" t="str">
        <f aca="false">INDEX('Mapa RF'!$B$4:$F$8,6-I1922,J1922)</f>
        <v>Campeones</v>
      </c>
    </row>
    <row r="1923" customFormat="false" ht="15" hidden="false" customHeight="false" outlineLevel="0" collapsed="false">
      <c r="A1923" s="10" t="s">
        <v>8865</v>
      </c>
      <c r="B1923" s="10" t="s">
        <v>8979</v>
      </c>
      <c r="C1923" s="11" t="n">
        <v>46288</v>
      </c>
      <c r="D1923" s="13" t="b">
        <f aca="false">TRUE()</f>
        <v>1</v>
      </c>
      <c r="E1923" s="14" t="n">
        <f aca="false">_xlfn.MAXIFS(Pedidos!$C$2:$C$7000,Pedidos!$B$2:$B$7000,A1923)</f>
        <v>46288</v>
      </c>
      <c r="F1923" s="15" t="n">
        <f aca="false">Parámetros!$B$4-E1923</f>
        <v>8</v>
      </c>
      <c r="G1923" s="7" t="n">
        <f aca="false">COUNTIF(Pedidos!$B$2:$B$7000,A1923)</f>
        <v>1</v>
      </c>
      <c r="H1923" s="16" t="n">
        <f aca="false">SUMIFS(Pedidos!$D$2:$D$7000,Pedidos!$B$2:$B$7000,A1923)</f>
        <v>43.01</v>
      </c>
      <c r="I1923" s="7" t="n">
        <f aca="false">5-MIN(4,INT(PERCENTRANK($F$2:$F$2401,F1923,6)*5))</f>
        <v>5</v>
      </c>
      <c r="J1923" s="15" t="n">
        <f aca="false">IF(G1923&gt;=Parámetros!$B$8,5,IF(G1923&gt;=Parámetros!$B$7,4,IF(G1923&gt;=Parámetros!$B$6,3,IF(G1923&gt;=Parámetros!$B$5,2,1))))</f>
        <v>1</v>
      </c>
      <c r="K1923" s="7" t="n">
        <f aca="false">1+MIN(4,INT(PERCENTRANK($H$2:$H$2401,H1923,6)*5))</f>
        <v>3</v>
      </c>
      <c r="L1923" s="7" t="str">
        <f aca="false">I1923&amp;J1923&amp;K1923</f>
        <v>513</v>
      </c>
      <c r="M1923" s="15" t="str">
        <f aca="false">INDEX('Mapa RF'!$B$4:$F$8,6-I1923,J1923)</f>
        <v>Nuevos</v>
      </c>
    </row>
    <row r="1924" customFormat="false" ht="15" hidden="false" customHeight="false" outlineLevel="0" collapsed="false">
      <c r="A1924" s="10" t="s">
        <v>8734</v>
      </c>
      <c r="B1924" s="10" t="s">
        <v>8976</v>
      </c>
      <c r="C1924" s="11" t="n">
        <v>46277</v>
      </c>
      <c r="D1924" s="13" t="b">
        <f aca="false">TRUE()</f>
        <v>1</v>
      </c>
      <c r="E1924" s="14" t="n">
        <f aca="false">_xlfn.MAXIFS(Pedidos!$C$2:$C$7000,Pedidos!$B$2:$B$7000,A1924)</f>
        <v>46277</v>
      </c>
      <c r="F1924" s="15" t="n">
        <f aca="false">Parámetros!$B$4-E1924</f>
        <v>19</v>
      </c>
      <c r="G1924" s="7" t="n">
        <f aca="false">COUNTIF(Pedidos!$B$2:$B$7000,A1924)</f>
        <v>1</v>
      </c>
      <c r="H1924" s="16" t="n">
        <f aca="false">SUMIFS(Pedidos!$D$2:$D$7000,Pedidos!$B$2:$B$7000,A1924)</f>
        <v>12.18</v>
      </c>
      <c r="I1924" s="7" t="n">
        <f aca="false">5-MIN(4,INT(PERCENTRANK($F$2:$F$2401,F1924,6)*5))</f>
        <v>5</v>
      </c>
      <c r="J1924" s="15" t="n">
        <f aca="false">IF(G1924&gt;=Parámetros!$B$8,5,IF(G1924&gt;=Parámetros!$B$7,4,IF(G1924&gt;=Parámetros!$B$6,3,IF(G1924&gt;=Parámetros!$B$5,2,1))))</f>
        <v>1</v>
      </c>
      <c r="K1924" s="7" t="n">
        <f aca="false">1+MIN(4,INT(PERCENTRANK($H$2:$H$2401,H1924,6)*5))</f>
        <v>1</v>
      </c>
      <c r="L1924" s="7" t="str">
        <f aca="false">I1924&amp;J1924&amp;K1924</f>
        <v>511</v>
      </c>
      <c r="M1924" s="15" t="str">
        <f aca="false">INDEX('Mapa RF'!$B$4:$F$8,6-I1924,J1924)</f>
        <v>Nuevos</v>
      </c>
    </row>
    <row r="1925" customFormat="false" ht="15" hidden="false" customHeight="false" outlineLevel="0" collapsed="false">
      <c r="A1925" s="10" t="s">
        <v>1050</v>
      </c>
      <c r="B1925" s="10" t="s">
        <v>8968</v>
      </c>
      <c r="C1925" s="11" t="n">
        <v>45680</v>
      </c>
      <c r="D1925" s="13" t="b">
        <f aca="false">TRUE()</f>
        <v>1</v>
      </c>
      <c r="E1925" s="14" t="n">
        <f aca="false">_xlfn.MAXIFS(Pedidos!$C$2:$C$7000,Pedidos!$B$2:$B$7000,A1925)</f>
        <v>45680</v>
      </c>
      <c r="F1925" s="15" t="n">
        <f aca="false">Parámetros!$B$4-E1925</f>
        <v>616</v>
      </c>
      <c r="G1925" s="7" t="n">
        <f aca="false">COUNTIF(Pedidos!$B$2:$B$7000,A1925)</f>
        <v>1</v>
      </c>
      <c r="H1925" s="16" t="n">
        <f aca="false">SUMIFS(Pedidos!$D$2:$D$7000,Pedidos!$B$2:$B$7000,A1925)</f>
        <v>40.19</v>
      </c>
      <c r="I1925" s="7" t="n">
        <f aca="false">5-MIN(4,INT(PERCENTRANK($F$2:$F$2401,F1925,6)*5))</f>
        <v>1</v>
      </c>
      <c r="J1925" s="15" t="n">
        <f aca="false">IF(G1925&gt;=Parámetros!$B$8,5,IF(G1925&gt;=Parámetros!$B$7,4,IF(G1925&gt;=Parámetros!$B$6,3,IF(G1925&gt;=Parámetros!$B$5,2,1))))</f>
        <v>1</v>
      </c>
      <c r="K1925" s="7" t="n">
        <f aca="false">1+MIN(4,INT(PERCENTRANK($H$2:$H$2401,H1925,6)*5))</f>
        <v>3</v>
      </c>
      <c r="L1925" s="7" t="str">
        <f aca="false">I1925&amp;J1925&amp;K1925</f>
        <v>113</v>
      </c>
      <c r="M1925" s="15" t="str">
        <f aca="false">INDEX('Mapa RF'!$B$4:$F$8,6-I1925,J1925)</f>
        <v>Hibernando</v>
      </c>
    </row>
    <row r="1926" customFormat="false" ht="15" hidden="false" customHeight="false" outlineLevel="0" collapsed="false">
      <c r="A1926" s="10" t="s">
        <v>2216</v>
      </c>
      <c r="B1926" s="10" t="s">
        <v>8971</v>
      </c>
      <c r="C1926" s="11" t="n">
        <v>45772</v>
      </c>
      <c r="D1926" s="13" t="b">
        <f aca="false">TRUE()</f>
        <v>1</v>
      </c>
      <c r="E1926" s="14" t="n">
        <f aca="false">_xlfn.MAXIFS(Pedidos!$C$2:$C$7000,Pedidos!$B$2:$B$7000,A1926)</f>
        <v>45939</v>
      </c>
      <c r="F1926" s="15" t="n">
        <f aca="false">Parámetros!$B$4-E1926</f>
        <v>357</v>
      </c>
      <c r="G1926" s="7" t="n">
        <f aca="false">COUNTIF(Pedidos!$B$2:$B$7000,A1926)</f>
        <v>3</v>
      </c>
      <c r="H1926" s="16" t="n">
        <f aca="false">SUMIFS(Pedidos!$D$2:$D$7000,Pedidos!$B$2:$B$7000,A1926)</f>
        <v>111.61</v>
      </c>
      <c r="I1926" s="7" t="n">
        <f aca="false">5-MIN(4,INT(PERCENTRANK($F$2:$F$2401,F1926,6)*5))</f>
        <v>2</v>
      </c>
      <c r="J1926" s="15" t="n">
        <f aca="false">IF(G1926&gt;=Parámetros!$B$8,5,IF(G1926&gt;=Parámetros!$B$7,4,IF(G1926&gt;=Parámetros!$B$6,3,IF(G1926&gt;=Parámetros!$B$5,2,1))))</f>
        <v>3</v>
      </c>
      <c r="K1926" s="7" t="n">
        <f aca="false">1+MIN(4,INT(PERCENTRANK($H$2:$H$2401,H1926,6)*5))</f>
        <v>4</v>
      </c>
      <c r="L1926" s="7" t="str">
        <f aca="false">I1926&amp;J1926&amp;K1926</f>
        <v>234</v>
      </c>
      <c r="M1926" s="15" t="str">
        <f aca="false">INDEX('Mapa RF'!$B$4:$F$8,6-I1926,J1926)</f>
        <v>En riesgo</v>
      </c>
    </row>
    <row r="1927" customFormat="false" ht="15" hidden="false" customHeight="false" outlineLevel="0" collapsed="false">
      <c r="A1927" s="10" t="s">
        <v>3019</v>
      </c>
      <c r="B1927" s="10" t="s">
        <v>8970</v>
      </c>
      <c r="C1927" s="11" t="n">
        <v>45832</v>
      </c>
      <c r="D1927" s="13" t="b">
        <f aca="false">TRUE()</f>
        <v>1</v>
      </c>
      <c r="E1927" s="14" t="n">
        <f aca="false">_xlfn.MAXIFS(Pedidos!$C$2:$C$7000,Pedidos!$B$2:$B$7000,A1927)</f>
        <v>45832</v>
      </c>
      <c r="F1927" s="15" t="n">
        <f aca="false">Parámetros!$B$4-E1927</f>
        <v>464</v>
      </c>
      <c r="G1927" s="7" t="n">
        <f aca="false">COUNTIF(Pedidos!$B$2:$B$7000,A1927)</f>
        <v>1</v>
      </c>
      <c r="H1927" s="16" t="n">
        <f aca="false">SUMIFS(Pedidos!$D$2:$D$7000,Pedidos!$B$2:$B$7000,A1927)</f>
        <v>32.96</v>
      </c>
      <c r="I1927" s="7" t="n">
        <f aca="false">5-MIN(4,INT(PERCENTRANK($F$2:$F$2401,F1927,6)*5))</f>
        <v>2</v>
      </c>
      <c r="J1927" s="15" t="n">
        <f aca="false">IF(G1927&gt;=Parámetros!$B$8,5,IF(G1927&gt;=Parámetros!$B$7,4,IF(G1927&gt;=Parámetros!$B$6,3,IF(G1927&gt;=Parámetros!$B$5,2,1))))</f>
        <v>1</v>
      </c>
      <c r="K1927" s="7" t="n">
        <f aca="false">1+MIN(4,INT(PERCENTRANK($H$2:$H$2401,H1927,6)*5))</f>
        <v>2</v>
      </c>
      <c r="L1927" s="7" t="str">
        <f aca="false">I1927&amp;J1927&amp;K1927</f>
        <v>212</v>
      </c>
      <c r="M1927" s="15" t="str">
        <f aca="false">INDEX('Mapa RF'!$B$4:$F$8,6-I1927,J1927)</f>
        <v>Hibernando</v>
      </c>
    </row>
    <row r="1928" customFormat="false" ht="15" hidden="false" customHeight="false" outlineLevel="0" collapsed="false">
      <c r="A1928" s="10" t="s">
        <v>1450</v>
      </c>
      <c r="B1928" s="10" t="s">
        <v>8972</v>
      </c>
      <c r="C1928" s="11" t="n">
        <v>45714</v>
      </c>
      <c r="D1928" s="13" t="b">
        <f aca="false">TRUE()</f>
        <v>1</v>
      </c>
      <c r="E1928" s="14" t="n">
        <f aca="false">_xlfn.MAXIFS(Pedidos!$C$2:$C$7000,Pedidos!$B$2:$B$7000,A1928)</f>
        <v>45974</v>
      </c>
      <c r="F1928" s="15" t="n">
        <f aca="false">Parámetros!$B$4-E1928</f>
        <v>322</v>
      </c>
      <c r="G1928" s="7" t="n">
        <f aca="false">COUNTIF(Pedidos!$B$2:$B$7000,A1928)</f>
        <v>3</v>
      </c>
      <c r="H1928" s="16" t="n">
        <f aca="false">SUMIFS(Pedidos!$D$2:$D$7000,Pedidos!$B$2:$B$7000,A1928)</f>
        <v>123.13</v>
      </c>
      <c r="I1928" s="7" t="n">
        <f aca="false">5-MIN(4,INT(PERCENTRANK($F$2:$F$2401,F1928,6)*5))</f>
        <v>3</v>
      </c>
      <c r="J1928" s="15" t="n">
        <f aca="false">IF(G1928&gt;=Parámetros!$B$8,5,IF(G1928&gt;=Parámetros!$B$7,4,IF(G1928&gt;=Parámetros!$B$6,3,IF(G1928&gt;=Parámetros!$B$5,2,1))))</f>
        <v>3</v>
      </c>
      <c r="K1928" s="7" t="n">
        <f aca="false">1+MIN(4,INT(PERCENTRANK($H$2:$H$2401,H1928,6)*5))</f>
        <v>4</v>
      </c>
      <c r="L1928" s="7" t="str">
        <f aca="false">I1928&amp;J1928&amp;K1928</f>
        <v>334</v>
      </c>
      <c r="M1928" s="15" t="str">
        <f aca="false">INDEX('Mapa RF'!$B$4:$F$8,6-I1928,J1928)</f>
        <v>Necesitan atención</v>
      </c>
    </row>
    <row r="1929" customFormat="false" ht="15" hidden="false" customHeight="false" outlineLevel="0" collapsed="false">
      <c r="A1929" s="10" t="s">
        <v>7236</v>
      </c>
      <c r="B1929" s="10" t="s">
        <v>8980</v>
      </c>
      <c r="C1929" s="11" t="n">
        <v>46154</v>
      </c>
      <c r="D1929" s="13" t="b">
        <f aca="false">TRUE()</f>
        <v>1</v>
      </c>
      <c r="E1929" s="14" t="n">
        <f aca="false">_xlfn.MAXIFS(Pedidos!$C$2:$C$7000,Pedidos!$B$2:$B$7000,A1929)</f>
        <v>46154</v>
      </c>
      <c r="F1929" s="15" t="n">
        <f aca="false">Parámetros!$B$4-E1929</f>
        <v>142</v>
      </c>
      <c r="G1929" s="7" t="n">
        <f aca="false">COUNTIF(Pedidos!$B$2:$B$7000,A1929)</f>
        <v>1</v>
      </c>
      <c r="H1929" s="16" t="n">
        <f aca="false">SUMIFS(Pedidos!$D$2:$D$7000,Pedidos!$B$2:$B$7000,A1929)</f>
        <v>16.43</v>
      </c>
      <c r="I1929" s="7" t="n">
        <f aca="false">5-MIN(4,INT(PERCENTRANK($F$2:$F$2401,F1929,6)*5))</f>
        <v>4</v>
      </c>
      <c r="J1929" s="15" t="n">
        <f aca="false">IF(G1929&gt;=Parámetros!$B$8,5,IF(G1929&gt;=Parámetros!$B$7,4,IF(G1929&gt;=Parámetros!$B$6,3,IF(G1929&gt;=Parámetros!$B$5,2,1))))</f>
        <v>1</v>
      </c>
      <c r="K1929" s="7" t="n">
        <f aca="false">1+MIN(4,INT(PERCENTRANK($H$2:$H$2401,H1929,6)*5))</f>
        <v>1</v>
      </c>
      <c r="L1929" s="7" t="str">
        <f aca="false">I1929&amp;J1929&amp;K1929</f>
        <v>411</v>
      </c>
      <c r="M1929" s="15" t="str">
        <f aca="false">INDEX('Mapa RF'!$B$4:$F$8,6-I1929,J1929)</f>
        <v>Prometedores</v>
      </c>
    </row>
    <row r="1930" customFormat="false" ht="15" hidden="false" customHeight="false" outlineLevel="0" collapsed="false">
      <c r="A1930" s="10" t="s">
        <v>1497</v>
      </c>
      <c r="B1930" s="10" t="s">
        <v>8970</v>
      </c>
      <c r="C1930" s="11" t="n">
        <v>45718</v>
      </c>
      <c r="D1930" s="13" t="b">
        <f aca="false">TRUE()</f>
        <v>1</v>
      </c>
      <c r="E1930" s="14" t="n">
        <f aca="false">_xlfn.MAXIFS(Pedidos!$C$2:$C$7000,Pedidos!$B$2:$B$7000,A1930)</f>
        <v>45943</v>
      </c>
      <c r="F1930" s="15" t="n">
        <f aca="false">Parámetros!$B$4-E1930</f>
        <v>353</v>
      </c>
      <c r="G1930" s="7" t="n">
        <f aca="false">COUNTIF(Pedidos!$B$2:$B$7000,A1930)</f>
        <v>2</v>
      </c>
      <c r="H1930" s="16" t="n">
        <f aca="false">SUMIFS(Pedidos!$D$2:$D$7000,Pedidos!$B$2:$B$7000,A1930)</f>
        <v>59.23</v>
      </c>
      <c r="I1930" s="7" t="n">
        <f aca="false">5-MIN(4,INT(PERCENTRANK($F$2:$F$2401,F1930,6)*5))</f>
        <v>3</v>
      </c>
      <c r="J1930" s="15" t="n">
        <f aca="false">IF(G1930&gt;=Parámetros!$B$8,5,IF(G1930&gt;=Parámetros!$B$7,4,IF(G1930&gt;=Parámetros!$B$6,3,IF(G1930&gt;=Parámetros!$B$5,2,1))))</f>
        <v>2</v>
      </c>
      <c r="K1930" s="7" t="n">
        <f aca="false">1+MIN(4,INT(PERCENTRANK($H$2:$H$2401,H1930,6)*5))</f>
        <v>4</v>
      </c>
      <c r="L1930" s="7" t="str">
        <f aca="false">I1930&amp;J1930&amp;K1930</f>
        <v>324</v>
      </c>
      <c r="M1930" s="15" t="str">
        <f aca="false">INDEX('Mapa RF'!$B$4:$F$8,6-I1930,J1930)</f>
        <v>A punto de dormirse</v>
      </c>
    </row>
    <row r="1931" customFormat="false" ht="15" hidden="false" customHeight="false" outlineLevel="0" collapsed="false">
      <c r="A1931" s="10" t="s">
        <v>343</v>
      </c>
      <c r="B1931" s="10" t="s">
        <v>8973</v>
      </c>
      <c r="C1931" s="11" t="n">
        <v>45606</v>
      </c>
      <c r="D1931" s="13" t="b">
        <f aca="false">TRUE()</f>
        <v>1</v>
      </c>
      <c r="E1931" s="14" t="n">
        <f aca="false">_xlfn.MAXIFS(Pedidos!$C$2:$C$7000,Pedidos!$B$2:$B$7000,A1931)</f>
        <v>45606</v>
      </c>
      <c r="F1931" s="15" t="n">
        <f aca="false">Parámetros!$B$4-E1931</f>
        <v>690</v>
      </c>
      <c r="G1931" s="7" t="n">
        <f aca="false">COUNTIF(Pedidos!$B$2:$B$7000,A1931)</f>
        <v>1</v>
      </c>
      <c r="H1931" s="16" t="n">
        <f aca="false">SUMIFS(Pedidos!$D$2:$D$7000,Pedidos!$B$2:$B$7000,A1931)</f>
        <v>46.8</v>
      </c>
      <c r="I1931" s="7" t="n">
        <f aca="false">5-MIN(4,INT(PERCENTRANK($F$2:$F$2401,F1931,6)*5))</f>
        <v>1</v>
      </c>
      <c r="J1931" s="15" t="n">
        <f aca="false">IF(G1931&gt;=Parámetros!$B$8,5,IF(G1931&gt;=Parámetros!$B$7,4,IF(G1931&gt;=Parámetros!$B$6,3,IF(G1931&gt;=Parámetros!$B$5,2,1))))</f>
        <v>1</v>
      </c>
      <c r="K1931" s="7" t="n">
        <f aca="false">1+MIN(4,INT(PERCENTRANK($H$2:$H$2401,H1931,6)*5))</f>
        <v>3</v>
      </c>
      <c r="L1931" s="7" t="str">
        <f aca="false">I1931&amp;J1931&amp;K1931</f>
        <v>113</v>
      </c>
      <c r="M1931" s="15" t="str">
        <f aca="false">INDEX('Mapa RF'!$B$4:$F$8,6-I1931,J1931)</f>
        <v>Hibernando</v>
      </c>
    </row>
    <row r="1932" customFormat="false" ht="15" hidden="false" customHeight="false" outlineLevel="0" collapsed="false">
      <c r="A1932" s="10" t="s">
        <v>3498</v>
      </c>
      <c r="B1932" s="10" t="s">
        <v>8972</v>
      </c>
      <c r="C1932" s="11" t="n">
        <v>45868</v>
      </c>
      <c r="D1932" s="13" t="b">
        <f aca="false">TRUE()</f>
        <v>1</v>
      </c>
      <c r="E1932" s="14" t="n">
        <f aca="false">_xlfn.MAXIFS(Pedidos!$C$2:$C$7000,Pedidos!$B$2:$B$7000,A1932)</f>
        <v>45868</v>
      </c>
      <c r="F1932" s="15" t="n">
        <f aca="false">Parámetros!$B$4-E1932</f>
        <v>428</v>
      </c>
      <c r="G1932" s="7" t="n">
        <f aca="false">COUNTIF(Pedidos!$B$2:$B$7000,A1932)</f>
        <v>1</v>
      </c>
      <c r="H1932" s="16" t="n">
        <f aca="false">SUMIFS(Pedidos!$D$2:$D$7000,Pedidos!$B$2:$B$7000,A1932)</f>
        <v>34.4</v>
      </c>
      <c r="I1932" s="7" t="n">
        <f aca="false">5-MIN(4,INT(PERCENTRANK($F$2:$F$2401,F1932,6)*5))</f>
        <v>2</v>
      </c>
      <c r="J1932" s="15" t="n">
        <f aca="false">IF(G1932&gt;=Parámetros!$B$8,5,IF(G1932&gt;=Parámetros!$B$7,4,IF(G1932&gt;=Parámetros!$B$6,3,IF(G1932&gt;=Parámetros!$B$5,2,1))))</f>
        <v>1</v>
      </c>
      <c r="K1932" s="7" t="n">
        <f aca="false">1+MIN(4,INT(PERCENTRANK($H$2:$H$2401,H1932,6)*5))</f>
        <v>2</v>
      </c>
      <c r="L1932" s="7" t="str">
        <f aca="false">I1932&amp;J1932&amp;K1932</f>
        <v>212</v>
      </c>
      <c r="M1932" s="15" t="str">
        <f aca="false">INDEX('Mapa RF'!$B$4:$F$8,6-I1932,J1932)</f>
        <v>Hibernando</v>
      </c>
    </row>
    <row r="1933" customFormat="false" ht="15" hidden="false" customHeight="false" outlineLevel="0" collapsed="false">
      <c r="A1933" s="10" t="s">
        <v>7316</v>
      </c>
      <c r="B1933" s="10" t="s">
        <v>8972</v>
      </c>
      <c r="C1933" s="11" t="n">
        <v>46162</v>
      </c>
      <c r="D1933" s="13" t="b">
        <f aca="false">TRUE()</f>
        <v>1</v>
      </c>
      <c r="E1933" s="14" t="n">
        <f aca="false">_xlfn.MAXIFS(Pedidos!$C$2:$C$7000,Pedidos!$B$2:$B$7000,A1933)</f>
        <v>46162</v>
      </c>
      <c r="F1933" s="15" t="n">
        <f aca="false">Parámetros!$B$4-E1933</f>
        <v>134</v>
      </c>
      <c r="G1933" s="7" t="n">
        <f aca="false">COUNTIF(Pedidos!$B$2:$B$7000,A1933)</f>
        <v>1</v>
      </c>
      <c r="H1933" s="16" t="n">
        <f aca="false">SUMIFS(Pedidos!$D$2:$D$7000,Pedidos!$B$2:$B$7000,A1933)</f>
        <v>23.31</v>
      </c>
      <c r="I1933" s="7" t="n">
        <f aca="false">5-MIN(4,INT(PERCENTRANK($F$2:$F$2401,F1933,6)*5))</f>
        <v>4</v>
      </c>
      <c r="J1933" s="15" t="n">
        <f aca="false">IF(G1933&gt;=Parámetros!$B$8,5,IF(G1933&gt;=Parámetros!$B$7,4,IF(G1933&gt;=Parámetros!$B$6,3,IF(G1933&gt;=Parámetros!$B$5,2,1))))</f>
        <v>1</v>
      </c>
      <c r="K1933" s="7" t="n">
        <f aca="false">1+MIN(4,INT(PERCENTRANK($H$2:$H$2401,H1933,6)*5))</f>
        <v>1</v>
      </c>
      <c r="L1933" s="7" t="str">
        <f aca="false">I1933&amp;J1933&amp;K1933</f>
        <v>411</v>
      </c>
      <c r="M1933" s="15" t="str">
        <f aca="false">INDEX('Mapa RF'!$B$4:$F$8,6-I1933,J1933)</f>
        <v>Prometedores</v>
      </c>
    </row>
    <row r="1934" customFormat="false" ht="15" hidden="false" customHeight="false" outlineLevel="0" collapsed="false">
      <c r="A1934" s="10" t="s">
        <v>4886</v>
      </c>
      <c r="B1934" s="10" t="s">
        <v>8968</v>
      </c>
      <c r="C1934" s="11" t="n">
        <v>45971</v>
      </c>
      <c r="D1934" s="13" t="b">
        <f aca="false">TRUE()</f>
        <v>1</v>
      </c>
      <c r="E1934" s="14" t="n">
        <f aca="false">_xlfn.MAXIFS(Pedidos!$C$2:$C$7000,Pedidos!$B$2:$B$7000,A1934)</f>
        <v>46269</v>
      </c>
      <c r="F1934" s="15" t="n">
        <f aca="false">Parámetros!$B$4-E1934</f>
        <v>27</v>
      </c>
      <c r="G1934" s="7" t="n">
        <f aca="false">COUNTIF(Pedidos!$B$2:$B$7000,A1934)</f>
        <v>3</v>
      </c>
      <c r="H1934" s="16" t="n">
        <f aca="false">SUMIFS(Pedidos!$D$2:$D$7000,Pedidos!$B$2:$B$7000,A1934)</f>
        <v>98.26</v>
      </c>
      <c r="I1934" s="7" t="n">
        <f aca="false">5-MIN(4,INT(PERCENTRANK($F$2:$F$2401,F1934,6)*5))</f>
        <v>5</v>
      </c>
      <c r="J1934" s="15" t="n">
        <f aca="false">IF(G1934&gt;=Parámetros!$B$8,5,IF(G1934&gt;=Parámetros!$B$7,4,IF(G1934&gt;=Parámetros!$B$6,3,IF(G1934&gt;=Parámetros!$B$5,2,1))))</f>
        <v>3</v>
      </c>
      <c r="K1934" s="7" t="n">
        <f aca="false">1+MIN(4,INT(PERCENTRANK($H$2:$H$2401,H1934,6)*5))</f>
        <v>4</v>
      </c>
      <c r="L1934" s="7" t="str">
        <f aca="false">I1934&amp;J1934&amp;K1934</f>
        <v>534</v>
      </c>
      <c r="M1934" s="15" t="str">
        <f aca="false">INDEX('Mapa RF'!$B$4:$F$8,6-I1934,J1934)</f>
        <v>Potencialmente leales</v>
      </c>
    </row>
    <row r="1935" customFormat="false" ht="15" hidden="false" customHeight="false" outlineLevel="0" collapsed="false">
      <c r="A1935" s="10" t="s">
        <v>2066</v>
      </c>
      <c r="B1935" s="10" t="s">
        <v>8973</v>
      </c>
      <c r="C1935" s="11" t="n">
        <v>45761</v>
      </c>
      <c r="D1935" s="13" t="b">
        <f aca="false">TRUE()</f>
        <v>1</v>
      </c>
      <c r="E1935" s="14" t="n">
        <f aca="false">_xlfn.MAXIFS(Pedidos!$C$2:$C$7000,Pedidos!$B$2:$B$7000,A1935)</f>
        <v>46043</v>
      </c>
      <c r="F1935" s="15" t="n">
        <f aca="false">Parámetros!$B$4-E1935</f>
        <v>253</v>
      </c>
      <c r="G1935" s="7" t="n">
        <f aca="false">COUNTIF(Pedidos!$B$2:$B$7000,A1935)</f>
        <v>3</v>
      </c>
      <c r="H1935" s="16" t="n">
        <f aca="false">SUMIFS(Pedidos!$D$2:$D$7000,Pedidos!$B$2:$B$7000,A1935)</f>
        <v>88.67</v>
      </c>
      <c r="I1935" s="7" t="n">
        <f aca="false">5-MIN(4,INT(PERCENTRANK($F$2:$F$2401,F1935,6)*5))</f>
        <v>3</v>
      </c>
      <c r="J1935" s="15" t="n">
        <f aca="false">IF(G1935&gt;=Parámetros!$B$8,5,IF(G1935&gt;=Parámetros!$B$7,4,IF(G1935&gt;=Parámetros!$B$6,3,IF(G1935&gt;=Parámetros!$B$5,2,1))))</f>
        <v>3</v>
      </c>
      <c r="K1935" s="7" t="n">
        <f aca="false">1+MIN(4,INT(PERCENTRANK($H$2:$H$2401,H1935,6)*5))</f>
        <v>4</v>
      </c>
      <c r="L1935" s="7" t="str">
        <f aca="false">I1935&amp;J1935&amp;K1935</f>
        <v>334</v>
      </c>
      <c r="M1935" s="15" t="str">
        <f aca="false">INDEX('Mapa RF'!$B$4:$F$8,6-I1935,J1935)</f>
        <v>Necesitan atención</v>
      </c>
    </row>
    <row r="1936" customFormat="false" ht="15" hidden="false" customHeight="false" outlineLevel="0" collapsed="false">
      <c r="A1936" s="10" t="s">
        <v>1318</v>
      </c>
      <c r="B1936" s="10" t="s">
        <v>8973</v>
      </c>
      <c r="C1936" s="11" t="n">
        <v>45703</v>
      </c>
      <c r="D1936" s="13" t="b">
        <f aca="false">TRUE()</f>
        <v>1</v>
      </c>
      <c r="E1936" s="14" t="n">
        <f aca="false">_xlfn.MAXIFS(Pedidos!$C$2:$C$7000,Pedidos!$B$2:$B$7000,A1936)</f>
        <v>45703</v>
      </c>
      <c r="F1936" s="15" t="n">
        <f aca="false">Parámetros!$B$4-E1936</f>
        <v>593</v>
      </c>
      <c r="G1936" s="7" t="n">
        <f aca="false">COUNTIF(Pedidos!$B$2:$B$7000,A1936)</f>
        <v>1</v>
      </c>
      <c r="H1936" s="16" t="n">
        <f aca="false">SUMIFS(Pedidos!$D$2:$D$7000,Pedidos!$B$2:$B$7000,A1936)</f>
        <v>32.45</v>
      </c>
      <c r="I1936" s="7" t="n">
        <f aca="false">5-MIN(4,INT(PERCENTRANK($F$2:$F$2401,F1936,6)*5))</f>
        <v>1</v>
      </c>
      <c r="J1936" s="15" t="n">
        <f aca="false">IF(G1936&gt;=Parámetros!$B$8,5,IF(G1936&gt;=Parámetros!$B$7,4,IF(G1936&gt;=Parámetros!$B$6,3,IF(G1936&gt;=Parámetros!$B$5,2,1))))</f>
        <v>1</v>
      </c>
      <c r="K1936" s="7" t="n">
        <f aca="false">1+MIN(4,INT(PERCENTRANK($H$2:$H$2401,H1936,6)*5))</f>
        <v>2</v>
      </c>
      <c r="L1936" s="7" t="str">
        <f aca="false">I1936&amp;J1936&amp;K1936</f>
        <v>112</v>
      </c>
      <c r="M1936" s="15" t="str">
        <f aca="false">INDEX('Mapa RF'!$B$4:$F$8,6-I1936,J1936)</f>
        <v>Hibernando</v>
      </c>
    </row>
    <row r="1937" customFormat="false" ht="15" hidden="false" customHeight="false" outlineLevel="0" collapsed="false">
      <c r="A1937" s="10" t="s">
        <v>5368</v>
      </c>
      <c r="B1937" s="10" t="s">
        <v>8968</v>
      </c>
      <c r="C1937" s="11" t="n">
        <v>46007</v>
      </c>
      <c r="D1937" s="13" t="b">
        <f aca="false">TRUE()</f>
        <v>1</v>
      </c>
      <c r="E1937" s="14" t="n">
        <f aca="false">_xlfn.MAXIFS(Pedidos!$C$2:$C$7000,Pedidos!$B$2:$B$7000,A1937)</f>
        <v>46007</v>
      </c>
      <c r="F1937" s="15" t="n">
        <f aca="false">Parámetros!$B$4-E1937</f>
        <v>289</v>
      </c>
      <c r="G1937" s="7" t="n">
        <f aca="false">COUNTIF(Pedidos!$B$2:$B$7000,A1937)</f>
        <v>1</v>
      </c>
      <c r="H1937" s="16" t="n">
        <f aca="false">SUMIFS(Pedidos!$D$2:$D$7000,Pedidos!$B$2:$B$7000,A1937)</f>
        <v>72.16</v>
      </c>
      <c r="I1937" s="7" t="n">
        <f aca="false">5-MIN(4,INT(PERCENTRANK($F$2:$F$2401,F1937,6)*5))</f>
        <v>3</v>
      </c>
      <c r="J1937" s="15" t="n">
        <f aca="false">IF(G1937&gt;=Parámetros!$B$8,5,IF(G1937&gt;=Parámetros!$B$7,4,IF(G1937&gt;=Parámetros!$B$6,3,IF(G1937&gt;=Parámetros!$B$5,2,1))))</f>
        <v>1</v>
      </c>
      <c r="K1937" s="7" t="n">
        <f aca="false">1+MIN(4,INT(PERCENTRANK($H$2:$H$2401,H1937,6)*5))</f>
        <v>4</v>
      </c>
      <c r="L1937" s="7" t="str">
        <f aca="false">I1937&amp;J1937&amp;K1937</f>
        <v>314</v>
      </c>
      <c r="M1937" s="15" t="str">
        <f aca="false">INDEX('Mapa RF'!$B$4:$F$8,6-I1937,J1937)</f>
        <v>A punto de dormirse</v>
      </c>
    </row>
    <row r="1938" customFormat="false" ht="15" hidden="false" customHeight="false" outlineLevel="0" collapsed="false">
      <c r="A1938" s="10" t="s">
        <v>6464</v>
      </c>
      <c r="B1938" s="10" t="s">
        <v>8980</v>
      </c>
      <c r="C1938" s="11" t="n">
        <v>46090</v>
      </c>
      <c r="D1938" s="13" t="b">
        <f aca="false">TRUE()</f>
        <v>1</v>
      </c>
      <c r="E1938" s="14" t="n">
        <f aca="false">_xlfn.MAXIFS(Pedidos!$C$2:$C$7000,Pedidos!$B$2:$B$7000,A1938)</f>
        <v>46090</v>
      </c>
      <c r="F1938" s="15" t="n">
        <f aca="false">Parámetros!$B$4-E1938</f>
        <v>206</v>
      </c>
      <c r="G1938" s="7" t="n">
        <f aca="false">COUNTIF(Pedidos!$B$2:$B$7000,A1938)</f>
        <v>1</v>
      </c>
      <c r="H1938" s="16" t="n">
        <f aca="false">SUMIFS(Pedidos!$D$2:$D$7000,Pedidos!$B$2:$B$7000,A1938)</f>
        <v>36.42</v>
      </c>
      <c r="I1938" s="7" t="n">
        <f aca="false">5-MIN(4,INT(PERCENTRANK($F$2:$F$2401,F1938,6)*5))</f>
        <v>4</v>
      </c>
      <c r="J1938" s="15" t="n">
        <f aca="false">IF(G1938&gt;=Parámetros!$B$8,5,IF(G1938&gt;=Parámetros!$B$7,4,IF(G1938&gt;=Parámetros!$B$6,3,IF(G1938&gt;=Parámetros!$B$5,2,1))))</f>
        <v>1</v>
      </c>
      <c r="K1938" s="7" t="n">
        <f aca="false">1+MIN(4,INT(PERCENTRANK($H$2:$H$2401,H1938,6)*5))</f>
        <v>3</v>
      </c>
      <c r="L1938" s="7" t="str">
        <f aca="false">I1938&amp;J1938&amp;K1938</f>
        <v>413</v>
      </c>
      <c r="M1938" s="15" t="str">
        <f aca="false">INDEX('Mapa RF'!$B$4:$F$8,6-I1938,J1938)</f>
        <v>Prometedores</v>
      </c>
    </row>
    <row r="1939" customFormat="false" ht="15" hidden="false" customHeight="false" outlineLevel="0" collapsed="false">
      <c r="A1939" s="10" t="s">
        <v>4428</v>
      </c>
      <c r="B1939" s="10" t="s">
        <v>8976</v>
      </c>
      <c r="C1939" s="11" t="n">
        <v>45937</v>
      </c>
      <c r="D1939" s="13" t="b">
        <f aca="false">TRUE()</f>
        <v>1</v>
      </c>
      <c r="E1939" s="14" t="n">
        <f aca="false">_xlfn.MAXIFS(Pedidos!$C$2:$C$7000,Pedidos!$B$2:$B$7000,A1939)</f>
        <v>45937</v>
      </c>
      <c r="F1939" s="15" t="n">
        <f aca="false">Parámetros!$B$4-E1939</f>
        <v>359</v>
      </c>
      <c r="G1939" s="7" t="n">
        <f aca="false">COUNTIF(Pedidos!$B$2:$B$7000,A1939)</f>
        <v>1</v>
      </c>
      <c r="H1939" s="16" t="n">
        <f aca="false">SUMIFS(Pedidos!$D$2:$D$7000,Pedidos!$B$2:$B$7000,A1939)</f>
        <v>34.64</v>
      </c>
      <c r="I1939" s="7" t="n">
        <f aca="false">5-MIN(4,INT(PERCENTRANK($F$2:$F$2401,F1939,6)*5))</f>
        <v>2</v>
      </c>
      <c r="J1939" s="15" t="n">
        <f aca="false">IF(G1939&gt;=Parámetros!$B$8,5,IF(G1939&gt;=Parámetros!$B$7,4,IF(G1939&gt;=Parámetros!$B$6,3,IF(G1939&gt;=Parámetros!$B$5,2,1))))</f>
        <v>1</v>
      </c>
      <c r="K1939" s="7" t="n">
        <f aca="false">1+MIN(4,INT(PERCENTRANK($H$2:$H$2401,H1939,6)*5))</f>
        <v>2</v>
      </c>
      <c r="L1939" s="7" t="str">
        <f aca="false">I1939&amp;J1939&amp;K1939</f>
        <v>212</v>
      </c>
      <c r="M1939" s="15" t="str">
        <f aca="false">INDEX('Mapa RF'!$B$4:$F$8,6-I1939,J1939)</f>
        <v>Hibernando</v>
      </c>
    </row>
    <row r="1940" customFormat="false" ht="15" hidden="false" customHeight="false" outlineLevel="0" collapsed="false">
      <c r="A1940" s="10" t="s">
        <v>2744</v>
      </c>
      <c r="B1940" s="10" t="s">
        <v>8972</v>
      </c>
      <c r="C1940" s="11" t="n">
        <v>45813</v>
      </c>
      <c r="D1940" s="13" t="b">
        <f aca="false">TRUE()</f>
        <v>1</v>
      </c>
      <c r="E1940" s="14" t="n">
        <f aca="false">_xlfn.MAXIFS(Pedidos!$C$2:$C$7000,Pedidos!$B$2:$B$7000,A1940)</f>
        <v>46038</v>
      </c>
      <c r="F1940" s="15" t="n">
        <f aca="false">Parámetros!$B$4-E1940</f>
        <v>258</v>
      </c>
      <c r="G1940" s="7" t="n">
        <f aca="false">COUNTIF(Pedidos!$B$2:$B$7000,A1940)</f>
        <v>2</v>
      </c>
      <c r="H1940" s="16" t="n">
        <f aca="false">SUMIFS(Pedidos!$D$2:$D$7000,Pedidos!$B$2:$B$7000,A1940)</f>
        <v>98.19</v>
      </c>
      <c r="I1940" s="7" t="n">
        <f aca="false">5-MIN(4,INT(PERCENTRANK($F$2:$F$2401,F1940,6)*5))</f>
        <v>3</v>
      </c>
      <c r="J1940" s="15" t="n">
        <f aca="false">IF(G1940&gt;=Parámetros!$B$8,5,IF(G1940&gt;=Parámetros!$B$7,4,IF(G1940&gt;=Parámetros!$B$6,3,IF(G1940&gt;=Parámetros!$B$5,2,1))))</f>
        <v>2</v>
      </c>
      <c r="K1940" s="7" t="n">
        <f aca="false">1+MIN(4,INT(PERCENTRANK($H$2:$H$2401,H1940,6)*5))</f>
        <v>4</v>
      </c>
      <c r="L1940" s="7" t="str">
        <f aca="false">I1940&amp;J1940&amp;K1940</f>
        <v>324</v>
      </c>
      <c r="M1940" s="15" t="str">
        <f aca="false">INDEX('Mapa RF'!$B$4:$F$8,6-I1940,J1940)</f>
        <v>A punto de dormirse</v>
      </c>
    </row>
    <row r="1941" customFormat="false" ht="15" hidden="false" customHeight="false" outlineLevel="0" collapsed="false">
      <c r="A1941" s="10" t="s">
        <v>6030</v>
      </c>
      <c r="B1941" s="10" t="s">
        <v>8970</v>
      </c>
      <c r="C1941" s="11" t="n">
        <v>46058</v>
      </c>
      <c r="D1941" s="13" t="b">
        <f aca="false">FALSE()</f>
        <v>0</v>
      </c>
      <c r="E1941" s="14" t="n">
        <f aca="false">_xlfn.MAXIFS(Pedidos!$C$2:$C$7000,Pedidos!$B$2:$B$7000,A1941)</f>
        <v>46295</v>
      </c>
      <c r="F1941" s="15" t="n">
        <f aca="false">Parámetros!$B$4-E1941</f>
        <v>1</v>
      </c>
      <c r="G1941" s="7" t="n">
        <f aca="false">COUNTIF(Pedidos!$B$2:$B$7000,A1941)</f>
        <v>3</v>
      </c>
      <c r="H1941" s="16" t="n">
        <f aca="false">SUMIFS(Pedidos!$D$2:$D$7000,Pedidos!$B$2:$B$7000,A1941)</f>
        <v>128.8</v>
      </c>
      <c r="I1941" s="7" t="n">
        <f aca="false">5-MIN(4,INT(PERCENTRANK($F$2:$F$2401,F1941,6)*5))</f>
        <v>5</v>
      </c>
      <c r="J1941" s="15" t="n">
        <f aca="false">IF(G1941&gt;=Parámetros!$B$8,5,IF(G1941&gt;=Parámetros!$B$7,4,IF(G1941&gt;=Parámetros!$B$6,3,IF(G1941&gt;=Parámetros!$B$5,2,1))))</f>
        <v>3</v>
      </c>
      <c r="K1941" s="7" t="n">
        <f aca="false">1+MIN(4,INT(PERCENTRANK($H$2:$H$2401,H1941,6)*5))</f>
        <v>4</v>
      </c>
      <c r="L1941" s="7" t="str">
        <f aca="false">I1941&amp;J1941&amp;K1941</f>
        <v>534</v>
      </c>
      <c r="M1941" s="15" t="str">
        <f aca="false">INDEX('Mapa RF'!$B$4:$F$8,6-I1941,J1941)</f>
        <v>Potencialmente leales</v>
      </c>
    </row>
    <row r="1942" customFormat="false" ht="15" hidden="false" customHeight="false" outlineLevel="0" collapsed="false">
      <c r="A1942" s="10" t="s">
        <v>4535</v>
      </c>
      <c r="B1942" s="10" t="s">
        <v>8968</v>
      </c>
      <c r="C1942" s="11" t="n">
        <v>45944</v>
      </c>
      <c r="D1942" s="13" t="b">
        <f aca="false">TRUE()</f>
        <v>1</v>
      </c>
      <c r="E1942" s="14" t="n">
        <f aca="false">_xlfn.MAXIFS(Pedidos!$C$2:$C$7000,Pedidos!$B$2:$B$7000,A1942)</f>
        <v>45944</v>
      </c>
      <c r="F1942" s="15" t="n">
        <f aca="false">Parámetros!$B$4-E1942</f>
        <v>352</v>
      </c>
      <c r="G1942" s="7" t="n">
        <f aca="false">COUNTIF(Pedidos!$B$2:$B$7000,A1942)</f>
        <v>1</v>
      </c>
      <c r="H1942" s="16" t="n">
        <f aca="false">SUMIFS(Pedidos!$D$2:$D$7000,Pedidos!$B$2:$B$7000,A1942)</f>
        <v>35.32</v>
      </c>
      <c r="I1942" s="7" t="n">
        <f aca="false">5-MIN(4,INT(PERCENTRANK($F$2:$F$2401,F1942,6)*5))</f>
        <v>3</v>
      </c>
      <c r="J1942" s="15" t="n">
        <f aca="false">IF(G1942&gt;=Parámetros!$B$8,5,IF(G1942&gt;=Parámetros!$B$7,4,IF(G1942&gt;=Parámetros!$B$6,3,IF(G1942&gt;=Parámetros!$B$5,2,1))))</f>
        <v>1</v>
      </c>
      <c r="K1942" s="7" t="n">
        <f aca="false">1+MIN(4,INT(PERCENTRANK($H$2:$H$2401,H1942,6)*5))</f>
        <v>2</v>
      </c>
      <c r="L1942" s="7" t="str">
        <f aca="false">I1942&amp;J1942&amp;K1942</f>
        <v>312</v>
      </c>
      <c r="M1942" s="15" t="str">
        <f aca="false">INDEX('Mapa RF'!$B$4:$F$8,6-I1942,J1942)</f>
        <v>A punto de dormirse</v>
      </c>
    </row>
    <row r="1943" customFormat="false" ht="15" hidden="false" customHeight="false" outlineLevel="0" collapsed="false">
      <c r="A1943" s="10" t="s">
        <v>4308</v>
      </c>
      <c r="B1943" s="10" t="s">
        <v>8972</v>
      </c>
      <c r="C1943" s="11" t="n">
        <v>45929</v>
      </c>
      <c r="D1943" s="13" t="b">
        <f aca="false">TRUE()</f>
        <v>1</v>
      </c>
      <c r="E1943" s="14" t="n">
        <f aca="false">_xlfn.MAXIFS(Pedidos!$C$2:$C$7000,Pedidos!$B$2:$B$7000,A1943)</f>
        <v>45929</v>
      </c>
      <c r="F1943" s="15" t="n">
        <f aca="false">Parámetros!$B$4-E1943</f>
        <v>367</v>
      </c>
      <c r="G1943" s="7" t="n">
        <f aca="false">COUNTIF(Pedidos!$B$2:$B$7000,A1943)</f>
        <v>1</v>
      </c>
      <c r="H1943" s="16" t="n">
        <f aca="false">SUMIFS(Pedidos!$D$2:$D$7000,Pedidos!$B$2:$B$7000,A1943)</f>
        <v>26.34</v>
      </c>
      <c r="I1943" s="7" t="n">
        <f aca="false">5-MIN(4,INT(PERCENTRANK($F$2:$F$2401,F1943,6)*5))</f>
        <v>2</v>
      </c>
      <c r="J1943" s="15" t="n">
        <f aca="false">IF(G1943&gt;=Parámetros!$B$8,5,IF(G1943&gt;=Parámetros!$B$7,4,IF(G1943&gt;=Parámetros!$B$6,3,IF(G1943&gt;=Parámetros!$B$5,2,1))))</f>
        <v>1</v>
      </c>
      <c r="K1943" s="7" t="n">
        <f aca="false">1+MIN(4,INT(PERCENTRANK($H$2:$H$2401,H1943,6)*5))</f>
        <v>2</v>
      </c>
      <c r="L1943" s="7" t="str">
        <f aca="false">I1943&amp;J1943&amp;K1943</f>
        <v>212</v>
      </c>
      <c r="M1943" s="15" t="str">
        <f aca="false">INDEX('Mapa RF'!$B$4:$F$8,6-I1943,J1943)</f>
        <v>Hibernando</v>
      </c>
    </row>
    <row r="1944" customFormat="false" ht="15" hidden="false" customHeight="false" outlineLevel="0" collapsed="false">
      <c r="A1944" s="10" t="s">
        <v>3447</v>
      </c>
      <c r="B1944" s="10" t="s">
        <v>8968</v>
      </c>
      <c r="C1944" s="11" t="n">
        <v>45865</v>
      </c>
      <c r="D1944" s="13" t="b">
        <f aca="false">TRUE()</f>
        <v>1</v>
      </c>
      <c r="E1944" s="14" t="n">
        <f aca="false">_xlfn.MAXIFS(Pedidos!$C$2:$C$7000,Pedidos!$B$2:$B$7000,A1944)</f>
        <v>45865</v>
      </c>
      <c r="F1944" s="15" t="n">
        <f aca="false">Parámetros!$B$4-E1944</f>
        <v>431</v>
      </c>
      <c r="G1944" s="7" t="n">
        <f aca="false">COUNTIF(Pedidos!$B$2:$B$7000,A1944)</f>
        <v>1</v>
      </c>
      <c r="H1944" s="16" t="n">
        <f aca="false">SUMIFS(Pedidos!$D$2:$D$7000,Pedidos!$B$2:$B$7000,A1944)</f>
        <v>29.54</v>
      </c>
      <c r="I1944" s="7" t="n">
        <f aca="false">5-MIN(4,INT(PERCENTRANK($F$2:$F$2401,F1944,6)*5))</f>
        <v>2</v>
      </c>
      <c r="J1944" s="15" t="n">
        <f aca="false">IF(G1944&gt;=Parámetros!$B$8,5,IF(G1944&gt;=Parámetros!$B$7,4,IF(G1944&gt;=Parámetros!$B$6,3,IF(G1944&gt;=Parámetros!$B$5,2,1))))</f>
        <v>1</v>
      </c>
      <c r="K1944" s="7" t="n">
        <f aca="false">1+MIN(4,INT(PERCENTRANK($H$2:$H$2401,H1944,6)*5))</f>
        <v>2</v>
      </c>
      <c r="L1944" s="7" t="str">
        <f aca="false">I1944&amp;J1944&amp;K1944</f>
        <v>212</v>
      </c>
      <c r="M1944" s="15" t="str">
        <f aca="false">INDEX('Mapa RF'!$B$4:$F$8,6-I1944,J1944)</f>
        <v>Hibernando</v>
      </c>
    </row>
    <row r="1945" customFormat="false" ht="15" hidden="false" customHeight="false" outlineLevel="0" collapsed="false">
      <c r="A1945" s="10" t="s">
        <v>3092</v>
      </c>
      <c r="B1945" s="10" t="s">
        <v>8971</v>
      </c>
      <c r="C1945" s="11" t="n">
        <v>45838</v>
      </c>
      <c r="D1945" s="13" t="b">
        <f aca="false">TRUE()</f>
        <v>1</v>
      </c>
      <c r="E1945" s="14" t="n">
        <f aca="false">_xlfn.MAXIFS(Pedidos!$C$2:$C$7000,Pedidos!$B$2:$B$7000,A1945)</f>
        <v>45887</v>
      </c>
      <c r="F1945" s="15" t="n">
        <f aca="false">Parámetros!$B$4-E1945</f>
        <v>409</v>
      </c>
      <c r="G1945" s="7" t="n">
        <f aca="false">COUNTIF(Pedidos!$B$2:$B$7000,A1945)</f>
        <v>2</v>
      </c>
      <c r="H1945" s="16" t="n">
        <f aca="false">SUMIFS(Pedidos!$D$2:$D$7000,Pedidos!$B$2:$B$7000,A1945)</f>
        <v>70.82</v>
      </c>
      <c r="I1945" s="7" t="n">
        <f aca="false">5-MIN(4,INT(PERCENTRANK($F$2:$F$2401,F1945,6)*5))</f>
        <v>2</v>
      </c>
      <c r="J1945" s="15" t="n">
        <f aca="false">IF(G1945&gt;=Parámetros!$B$8,5,IF(G1945&gt;=Parámetros!$B$7,4,IF(G1945&gt;=Parámetros!$B$6,3,IF(G1945&gt;=Parámetros!$B$5,2,1))))</f>
        <v>2</v>
      </c>
      <c r="K1945" s="7" t="n">
        <f aca="false">1+MIN(4,INT(PERCENTRANK($H$2:$H$2401,H1945,6)*5))</f>
        <v>4</v>
      </c>
      <c r="L1945" s="7" t="str">
        <f aca="false">I1945&amp;J1945&amp;K1945</f>
        <v>224</v>
      </c>
      <c r="M1945" s="15" t="str">
        <f aca="false">INDEX('Mapa RF'!$B$4:$F$8,6-I1945,J1945)</f>
        <v>Hibernando</v>
      </c>
    </row>
    <row r="1946" customFormat="false" ht="15" hidden="false" customHeight="false" outlineLevel="0" collapsed="false">
      <c r="A1946" s="10" t="s">
        <v>8028</v>
      </c>
      <c r="B1946" s="10" t="s">
        <v>8974</v>
      </c>
      <c r="C1946" s="11" t="n">
        <v>46219</v>
      </c>
      <c r="D1946" s="13" t="b">
        <f aca="false">TRUE()</f>
        <v>1</v>
      </c>
      <c r="E1946" s="14" t="n">
        <f aca="false">_xlfn.MAXIFS(Pedidos!$C$2:$C$7000,Pedidos!$B$2:$B$7000,A1946)</f>
        <v>46219</v>
      </c>
      <c r="F1946" s="15" t="n">
        <f aca="false">Parámetros!$B$4-E1946</f>
        <v>77</v>
      </c>
      <c r="G1946" s="7" t="n">
        <f aca="false">COUNTIF(Pedidos!$B$2:$B$7000,A1946)</f>
        <v>1</v>
      </c>
      <c r="H1946" s="16" t="n">
        <f aca="false">SUMIFS(Pedidos!$D$2:$D$7000,Pedidos!$B$2:$B$7000,A1946)</f>
        <v>32.92</v>
      </c>
      <c r="I1946" s="7" t="n">
        <f aca="false">5-MIN(4,INT(PERCENTRANK($F$2:$F$2401,F1946,6)*5))</f>
        <v>4</v>
      </c>
      <c r="J1946" s="15" t="n">
        <f aca="false">IF(G1946&gt;=Parámetros!$B$8,5,IF(G1946&gt;=Parámetros!$B$7,4,IF(G1946&gt;=Parámetros!$B$6,3,IF(G1946&gt;=Parámetros!$B$5,2,1))))</f>
        <v>1</v>
      </c>
      <c r="K1946" s="7" t="n">
        <f aca="false">1+MIN(4,INT(PERCENTRANK($H$2:$H$2401,H1946,6)*5))</f>
        <v>2</v>
      </c>
      <c r="L1946" s="7" t="str">
        <f aca="false">I1946&amp;J1946&amp;K1946</f>
        <v>412</v>
      </c>
      <c r="M1946" s="15" t="str">
        <f aca="false">INDEX('Mapa RF'!$B$4:$F$8,6-I1946,J1946)</f>
        <v>Prometedores</v>
      </c>
    </row>
    <row r="1947" customFormat="false" ht="15" hidden="false" customHeight="false" outlineLevel="0" collapsed="false">
      <c r="A1947" s="10" t="s">
        <v>3404</v>
      </c>
      <c r="B1947" s="10" t="s">
        <v>8968</v>
      </c>
      <c r="C1947" s="11" t="n">
        <v>45862</v>
      </c>
      <c r="D1947" s="13" t="b">
        <f aca="false">FALSE()</f>
        <v>0</v>
      </c>
      <c r="E1947" s="14" t="n">
        <f aca="false">_xlfn.MAXIFS(Pedidos!$C$2:$C$7000,Pedidos!$B$2:$B$7000,A1947)</f>
        <v>46084</v>
      </c>
      <c r="F1947" s="15" t="n">
        <f aca="false">Parámetros!$B$4-E1947</f>
        <v>212</v>
      </c>
      <c r="G1947" s="7" t="n">
        <f aca="false">COUNTIF(Pedidos!$B$2:$B$7000,A1947)</f>
        <v>2</v>
      </c>
      <c r="H1947" s="16" t="n">
        <f aca="false">SUMIFS(Pedidos!$D$2:$D$7000,Pedidos!$B$2:$B$7000,A1947)</f>
        <v>80.45</v>
      </c>
      <c r="I1947" s="7" t="n">
        <f aca="false">5-MIN(4,INT(PERCENTRANK($F$2:$F$2401,F1947,6)*5))</f>
        <v>3</v>
      </c>
      <c r="J1947" s="15" t="n">
        <f aca="false">IF(G1947&gt;=Parámetros!$B$8,5,IF(G1947&gt;=Parámetros!$B$7,4,IF(G1947&gt;=Parámetros!$B$6,3,IF(G1947&gt;=Parámetros!$B$5,2,1))))</f>
        <v>2</v>
      </c>
      <c r="K1947" s="7" t="n">
        <f aca="false">1+MIN(4,INT(PERCENTRANK($H$2:$H$2401,H1947,6)*5))</f>
        <v>4</v>
      </c>
      <c r="L1947" s="7" t="str">
        <f aca="false">I1947&amp;J1947&amp;K1947</f>
        <v>324</v>
      </c>
      <c r="M1947" s="15" t="str">
        <f aca="false">INDEX('Mapa RF'!$B$4:$F$8,6-I1947,J1947)</f>
        <v>A punto de dormirse</v>
      </c>
    </row>
    <row r="1948" customFormat="false" ht="15" hidden="false" customHeight="false" outlineLevel="0" collapsed="false">
      <c r="A1948" s="10" t="s">
        <v>2919</v>
      </c>
      <c r="B1948" s="10" t="s">
        <v>8971</v>
      </c>
      <c r="C1948" s="11" t="n">
        <v>45825</v>
      </c>
      <c r="D1948" s="13" t="b">
        <f aca="false">FALSE()</f>
        <v>0</v>
      </c>
      <c r="E1948" s="14" t="n">
        <f aca="false">_xlfn.MAXIFS(Pedidos!$C$2:$C$7000,Pedidos!$B$2:$B$7000,A1948)</f>
        <v>45825</v>
      </c>
      <c r="F1948" s="15" t="n">
        <f aca="false">Parámetros!$B$4-E1948</f>
        <v>471</v>
      </c>
      <c r="G1948" s="7" t="n">
        <f aca="false">COUNTIF(Pedidos!$B$2:$B$7000,A1948)</f>
        <v>1</v>
      </c>
      <c r="H1948" s="16" t="n">
        <f aca="false">SUMIFS(Pedidos!$D$2:$D$7000,Pedidos!$B$2:$B$7000,A1948)</f>
        <v>22.13</v>
      </c>
      <c r="I1948" s="7" t="n">
        <f aca="false">5-MIN(4,INT(PERCENTRANK($F$2:$F$2401,F1948,6)*5))</f>
        <v>2</v>
      </c>
      <c r="J1948" s="15" t="n">
        <f aca="false">IF(G1948&gt;=Parámetros!$B$8,5,IF(G1948&gt;=Parámetros!$B$7,4,IF(G1948&gt;=Parámetros!$B$6,3,IF(G1948&gt;=Parámetros!$B$5,2,1))))</f>
        <v>1</v>
      </c>
      <c r="K1948" s="7" t="n">
        <f aca="false">1+MIN(4,INT(PERCENTRANK($H$2:$H$2401,H1948,6)*5))</f>
        <v>1</v>
      </c>
      <c r="L1948" s="7" t="str">
        <f aca="false">I1948&amp;J1948&amp;K1948</f>
        <v>211</v>
      </c>
      <c r="M1948" s="15" t="str">
        <f aca="false">INDEX('Mapa RF'!$B$4:$F$8,6-I1948,J1948)</f>
        <v>Hibernando</v>
      </c>
    </row>
    <row r="1949" customFormat="false" ht="15" hidden="false" customHeight="false" outlineLevel="0" collapsed="false">
      <c r="A1949" s="10" t="s">
        <v>2209</v>
      </c>
      <c r="B1949" s="10" t="s">
        <v>8972</v>
      </c>
      <c r="C1949" s="11" t="n">
        <v>45771</v>
      </c>
      <c r="D1949" s="13" t="b">
        <f aca="false">TRUE()</f>
        <v>1</v>
      </c>
      <c r="E1949" s="14" t="n">
        <f aca="false">_xlfn.MAXIFS(Pedidos!$C$2:$C$7000,Pedidos!$B$2:$B$7000,A1949)</f>
        <v>45771</v>
      </c>
      <c r="F1949" s="15" t="n">
        <f aca="false">Parámetros!$B$4-E1949</f>
        <v>525</v>
      </c>
      <c r="G1949" s="7" t="n">
        <f aca="false">COUNTIF(Pedidos!$B$2:$B$7000,A1949)</f>
        <v>1</v>
      </c>
      <c r="H1949" s="16" t="n">
        <f aca="false">SUMIFS(Pedidos!$D$2:$D$7000,Pedidos!$B$2:$B$7000,A1949)</f>
        <v>44.19</v>
      </c>
      <c r="I1949" s="7" t="n">
        <f aca="false">5-MIN(4,INT(PERCENTRANK($F$2:$F$2401,F1949,6)*5))</f>
        <v>1</v>
      </c>
      <c r="J1949" s="15" t="n">
        <f aca="false">IF(G1949&gt;=Parámetros!$B$8,5,IF(G1949&gt;=Parámetros!$B$7,4,IF(G1949&gt;=Parámetros!$B$6,3,IF(G1949&gt;=Parámetros!$B$5,2,1))))</f>
        <v>1</v>
      </c>
      <c r="K1949" s="7" t="n">
        <f aca="false">1+MIN(4,INT(PERCENTRANK($H$2:$H$2401,H1949,6)*5))</f>
        <v>3</v>
      </c>
      <c r="L1949" s="7" t="str">
        <f aca="false">I1949&amp;J1949&amp;K1949</f>
        <v>113</v>
      </c>
      <c r="M1949" s="15" t="str">
        <f aca="false">INDEX('Mapa RF'!$B$4:$F$8,6-I1949,J1949)</f>
        <v>Hibernando</v>
      </c>
    </row>
    <row r="1950" customFormat="false" ht="15" hidden="false" customHeight="false" outlineLevel="0" collapsed="false">
      <c r="A1950" s="10" t="s">
        <v>694</v>
      </c>
      <c r="B1950" s="10" t="s">
        <v>8973</v>
      </c>
      <c r="C1950" s="11" t="n">
        <v>45645</v>
      </c>
      <c r="D1950" s="13" t="b">
        <f aca="false">TRUE()</f>
        <v>1</v>
      </c>
      <c r="E1950" s="14" t="n">
        <f aca="false">_xlfn.MAXIFS(Pedidos!$C$2:$C$7000,Pedidos!$B$2:$B$7000,A1950)</f>
        <v>45853</v>
      </c>
      <c r="F1950" s="15" t="n">
        <f aca="false">Parámetros!$B$4-E1950</f>
        <v>443</v>
      </c>
      <c r="G1950" s="7" t="n">
        <f aca="false">COUNTIF(Pedidos!$B$2:$B$7000,A1950)</f>
        <v>4</v>
      </c>
      <c r="H1950" s="16" t="n">
        <f aca="false">SUMIFS(Pedidos!$D$2:$D$7000,Pedidos!$B$2:$B$7000,A1950)</f>
        <v>198.94</v>
      </c>
      <c r="I1950" s="7" t="n">
        <f aca="false">5-MIN(4,INT(PERCENTRANK($F$2:$F$2401,F1950,6)*5))</f>
        <v>2</v>
      </c>
      <c r="J1950" s="15" t="n">
        <f aca="false">IF(G1950&gt;=Parámetros!$B$8,5,IF(G1950&gt;=Parámetros!$B$7,4,IF(G1950&gt;=Parámetros!$B$6,3,IF(G1950&gt;=Parámetros!$B$5,2,1))))</f>
        <v>4</v>
      </c>
      <c r="K1950" s="7" t="n">
        <f aca="false">1+MIN(4,INT(PERCENTRANK($H$2:$H$2401,H1950,6)*5))</f>
        <v>5</v>
      </c>
      <c r="L1950" s="7" t="str">
        <f aca="false">I1950&amp;J1950&amp;K1950</f>
        <v>245</v>
      </c>
      <c r="M1950" s="15" t="str">
        <f aca="false">INDEX('Mapa RF'!$B$4:$F$8,6-I1950,J1950)</f>
        <v>En riesgo</v>
      </c>
    </row>
    <row r="1951" customFormat="false" ht="15" hidden="false" customHeight="false" outlineLevel="0" collapsed="false">
      <c r="A1951" s="10" t="s">
        <v>1775</v>
      </c>
      <c r="B1951" s="10" t="s">
        <v>8980</v>
      </c>
      <c r="C1951" s="11" t="n">
        <v>45738</v>
      </c>
      <c r="D1951" s="13" t="b">
        <f aca="false">FALSE()</f>
        <v>0</v>
      </c>
      <c r="E1951" s="14" t="n">
        <f aca="false">_xlfn.MAXIFS(Pedidos!$C$2:$C$7000,Pedidos!$B$2:$B$7000,A1951)</f>
        <v>45976</v>
      </c>
      <c r="F1951" s="15" t="n">
        <f aca="false">Parámetros!$B$4-E1951</f>
        <v>320</v>
      </c>
      <c r="G1951" s="7" t="n">
        <f aca="false">COUNTIF(Pedidos!$B$2:$B$7000,A1951)</f>
        <v>2</v>
      </c>
      <c r="H1951" s="16" t="n">
        <f aca="false">SUMIFS(Pedidos!$D$2:$D$7000,Pedidos!$B$2:$B$7000,A1951)</f>
        <v>110.82</v>
      </c>
      <c r="I1951" s="7" t="n">
        <f aca="false">5-MIN(4,INT(PERCENTRANK($F$2:$F$2401,F1951,6)*5))</f>
        <v>3</v>
      </c>
      <c r="J1951" s="15" t="n">
        <f aca="false">IF(G1951&gt;=Parámetros!$B$8,5,IF(G1951&gt;=Parámetros!$B$7,4,IF(G1951&gt;=Parámetros!$B$6,3,IF(G1951&gt;=Parámetros!$B$5,2,1))))</f>
        <v>2</v>
      </c>
      <c r="K1951" s="7" t="n">
        <f aca="false">1+MIN(4,INT(PERCENTRANK($H$2:$H$2401,H1951,6)*5))</f>
        <v>4</v>
      </c>
      <c r="L1951" s="7" t="str">
        <f aca="false">I1951&amp;J1951&amp;K1951</f>
        <v>324</v>
      </c>
      <c r="M1951" s="15" t="str">
        <f aca="false">INDEX('Mapa RF'!$B$4:$F$8,6-I1951,J1951)</f>
        <v>A punto de dormirse</v>
      </c>
    </row>
    <row r="1952" customFormat="false" ht="15" hidden="false" customHeight="false" outlineLevel="0" collapsed="false">
      <c r="A1952" s="10" t="s">
        <v>5952</v>
      </c>
      <c r="B1952" s="10" t="s">
        <v>8968</v>
      </c>
      <c r="C1952" s="11" t="n">
        <v>46053</v>
      </c>
      <c r="D1952" s="13" t="b">
        <f aca="false">TRUE()</f>
        <v>1</v>
      </c>
      <c r="E1952" s="14" t="n">
        <f aca="false">_xlfn.MAXIFS(Pedidos!$C$2:$C$7000,Pedidos!$B$2:$B$7000,A1952)</f>
        <v>46053</v>
      </c>
      <c r="F1952" s="15" t="n">
        <f aca="false">Parámetros!$B$4-E1952</f>
        <v>243</v>
      </c>
      <c r="G1952" s="7" t="n">
        <f aca="false">COUNTIF(Pedidos!$B$2:$B$7000,A1952)</f>
        <v>1</v>
      </c>
      <c r="H1952" s="16" t="n">
        <f aca="false">SUMIFS(Pedidos!$D$2:$D$7000,Pedidos!$B$2:$B$7000,A1952)</f>
        <v>34.93</v>
      </c>
      <c r="I1952" s="7" t="n">
        <f aca="false">5-MIN(4,INT(PERCENTRANK($F$2:$F$2401,F1952,6)*5))</f>
        <v>3</v>
      </c>
      <c r="J1952" s="15" t="n">
        <f aca="false">IF(G1952&gt;=Parámetros!$B$8,5,IF(G1952&gt;=Parámetros!$B$7,4,IF(G1952&gt;=Parámetros!$B$6,3,IF(G1952&gt;=Parámetros!$B$5,2,1))))</f>
        <v>1</v>
      </c>
      <c r="K1952" s="7" t="n">
        <f aca="false">1+MIN(4,INT(PERCENTRANK($H$2:$H$2401,H1952,6)*5))</f>
        <v>2</v>
      </c>
      <c r="L1952" s="7" t="str">
        <f aca="false">I1952&amp;J1952&amp;K1952</f>
        <v>312</v>
      </c>
      <c r="M1952" s="15" t="str">
        <f aca="false">INDEX('Mapa RF'!$B$4:$F$8,6-I1952,J1952)</f>
        <v>A punto de dormirse</v>
      </c>
    </row>
    <row r="1953" customFormat="false" ht="15" hidden="false" customHeight="false" outlineLevel="0" collapsed="false">
      <c r="A1953" s="10" t="s">
        <v>4062</v>
      </c>
      <c r="B1953" s="10" t="s">
        <v>8971</v>
      </c>
      <c r="C1953" s="11" t="n">
        <v>45910</v>
      </c>
      <c r="D1953" s="13" t="b">
        <f aca="false">TRUE()</f>
        <v>1</v>
      </c>
      <c r="E1953" s="14" t="n">
        <f aca="false">_xlfn.MAXIFS(Pedidos!$C$2:$C$7000,Pedidos!$B$2:$B$7000,A1953)</f>
        <v>46225</v>
      </c>
      <c r="F1953" s="15" t="n">
        <f aca="false">Parámetros!$B$4-E1953</f>
        <v>71</v>
      </c>
      <c r="G1953" s="7" t="n">
        <f aca="false">COUNTIF(Pedidos!$B$2:$B$7000,A1953)</f>
        <v>5</v>
      </c>
      <c r="H1953" s="16" t="n">
        <f aca="false">SUMIFS(Pedidos!$D$2:$D$7000,Pedidos!$B$2:$B$7000,A1953)</f>
        <v>207.07</v>
      </c>
      <c r="I1953" s="7" t="n">
        <f aca="false">5-MIN(4,INT(PERCENTRANK($F$2:$F$2401,F1953,6)*5))</f>
        <v>4</v>
      </c>
      <c r="J1953" s="15" t="n">
        <f aca="false">IF(G1953&gt;=Parámetros!$B$8,5,IF(G1953&gt;=Parámetros!$B$7,4,IF(G1953&gt;=Parámetros!$B$6,3,IF(G1953&gt;=Parámetros!$B$5,2,1))))</f>
        <v>4</v>
      </c>
      <c r="K1953" s="7" t="n">
        <f aca="false">1+MIN(4,INT(PERCENTRANK($H$2:$H$2401,H1953,6)*5))</f>
        <v>5</v>
      </c>
      <c r="L1953" s="7" t="str">
        <f aca="false">I1953&amp;J1953&amp;K1953</f>
        <v>445</v>
      </c>
      <c r="M1953" s="15" t="str">
        <f aca="false">INDEX('Mapa RF'!$B$4:$F$8,6-I1953,J1953)</f>
        <v>Leales</v>
      </c>
    </row>
    <row r="1954" customFormat="false" ht="15" hidden="false" customHeight="false" outlineLevel="0" collapsed="false">
      <c r="A1954" s="10" t="s">
        <v>867</v>
      </c>
      <c r="B1954" s="10" t="s">
        <v>8977</v>
      </c>
      <c r="C1954" s="11" t="n">
        <v>45662</v>
      </c>
      <c r="D1954" s="13" t="b">
        <f aca="false">FALSE()</f>
        <v>0</v>
      </c>
      <c r="E1954" s="14" t="n">
        <f aca="false">_xlfn.MAXIFS(Pedidos!$C$2:$C$7000,Pedidos!$B$2:$B$7000,A1954)</f>
        <v>45821</v>
      </c>
      <c r="F1954" s="15" t="n">
        <f aca="false">Parámetros!$B$4-E1954</f>
        <v>475</v>
      </c>
      <c r="G1954" s="7" t="n">
        <f aca="false">COUNTIF(Pedidos!$B$2:$B$7000,A1954)</f>
        <v>4</v>
      </c>
      <c r="H1954" s="16" t="n">
        <f aca="false">SUMIFS(Pedidos!$D$2:$D$7000,Pedidos!$B$2:$B$7000,A1954)</f>
        <v>137.57</v>
      </c>
      <c r="I1954" s="7" t="n">
        <f aca="false">5-MIN(4,INT(PERCENTRANK($F$2:$F$2401,F1954,6)*5))</f>
        <v>2</v>
      </c>
      <c r="J1954" s="15" t="n">
        <f aca="false">IF(G1954&gt;=Parámetros!$B$8,5,IF(G1954&gt;=Parámetros!$B$7,4,IF(G1954&gt;=Parámetros!$B$6,3,IF(G1954&gt;=Parámetros!$B$5,2,1))))</f>
        <v>4</v>
      </c>
      <c r="K1954" s="7" t="n">
        <f aca="false">1+MIN(4,INT(PERCENTRANK($H$2:$H$2401,H1954,6)*5))</f>
        <v>5</v>
      </c>
      <c r="L1954" s="7" t="str">
        <f aca="false">I1954&amp;J1954&amp;K1954</f>
        <v>245</v>
      </c>
      <c r="M1954" s="15" t="str">
        <f aca="false">INDEX('Mapa RF'!$B$4:$F$8,6-I1954,J1954)</f>
        <v>En riesgo</v>
      </c>
    </row>
    <row r="1955" customFormat="false" ht="15" hidden="false" customHeight="false" outlineLevel="0" collapsed="false">
      <c r="A1955" s="10" t="s">
        <v>5645</v>
      </c>
      <c r="B1955" s="10" t="s">
        <v>8981</v>
      </c>
      <c r="C1955" s="11" t="n">
        <v>46029</v>
      </c>
      <c r="D1955" s="13" t="b">
        <f aca="false">TRUE()</f>
        <v>1</v>
      </c>
      <c r="E1955" s="14" t="n">
        <f aca="false">_xlfn.MAXIFS(Pedidos!$C$2:$C$7000,Pedidos!$B$2:$B$7000,A1955)</f>
        <v>46029</v>
      </c>
      <c r="F1955" s="15" t="n">
        <f aca="false">Parámetros!$B$4-E1955</f>
        <v>267</v>
      </c>
      <c r="G1955" s="7" t="n">
        <f aca="false">COUNTIF(Pedidos!$B$2:$B$7000,A1955)</f>
        <v>1</v>
      </c>
      <c r="H1955" s="16" t="n">
        <f aca="false">SUMIFS(Pedidos!$D$2:$D$7000,Pedidos!$B$2:$B$7000,A1955)</f>
        <v>38.82</v>
      </c>
      <c r="I1955" s="7" t="n">
        <f aca="false">5-MIN(4,INT(PERCENTRANK($F$2:$F$2401,F1955,6)*5))</f>
        <v>3</v>
      </c>
      <c r="J1955" s="15" t="n">
        <f aca="false">IF(G1955&gt;=Parámetros!$B$8,5,IF(G1955&gt;=Parámetros!$B$7,4,IF(G1955&gt;=Parámetros!$B$6,3,IF(G1955&gt;=Parámetros!$B$5,2,1))))</f>
        <v>1</v>
      </c>
      <c r="K1955" s="7" t="n">
        <f aca="false">1+MIN(4,INT(PERCENTRANK($H$2:$H$2401,H1955,6)*5))</f>
        <v>3</v>
      </c>
      <c r="L1955" s="7" t="str">
        <f aca="false">I1955&amp;J1955&amp;K1955</f>
        <v>313</v>
      </c>
      <c r="M1955" s="15" t="str">
        <f aca="false">INDEX('Mapa RF'!$B$4:$F$8,6-I1955,J1955)</f>
        <v>A punto de dormirse</v>
      </c>
    </row>
    <row r="1956" customFormat="false" ht="15" hidden="false" customHeight="false" outlineLevel="0" collapsed="false">
      <c r="A1956" s="10" t="s">
        <v>7994</v>
      </c>
      <c r="B1956" s="10" t="s">
        <v>8972</v>
      </c>
      <c r="C1956" s="11" t="n">
        <v>46216</v>
      </c>
      <c r="D1956" s="13" t="b">
        <f aca="false">TRUE()</f>
        <v>1</v>
      </c>
      <c r="E1956" s="14" t="n">
        <f aca="false">_xlfn.MAXIFS(Pedidos!$C$2:$C$7000,Pedidos!$B$2:$B$7000,A1956)</f>
        <v>46216</v>
      </c>
      <c r="F1956" s="15" t="n">
        <f aca="false">Parámetros!$B$4-E1956</f>
        <v>80</v>
      </c>
      <c r="G1956" s="7" t="n">
        <f aca="false">COUNTIF(Pedidos!$B$2:$B$7000,A1956)</f>
        <v>1</v>
      </c>
      <c r="H1956" s="16" t="n">
        <f aca="false">SUMIFS(Pedidos!$D$2:$D$7000,Pedidos!$B$2:$B$7000,A1956)</f>
        <v>25.86</v>
      </c>
      <c r="I1956" s="7" t="n">
        <f aca="false">5-MIN(4,INT(PERCENTRANK($F$2:$F$2401,F1956,6)*5))</f>
        <v>4</v>
      </c>
      <c r="J1956" s="15" t="n">
        <f aca="false">IF(G1956&gt;=Parámetros!$B$8,5,IF(G1956&gt;=Parámetros!$B$7,4,IF(G1956&gt;=Parámetros!$B$6,3,IF(G1956&gt;=Parámetros!$B$5,2,1))))</f>
        <v>1</v>
      </c>
      <c r="K1956" s="7" t="n">
        <f aca="false">1+MIN(4,INT(PERCENTRANK($H$2:$H$2401,H1956,6)*5))</f>
        <v>2</v>
      </c>
      <c r="L1956" s="7" t="str">
        <f aca="false">I1956&amp;J1956&amp;K1956</f>
        <v>412</v>
      </c>
      <c r="M1956" s="15" t="str">
        <f aca="false">INDEX('Mapa RF'!$B$4:$F$8,6-I1956,J1956)</f>
        <v>Prometedores</v>
      </c>
    </row>
    <row r="1957" customFormat="false" ht="15" hidden="false" customHeight="false" outlineLevel="0" collapsed="false">
      <c r="A1957" s="10" t="s">
        <v>2464</v>
      </c>
      <c r="B1957" s="10" t="s">
        <v>8975</v>
      </c>
      <c r="C1957" s="11" t="n">
        <v>45790</v>
      </c>
      <c r="D1957" s="13" t="b">
        <f aca="false">TRUE()</f>
        <v>1</v>
      </c>
      <c r="E1957" s="14" t="n">
        <f aca="false">_xlfn.MAXIFS(Pedidos!$C$2:$C$7000,Pedidos!$B$2:$B$7000,A1957)</f>
        <v>45790</v>
      </c>
      <c r="F1957" s="15" t="n">
        <f aca="false">Parámetros!$B$4-E1957</f>
        <v>506</v>
      </c>
      <c r="G1957" s="7" t="n">
        <f aca="false">COUNTIF(Pedidos!$B$2:$B$7000,A1957)</f>
        <v>1</v>
      </c>
      <c r="H1957" s="16" t="n">
        <f aca="false">SUMIFS(Pedidos!$D$2:$D$7000,Pedidos!$B$2:$B$7000,A1957)</f>
        <v>34.09</v>
      </c>
      <c r="I1957" s="7" t="n">
        <f aca="false">5-MIN(4,INT(PERCENTRANK($F$2:$F$2401,F1957,6)*5))</f>
        <v>2</v>
      </c>
      <c r="J1957" s="15" t="n">
        <f aca="false">IF(G1957&gt;=Parámetros!$B$8,5,IF(G1957&gt;=Parámetros!$B$7,4,IF(G1957&gt;=Parámetros!$B$6,3,IF(G1957&gt;=Parámetros!$B$5,2,1))))</f>
        <v>1</v>
      </c>
      <c r="K1957" s="7" t="n">
        <f aca="false">1+MIN(4,INT(PERCENTRANK($H$2:$H$2401,H1957,6)*5))</f>
        <v>2</v>
      </c>
      <c r="L1957" s="7" t="str">
        <f aca="false">I1957&amp;J1957&amp;K1957</f>
        <v>212</v>
      </c>
      <c r="M1957" s="15" t="str">
        <f aca="false">INDEX('Mapa RF'!$B$4:$F$8,6-I1957,J1957)</f>
        <v>Hibernando</v>
      </c>
    </row>
    <row r="1958" customFormat="false" ht="15" hidden="false" customHeight="false" outlineLevel="0" collapsed="false">
      <c r="A1958" s="10" t="s">
        <v>5072</v>
      </c>
      <c r="B1958" s="10" t="s">
        <v>8968</v>
      </c>
      <c r="C1958" s="11" t="n">
        <v>45985</v>
      </c>
      <c r="D1958" s="13" t="b">
        <f aca="false">FALSE()</f>
        <v>0</v>
      </c>
      <c r="E1958" s="14" t="n">
        <f aca="false">_xlfn.MAXIFS(Pedidos!$C$2:$C$7000,Pedidos!$B$2:$B$7000,A1958)</f>
        <v>45985</v>
      </c>
      <c r="F1958" s="15" t="n">
        <f aca="false">Parámetros!$B$4-E1958</f>
        <v>311</v>
      </c>
      <c r="G1958" s="7" t="n">
        <f aca="false">COUNTIF(Pedidos!$B$2:$B$7000,A1958)</f>
        <v>1</v>
      </c>
      <c r="H1958" s="16" t="n">
        <f aca="false">SUMIFS(Pedidos!$D$2:$D$7000,Pedidos!$B$2:$B$7000,A1958)</f>
        <v>23.31</v>
      </c>
      <c r="I1958" s="7" t="n">
        <f aca="false">5-MIN(4,INT(PERCENTRANK($F$2:$F$2401,F1958,6)*5))</f>
        <v>3</v>
      </c>
      <c r="J1958" s="15" t="n">
        <f aca="false">IF(G1958&gt;=Parámetros!$B$8,5,IF(G1958&gt;=Parámetros!$B$7,4,IF(G1958&gt;=Parámetros!$B$6,3,IF(G1958&gt;=Parámetros!$B$5,2,1))))</f>
        <v>1</v>
      </c>
      <c r="K1958" s="7" t="n">
        <f aca="false">1+MIN(4,INT(PERCENTRANK($H$2:$H$2401,H1958,6)*5))</f>
        <v>1</v>
      </c>
      <c r="L1958" s="7" t="str">
        <f aca="false">I1958&amp;J1958&amp;K1958</f>
        <v>311</v>
      </c>
      <c r="M1958" s="15" t="str">
        <f aca="false">INDEX('Mapa RF'!$B$4:$F$8,6-I1958,J1958)</f>
        <v>A punto de dormirse</v>
      </c>
    </row>
    <row r="1959" customFormat="false" ht="15" hidden="false" customHeight="false" outlineLevel="0" collapsed="false">
      <c r="A1959" s="10" t="s">
        <v>1351</v>
      </c>
      <c r="B1959" s="10" t="s">
        <v>8968</v>
      </c>
      <c r="C1959" s="11" t="n">
        <v>45705</v>
      </c>
      <c r="D1959" s="13" t="b">
        <f aca="false">TRUE()</f>
        <v>1</v>
      </c>
      <c r="E1959" s="14" t="n">
        <f aca="false">_xlfn.MAXIFS(Pedidos!$C$2:$C$7000,Pedidos!$B$2:$B$7000,A1959)</f>
        <v>46001</v>
      </c>
      <c r="F1959" s="15" t="n">
        <f aca="false">Parámetros!$B$4-E1959</f>
        <v>295</v>
      </c>
      <c r="G1959" s="7" t="n">
        <f aca="false">COUNTIF(Pedidos!$B$2:$B$7000,A1959)</f>
        <v>3</v>
      </c>
      <c r="H1959" s="16" t="n">
        <f aca="false">SUMIFS(Pedidos!$D$2:$D$7000,Pedidos!$B$2:$B$7000,A1959)</f>
        <v>74.85</v>
      </c>
      <c r="I1959" s="7" t="n">
        <f aca="false">5-MIN(4,INT(PERCENTRANK($F$2:$F$2401,F1959,6)*5))</f>
        <v>3</v>
      </c>
      <c r="J1959" s="15" t="n">
        <f aca="false">IF(G1959&gt;=Parámetros!$B$8,5,IF(G1959&gt;=Parámetros!$B$7,4,IF(G1959&gt;=Parámetros!$B$6,3,IF(G1959&gt;=Parámetros!$B$5,2,1))))</f>
        <v>3</v>
      </c>
      <c r="K1959" s="7" t="n">
        <f aca="false">1+MIN(4,INT(PERCENTRANK($H$2:$H$2401,H1959,6)*5))</f>
        <v>4</v>
      </c>
      <c r="L1959" s="7" t="str">
        <f aca="false">I1959&amp;J1959&amp;K1959</f>
        <v>334</v>
      </c>
      <c r="M1959" s="15" t="str">
        <f aca="false">INDEX('Mapa RF'!$B$4:$F$8,6-I1959,J1959)</f>
        <v>Necesitan atención</v>
      </c>
    </row>
    <row r="1960" customFormat="false" ht="15" hidden="false" customHeight="false" outlineLevel="0" collapsed="false">
      <c r="A1960" s="10" t="s">
        <v>41</v>
      </c>
      <c r="B1960" s="10" t="s">
        <v>8974</v>
      </c>
      <c r="C1960" s="11" t="n">
        <v>45568</v>
      </c>
      <c r="D1960" s="13" t="b">
        <f aca="false">TRUE()</f>
        <v>1</v>
      </c>
      <c r="E1960" s="14" t="n">
        <f aca="false">_xlfn.MAXIFS(Pedidos!$C$2:$C$7000,Pedidos!$B$2:$B$7000,A1960)</f>
        <v>45568</v>
      </c>
      <c r="F1960" s="15" t="n">
        <f aca="false">Parámetros!$B$4-E1960</f>
        <v>728</v>
      </c>
      <c r="G1960" s="7" t="n">
        <f aca="false">COUNTIF(Pedidos!$B$2:$B$7000,A1960)</f>
        <v>1</v>
      </c>
      <c r="H1960" s="16" t="n">
        <f aca="false">SUMIFS(Pedidos!$D$2:$D$7000,Pedidos!$B$2:$B$7000,A1960)</f>
        <v>43.48</v>
      </c>
      <c r="I1960" s="7" t="n">
        <f aca="false">5-MIN(4,INT(PERCENTRANK($F$2:$F$2401,F1960,6)*5))</f>
        <v>1</v>
      </c>
      <c r="J1960" s="15" t="n">
        <f aca="false">IF(G1960&gt;=Parámetros!$B$8,5,IF(G1960&gt;=Parámetros!$B$7,4,IF(G1960&gt;=Parámetros!$B$6,3,IF(G1960&gt;=Parámetros!$B$5,2,1))))</f>
        <v>1</v>
      </c>
      <c r="K1960" s="7" t="n">
        <f aca="false">1+MIN(4,INT(PERCENTRANK($H$2:$H$2401,H1960,6)*5))</f>
        <v>3</v>
      </c>
      <c r="L1960" s="7" t="str">
        <f aca="false">I1960&amp;J1960&amp;K1960</f>
        <v>113</v>
      </c>
      <c r="M1960" s="15" t="str">
        <f aca="false">INDEX('Mapa RF'!$B$4:$F$8,6-I1960,J1960)</f>
        <v>Hibernando</v>
      </c>
    </row>
    <row r="1961" customFormat="false" ht="15" hidden="false" customHeight="false" outlineLevel="0" collapsed="false">
      <c r="A1961" s="10" t="s">
        <v>1764</v>
      </c>
      <c r="B1961" s="10" t="s">
        <v>8972</v>
      </c>
      <c r="C1961" s="11" t="n">
        <v>45737</v>
      </c>
      <c r="D1961" s="13" t="b">
        <f aca="false">TRUE()</f>
        <v>1</v>
      </c>
      <c r="E1961" s="14" t="n">
        <f aca="false">_xlfn.MAXIFS(Pedidos!$C$2:$C$7000,Pedidos!$B$2:$B$7000,A1961)</f>
        <v>45856</v>
      </c>
      <c r="F1961" s="15" t="n">
        <f aca="false">Parámetros!$B$4-E1961</f>
        <v>440</v>
      </c>
      <c r="G1961" s="7" t="n">
        <f aca="false">COUNTIF(Pedidos!$B$2:$B$7000,A1961)</f>
        <v>2</v>
      </c>
      <c r="H1961" s="16" t="n">
        <f aca="false">SUMIFS(Pedidos!$D$2:$D$7000,Pedidos!$B$2:$B$7000,A1961)</f>
        <v>75.05</v>
      </c>
      <c r="I1961" s="7" t="n">
        <f aca="false">5-MIN(4,INT(PERCENTRANK($F$2:$F$2401,F1961,6)*5))</f>
        <v>2</v>
      </c>
      <c r="J1961" s="15" t="n">
        <f aca="false">IF(G1961&gt;=Parámetros!$B$8,5,IF(G1961&gt;=Parámetros!$B$7,4,IF(G1961&gt;=Parámetros!$B$6,3,IF(G1961&gt;=Parámetros!$B$5,2,1))))</f>
        <v>2</v>
      </c>
      <c r="K1961" s="7" t="n">
        <f aca="false">1+MIN(4,INT(PERCENTRANK($H$2:$H$2401,H1961,6)*5))</f>
        <v>4</v>
      </c>
      <c r="L1961" s="7" t="str">
        <f aca="false">I1961&amp;J1961&amp;K1961</f>
        <v>224</v>
      </c>
      <c r="M1961" s="15" t="str">
        <f aca="false">INDEX('Mapa RF'!$B$4:$F$8,6-I1961,J1961)</f>
        <v>Hibernando</v>
      </c>
    </row>
    <row r="1962" customFormat="false" ht="15" hidden="false" customHeight="false" outlineLevel="0" collapsed="false">
      <c r="A1962" s="10" t="s">
        <v>7479</v>
      </c>
      <c r="B1962" s="10" t="s">
        <v>8968</v>
      </c>
      <c r="C1962" s="11" t="n">
        <v>46175</v>
      </c>
      <c r="D1962" s="13" t="b">
        <f aca="false">TRUE()</f>
        <v>1</v>
      </c>
      <c r="E1962" s="14" t="n">
        <f aca="false">_xlfn.MAXIFS(Pedidos!$C$2:$C$7000,Pedidos!$B$2:$B$7000,A1962)</f>
        <v>46289</v>
      </c>
      <c r="F1962" s="15" t="n">
        <f aca="false">Parámetros!$B$4-E1962</f>
        <v>7</v>
      </c>
      <c r="G1962" s="7" t="n">
        <f aca="false">COUNTIF(Pedidos!$B$2:$B$7000,A1962)</f>
        <v>6</v>
      </c>
      <c r="H1962" s="16" t="n">
        <f aca="false">SUMIFS(Pedidos!$D$2:$D$7000,Pedidos!$B$2:$B$7000,A1962)</f>
        <v>288.65</v>
      </c>
      <c r="I1962" s="7" t="n">
        <f aca="false">5-MIN(4,INT(PERCENTRANK($F$2:$F$2401,F1962,6)*5))</f>
        <v>5</v>
      </c>
      <c r="J1962" s="15" t="n">
        <f aca="false">IF(G1962&gt;=Parámetros!$B$8,5,IF(G1962&gt;=Parámetros!$B$7,4,IF(G1962&gt;=Parámetros!$B$6,3,IF(G1962&gt;=Parámetros!$B$5,2,1))))</f>
        <v>5</v>
      </c>
      <c r="K1962" s="7" t="n">
        <f aca="false">1+MIN(4,INT(PERCENTRANK($H$2:$H$2401,H1962,6)*5))</f>
        <v>5</v>
      </c>
      <c r="L1962" s="7" t="str">
        <f aca="false">I1962&amp;J1962&amp;K1962</f>
        <v>555</v>
      </c>
      <c r="M1962" s="15" t="str">
        <f aca="false">INDEX('Mapa RF'!$B$4:$F$8,6-I1962,J1962)</f>
        <v>Campeones</v>
      </c>
    </row>
    <row r="1963" customFormat="false" ht="15" hidden="false" customHeight="false" outlineLevel="0" collapsed="false">
      <c r="A1963" s="10" t="s">
        <v>7955</v>
      </c>
      <c r="B1963" s="10" t="s">
        <v>8979</v>
      </c>
      <c r="C1963" s="11" t="n">
        <v>46214</v>
      </c>
      <c r="D1963" s="13" t="b">
        <f aca="false">TRUE()</f>
        <v>1</v>
      </c>
      <c r="E1963" s="14" t="n">
        <f aca="false">_xlfn.MAXIFS(Pedidos!$C$2:$C$7000,Pedidos!$B$2:$B$7000,A1963)</f>
        <v>46214</v>
      </c>
      <c r="F1963" s="15" t="n">
        <f aca="false">Parámetros!$B$4-E1963</f>
        <v>82</v>
      </c>
      <c r="G1963" s="7" t="n">
        <f aca="false">COUNTIF(Pedidos!$B$2:$B$7000,A1963)</f>
        <v>1</v>
      </c>
      <c r="H1963" s="16" t="n">
        <f aca="false">SUMIFS(Pedidos!$D$2:$D$7000,Pedidos!$B$2:$B$7000,A1963)</f>
        <v>35.6</v>
      </c>
      <c r="I1963" s="7" t="n">
        <f aca="false">5-MIN(4,INT(PERCENTRANK($F$2:$F$2401,F1963,6)*5))</f>
        <v>4</v>
      </c>
      <c r="J1963" s="15" t="n">
        <f aca="false">IF(G1963&gt;=Parámetros!$B$8,5,IF(G1963&gt;=Parámetros!$B$7,4,IF(G1963&gt;=Parámetros!$B$6,3,IF(G1963&gt;=Parámetros!$B$5,2,1))))</f>
        <v>1</v>
      </c>
      <c r="K1963" s="7" t="n">
        <f aca="false">1+MIN(4,INT(PERCENTRANK($H$2:$H$2401,H1963,6)*5))</f>
        <v>2</v>
      </c>
      <c r="L1963" s="7" t="str">
        <f aca="false">I1963&amp;J1963&amp;K1963</f>
        <v>412</v>
      </c>
      <c r="M1963" s="15" t="str">
        <f aca="false">INDEX('Mapa RF'!$B$4:$F$8,6-I1963,J1963)</f>
        <v>Prometedores</v>
      </c>
    </row>
    <row r="1964" customFormat="false" ht="15" hidden="false" customHeight="false" outlineLevel="0" collapsed="false">
      <c r="A1964" s="10" t="s">
        <v>6709</v>
      </c>
      <c r="B1964" s="10" t="s">
        <v>8968</v>
      </c>
      <c r="C1964" s="11" t="n">
        <v>46110</v>
      </c>
      <c r="D1964" s="13" t="b">
        <f aca="false">TRUE()</f>
        <v>1</v>
      </c>
      <c r="E1964" s="14" t="n">
        <f aca="false">_xlfn.MAXIFS(Pedidos!$C$2:$C$7000,Pedidos!$B$2:$B$7000,A1964)</f>
        <v>46110</v>
      </c>
      <c r="F1964" s="15" t="n">
        <f aca="false">Parámetros!$B$4-E1964</f>
        <v>186</v>
      </c>
      <c r="G1964" s="7" t="n">
        <f aca="false">COUNTIF(Pedidos!$B$2:$B$7000,A1964)</f>
        <v>1</v>
      </c>
      <c r="H1964" s="16" t="n">
        <f aca="false">SUMIFS(Pedidos!$D$2:$D$7000,Pedidos!$B$2:$B$7000,A1964)</f>
        <v>37.15</v>
      </c>
      <c r="I1964" s="7" t="n">
        <f aca="false">5-MIN(4,INT(PERCENTRANK($F$2:$F$2401,F1964,6)*5))</f>
        <v>4</v>
      </c>
      <c r="J1964" s="15" t="n">
        <f aca="false">IF(G1964&gt;=Parámetros!$B$8,5,IF(G1964&gt;=Parámetros!$B$7,4,IF(G1964&gt;=Parámetros!$B$6,3,IF(G1964&gt;=Parámetros!$B$5,2,1))))</f>
        <v>1</v>
      </c>
      <c r="K1964" s="7" t="n">
        <f aca="false">1+MIN(4,INT(PERCENTRANK($H$2:$H$2401,H1964,6)*5))</f>
        <v>3</v>
      </c>
      <c r="L1964" s="7" t="str">
        <f aca="false">I1964&amp;J1964&amp;K1964</f>
        <v>413</v>
      </c>
      <c r="M1964" s="15" t="str">
        <f aca="false">INDEX('Mapa RF'!$B$4:$F$8,6-I1964,J1964)</f>
        <v>Prometedores</v>
      </c>
    </row>
    <row r="1965" customFormat="false" ht="15" hidden="false" customHeight="false" outlineLevel="0" collapsed="false">
      <c r="A1965" s="10" t="s">
        <v>8763</v>
      </c>
      <c r="B1965" s="10" t="s">
        <v>8972</v>
      </c>
      <c r="C1965" s="11" t="n">
        <v>46279</v>
      </c>
      <c r="D1965" s="13" t="b">
        <f aca="false">TRUE()</f>
        <v>1</v>
      </c>
      <c r="E1965" s="14" t="n">
        <f aca="false">_xlfn.MAXIFS(Pedidos!$C$2:$C$7000,Pedidos!$B$2:$B$7000,A1965)</f>
        <v>46279</v>
      </c>
      <c r="F1965" s="15" t="n">
        <f aca="false">Parámetros!$B$4-E1965</f>
        <v>17</v>
      </c>
      <c r="G1965" s="7" t="n">
        <f aca="false">COUNTIF(Pedidos!$B$2:$B$7000,A1965)</f>
        <v>1</v>
      </c>
      <c r="H1965" s="16" t="n">
        <f aca="false">SUMIFS(Pedidos!$D$2:$D$7000,Pedidos!$B$2:$B$7000,A1965)</f>
        <v>42.4</v>
      </c>
      <c r="I1965" s="7" t="n">
        <f aca="false">5-MIN(4,INT(PERCENTRANK($F$2:$F$2401,F1965,6)*5))</f>
        <v>5</v>
      </c>
      <c r="J1965" s="15" t="n">
        <f aca="false">IF(G1965&gt;=Parámetros!$B$8,5,IF(G1965&gt;=Parámetros!$B$7,4,IF(G1965&gt;=Parámetros!$B$6,3,IF(G1965&gt;=Parámetros!$B$5,2,1))))</f>
        <v>1</v>
      </c>
      <c r="K1965" s="7" t="n">
        <f aca="false">1+MIN(4,INT(PERCENTRANK($H$2:$H$2401,H1965,6)*5))</f>
        <v>3</v>
      </c>
      <c r="L1965" s="7" t="str">
        <f aca="false">I1965&amp;J1965&amp;K1965</f>
        <v>513</v>
      </c>
      <c r="M1965" s="15" t="str">
        <f aca="false">INDEX('Mapa RF'!$B$4:$F$8,6-I1965,J1965)</f>
        <v>Nuevos</v>
      </c>
    </row>
    <row r="1966" customFormat="false" ht="15" hidden="false" customHeight="false" outlineLevel="0" collapsed="false">
      <c r="A1966" s="10" t="s">
        <v>6128</v>
      </c>
      <c r="B1966" s="10" t="s">
        <v>8982</v>
      </c>
      <c r="C1966" s="11" t="n">
        <v>46065</v>
      </c>
      <c r="D1966" s="13" t="b">
        <f aca="false">TRUE()</f>
        <v>1</v>
      </c>
      <c r="E1966" s="14" t="n">
        <f aca="false">_xlfn.MAXIFS(Pedidos!$C$2:$C$7000,Pedidos!$B$2:$B$7000,A1966)</f>
        <v>46065</v>
      </c>
      <c r="F1966" s="15" t="n">
        <f aca="false">Parámetros!$B$4-E1966</f>
        <v>231</v>
      </c>
      <c r="G1966" s="7" t="n">
        <f aca="false">COUNTIF(Pedidos!$B$2:$B$7000,A1966)</f>
        <v>1</v>
      </c>
      <c r="H1966" s="16" t="n">
        <f aca="false">SUMIFS(Pedidos!$D$2:$D$7000,Pedidos!$B$2:$B$7000,A1966)</f>
        <v>63.15</v>
      </c>
      <c r="I1966" s="7" t="n">
        <f aca="false">5-MIN(4,INT(PERCENTRANK($F$2:$F$2401,F1966,6)*5))</f>
        <v>3</v>
      </c>
      <c r="J1966" s="15" t="n">
        <f aca="false">IF(G1966&gt;=Parámetros!$B$8,5,IF(G1966&gt;=Parámetros!$B$7,4,IF(G1966&gt;=Parámetros!$B$6,3,IF(G1966&gt;=Parámetros!$B$5,2,1))))</f>
        <v>1</v>
      </c>
      <c r="K1966" s="7" t="n">
        <f aca="false">1+MIN(4,INT(PERCENTRANK($H$2:$H$2401,H1966,6)*5))</f>
        <v>4</v>
      </c>
      <c r="L1966" s="7" t="str">
        <f aca="false">I1966&amp;J1966&amp;K1966</f>
        <v>314</v>
      </c>
      <c r="M1966" s="15" t="str">
        <f aca="false">INDEX('Mapa RF'!$B$4:$F$8,6-I1966,J1966)</f>
        <v>A punto de dormirse</v>
      </c>
    </row>
    <row r="1967" customFormat="false" ht="15" hidden="false" customHeight="false" outlineLevel="0" collapsed="false">
      <c r="A1967" s="10" t="s">
        <v>5442</v>
      </c>
      <c r="B1967" s="10" t="s">
        <v>8968</v>
      </c>
      <c r="C1967" s="11" t="n">
        <v>46012</v>
      </c>
      <c r="D1967" s="13" t="b">
        <f aca="false">TRUE()</f>
        <v>1</v>
      </c>
      <c r="E1967" s="14" t="n">
        <f aca="false">_xlfn.MAXIFS(Pedidos!$C$2:$C$7000,Pedidos!$B$2:$B$7000,A1967)</f>
        <v>46104</v>
      </c>
      <c r="F1967" s="15" t="n">
        <f aca="false">Parámetros!$B$4-E1967</f>
        <v>192</v>
      </c>
      <c r="G1967" s="7" t="n">
        <f aca="false">COUNTIF(Pedidos!$B$2:$B$7000,A1967)</f>
        <v>2</v>
      </c>
      <c r="H1967" s="16" t="n">
        <f aca="false">SUMIFS(Pedidos!$D$2:$D$7000,Pedidos!$B$2:$B$7000,A1967)</f>
        <v>96.26</v>
      </c>
      <c r="I1967" s="7" t="n">
        <f aca="false">5-MIN(4,INT(PERCENTRANK($F$2:$F$2401,F1967,6)*5))</f>
        <v>4</v>
      </c>
      <c r="J1967" s="15" t="n">
        <f aca="false">IF(G1967&gt;=Parámetros!$B$8,5,IF(G1967&gt;=Parámetros!$B$7,4,IF(G1967&gt;=Parámetros!$B$6,3,IF(G1967&gt;=Parámetros!$B$5,2,1))))</f>
        <v>2</v>
      </c>
      <c r="K1967" s="7" t="n">
        <f aca="false">1+MIN(4,INT(PERCENTRANK($H$2:$H$2401,H1967,6)*5))</f>
        <v>4</v>
      </c>
      <c r="L1967" s="7" t="str">
        <f aca="false">I1967&amp;J1967&amp;K1967</f>
        <v>424</v>
      </c>
      <c r="M1967" s="15" t="str">
        <f aca="false">INDEX('Mapa RF'!$B$4:$F$8,6-I1967,J1967)</f>
        <v>Potencialmente leales</v>
      </c>
    </row>
    <row r="1968" customFormat="false" ht="15" hidden="false" customHeight="false" outlineLevel="0" collapsed="false">
      <c r="A1968" s="10" t="s">
        <v>5311</v>
      </c>
      <c r="B1968" s="10" t="s">
        <v>8972</v>
      </c>
      <c r="C1968" s="11" t="n">
        <v>46003</v>
      </c>
      <c r="D1968" s="13" t="b">
        <f aca="false">TRUE()</f>
        <v>1</v>
      </c>
      <c r="E1968" s="14" t="n">
        <f aca="false">_xlfn.MAXIFS(Pedidos!$C$2:$C$7000,Pedidos!$B$2:$B$7000,A1968)</f>
        <v>46003</v>
      </c>
      <c r="F1968" s="15" t="n">
        <f aca="false">Parámetros!$B$4-E1968</f>
        <v>293</v>
      </c>
      <c r="G1968" s="7" t="n">
        <f aca="false">COUNTIF(Pedidos!$B$2:$B$7000,A1968)</f>
        <v>1</v>
      </c>
      <c r="H1968" s="16" t="n">
        <f aca="false">SUMIFS(Pedidos!$D$2:$D$7000,Pedidos!$B$2:$B$7000,A1968)</f>
        <v>23.1</v>
      </c>
      <c r="I1968" s="7" t="n">
        <f aca="false">5-MIN(4,INT(PERCENTRANK($F$2:$F$2401,F1968,6)*5))</f>
        <v>3</v>
      </c>
      <c r="J1968" s="15" t="n">
        <f aca="false">IF(G1968&gt;=Parámetros!$B$8,5,IF(G1968&gt;=Parámetros!$B$7,4,IF(G1968&gt;=Parámetros!$B$6,3,IF(G1968&gt;=Parámetros!$B$5,2,1))))</f>
        <v>1</v>
      </c>
      <c r="K1968" s="7" t="n">
        <f aca="false">1+MIN(4,INT(PERCENTRANK($H$2:$H$2401,H1968,6)*5))</f>
        <v>1</v>
      </c>
      <c r="L1968" s="7" t="str">
        <f aca="false">I1968&amp;J1968&amp;K1968</f>
        <v>311</v>
      </c>
      <c r="M1968" s="15" t="str">
        <f aca="false">INDEX('Mapa RF'!$B$4:$F$8,6-I1968,J1968)</f>
        <v>A punto de dormirse</v>
      </c>
    </row>
    <row r="1969" customFormat="false" ht="15" hidden="false" customHeight="false" outlineLevel="0" collapsed="false">
      <c r="A1969" s="10" t="s">
        <v>4720</v>
      </c>
      <c r="B1969" s="10" t="s">
        <v>8970</v>
      </c>
      <c r="C1969" s="11" t="n">
        <v>45959</v>
      </c>
      <c r="D1969" s="13" t="b">
        <f aca="false">TRUE()</f>
        <v>1</v>
      </c>
      <c r="E1969" s="14" t="n">
        <f aca="false">_xlfn.MAXIFS(Pedidos!$C$2:$C$7000,Pedidos!$B$2:$B$7000,A1969)</f>
        <v>45959</v>
      </c>
      <c r="F1969" s="15" t="n">
        <f aca="false">Parámetros!$B$4-E1969</f>
        <v>337</v>
      </c>
      <c r="G1969" s="7" t="n">
        <f aca="false">COUNTIF(Pedidos!$B$2:$B$7000,A1969)</f>
        <v>1</v>
      </c>
      <c r="H1969" s="16" t="n">
        <f aca="false">SUMIFS(Pedidos!$D$2:$D$7000,Pedidos!$B$2:$B$7000,A1969)</f>
        <v>14.37</v>
      </c>
      <c r="I1969" s="7" t="n">
        <f aca="false">5-MIN(4,INT(PERCENTRANK($F$2:$F$2401,F1969,6)*5))</f>
        <v>3</v>
      </c>
      <c r="J1969" s="15" t="n">
        <f aca="false">IF(G1969&gt;=Parámetros!$B$8,5,IF(G1969&gt;=Parámetros!$B$7,4,IF(G1969&gt;=Parámetros!$B$6,3,IF(G1969&gt;=Parámetros!$B$5,2,1))))</f>
        <v>1</v>
      </c>
      <c r="K1969" s="7" t="n">
        <f aca="false">1+MIN(4,INT(PERCENTRANK($H$2:$H$2401,H1969,6)*5))</f>
        <v>1</v>
      </c>
      <c r="L1969" s="7" t="str">
        <f aca="false">I1969&amp;J1969&amp;K1969</f>
        <v>311</v>
      </c>
      <c r="M1969" s="15" t="str">
        <f aca="false">INDEX('Mapa RF'!$B$4:$F$8,6-I1969,J1969)</f>
        <v>A punto de dormirse</v>
      </c>
    </row>
    <row r="1970" customFormat="false" ht="15" hidden="false" customHeight="false" outlineLevel="0" collapsed="false">
      <c r="A1970" s="10" t="s">
        <v>1727</v>
      </c>
      <c r="B1970" s="10" t="s">
        <v>8980</v>
      </c>
      <c r="C1970" s="11" t="n">
        <v>45734</v>
      </c>
      <c r="D1970" s="13" t="b">
        <f aca="false">TRUE()</f>
        <v>1</v>
      </c>
      <c r="E1970" s="14" t="n">
        <f aca="false">_xlfn.MAXIFS(Pedidos!$C$2:$C$7000,Pedidos!$B$2:$B$7000,A1970)</f>
        <v>45734</v>
      </c>
      <c r="F1970" s="15" t="n">
        <f aca="false">Parámetros!$B$4-E1970</f>
        <v>562</v>
      </c>
      <c r="G1970" s="7" t="n">
        <f aca="false">COUNTIF(Pedidos!$B$2:$B$7000,A1970)</f>
        <v>1</v>
      </c>
      <c r="H1970" s="16" t="n">
        <f aca="false">SUMIFS(Pedidos!$D$2:$D$7000,Pedidos!$B$2:$B$7000,A1970)</f>
        <v>19.92</v>
      </c>
      <c r="I1970" s="7" t="n">
        <f aca="false">5-MIN(4,INT(PERCENTRANK($F$2:$F$2401,F1970,6)*5))</f>
        <v>1</v>
      </c>
      <c r="J1970" s="15" t="n">
        <f aca="false">IF(G1970&gt;=Parámetros!$B$8,5,IF(G1970&gt;=Parámetros!$B$7,4,IF(G1970&gt;=Parámetros!$B$6,3,IF(G1970&gt;=Parámetros!$B$5,2,1))))</f>
        <v>1</v>
      </c>
      <c r="K1970" s="7" t="n">
        <f aca="false">1+MIN(4,INT(PERCENTRANK($H$2:$H$2401,H1970,6)*5))</f>
        <v>1</v>
      </c>
      <c r="L1970" s="7" t="str">
        <f aca="false">I1970&amp;J1970&amp;K1970</f>
        <v>111</v>
      </c>
      <c r="M1970" s="15" t="str">
        <f aca="false">INDEX('Mapa RF'!$B$4:$F$8,6-I1970,J1970)</f>
        <v>Hibernando</v>
      </c>
    </row>
    <row r="1971" customFormat="false" ht="15" hidden="false" customHeight="false" outlineLevel="0" collapsed="false">
      <c r="A1971" s="10" t="s">
        <v>6892</v>
      </c>
      <c r="B1971" s="10" t="s">
        <v>8968</v>
      </c>
      <c r="C1971" s="11" t="n">
        <v>46124</v>
      </c>
      <c r="D1971" s="13" t="b">
        <f aca="false">TRUE()</f>
        <v>1</v>
      </c>
      <c r="E1971" s="14" t="n">
        <f aca="false">_xlfn.MAXIFS(Pedidos!$C$2:$C$7000,Pedidos!$B$2:$B$7000,A1971)</f>
        <v>46124</v>
      </c>
      <c r="F1971" s="15" t="n">
        <f aca="false">Parámetros!$B$4-E1971</f>
        <v>172</v>
      </c>
      <c r="G1971" s="7" t="n">
        <f aca="false">COUNTIF(Pedidos!$B$2:$B$7000,A1971)</f>
        <v>1</v>
      </c>
      <c r="H1971" s="16" t="n">
        <f aca="false">SUMIFS(Pedidos!$D$2:$D$7000,Pedidos!$B$2:$B$7000,A1971)</f>
        <v>28.46</v>
      </c>
      <c r="I1971" s="7" t="n">
        <f aca="false">5-MIN(4,INT(PERCENTRANK($F$2:$F$2401,F1971,6)*5))</f>
        <v>4</v>
      </c>
      <c r="J1971" s="15" t="n">
        <f aca="false">IF(G1971&gt;=Parámetros!$B$8,5,IF(G1971&gt;=Parámetros!$B$7,4,IF(G1971&gt;=Parámetros!$B$6,3,IF(G1971&gt;=Parámetros!$B$5,2,1))))</f>
        <v>1</v>
      </c>
      <c r="K1971" s="7" t="n">
        <f aca="false">1+MIN(4,INT(PERCENTRANK($H$2:$H$2401,H1971,6)*5))</f>
        <v>2</v>
      </c>
      <c r="L1971" s="7" t="str">
        <f aca="false">I1971&amp;J1971&amp;K1971</f>
        <v>412</v>
      </c>
      <c r="M1971" s="15" t="str">
        <f aca="false">INDEX('Mapa RF'!$B$4:$F$8,6-I1971,J1971)</f>
        <v>Prometedores</v>
      </c>
    </row>
    <row r="1972" customFormat="false" ht="15" hidden="false" customHeight="false" outlineLevel="0" collapsed="false">
      <c r="A1972" s="10" t="s">
        <v>2011</v>
      </c>
      <c r="B1972" s="10" t="s">
        <v>8972</v>
      </c>
      <c r="C1972" s="11" t="n">
        <v>45757</v>
      </c>
      <c r="D1972" s="13" t="b">
        <f aca="false">TRUE()</f>
        <v>1</v>
      </c>
      <c r="E1972" s="14" t="n">
        <f aca="false">_xlfn.MAXIFS(Pedidos!$C$2:$C$7000,Pedidos!$B$2:$B$7000,A1972)</f>
        <v>45802</v>
      </c>
      <c r="F1972" s="15" t="n">
        <f aca="false">Parámetros!$B$4-E1972</f>
        <v>494</v>
      </c>
      <c r="G1972" s="7" t="n">
        <f aca="false">COUNTIF(Pedidos!$B$2:$B$7000,A1972)</f>
        <v>2</v>
      </c>
      <c r="H1972" s="16" t="n">
        <f aca="false">SUMIFS(Pedidos!$D$2:$D$7000,Pedidos!$B$2:$B$7000,A1972)</f>
        <v>62.46</v>
      </c>
      <c r="I1972" s="7" t="n">
        <f aca="false">5-MIN(4,INT(PERCENTRANK($F$2:$F$2401,F1972,6)*5))</f>
        <v>2</v>
      </c>
      <c r="J1972" s="15" t="n">
        <f aca="false">IF(G1972&gt;=Parámetros!$B$8,5,IF(G1972&gt;=Parámetros!$B$7,4,IF(G1972&gt;=Parámetros!$B$6,3,IF(G1972&gt;=Parámetros!$B$5,2,1))))</f>
        <v>2</v>
      </c>
      <c r="K1972" s="7" t="n">
        <f aca="false">1+MIN(4,INT(PERCENTRANK($H$2:$H$2401,H1972,6)*5))</f>
        <v>4</v>
      </c>
      <c r="L1972" s="7" t="str">
        <f aca="false">I1972&amp;J1972&amp;K1972</f>
        <v>224</v>
      </c>
      <c r="M1972" s="15" t="str">
        <f aca="false">INDEX('Mapa RF'!$B$4:$F$8,6-I1972,J1972)</f>
        <v>Hibernando</v>
      </c>
    </row>
    <row r="1973" customFormat="false" ht="15" hidden="false" customHeight="false" outlineLevel="0" collapsed="false">
      <c r="A1973" s="10" t="s">
        <v>1488</v>
      </c>
      <c r="B1973" s="10" t="s">
        <v>8970</v>
      </c>
      <c r="C1973" s="11" t="n">
        <v>45717</v>
      </c>
      <c r="D1973" s="13" t="b">
        <f aca="false">TRUE()</f>
        <v>1</v>
      </c>
      <c r="E1973" s="14" t="n">
        <f aca="false">_xlfn.MAXIFS(Pedidos!$C$2:$C$7000,Pedidos!$B$2:$B$7000,A1973)</f>
        <v>45717</v>
      </c>
      <c r="F1973" s="15" t="n">
        <f aca="false">Parámetros!$B$4-E1973</f>
        <v>579</v>
      </c>
      <c r="G1973" s="7" t="n">
        <f aca="false">COUNTIF(Pedidos!$B$2:$B$7000,A1973)</f>
        <v>1</v>
      </c>
      <c r="H1973" s="16" t="n">
        <f aca="false">SUMIFS(Pedidos!$D$2:$D$7000,Pedidos!$B$2:$B$7000,A1973)</f>
        <v>40.32</v>
      </c>
      <c r="I1973" s="7" t="n">
        <f aca="false">5-MIN(4,INT(PERCENTRANK($F$2:$F$2401,F1973,6)*5))</f>
        <v>1</v>
      </c>
      <c r="J1973" s="15" t="n">
        <f aca="false">IF(G1973&gt;=Parámetros!$B$8,5,IF(G1973&gt;=Parámetros!$B$7,4,IF(G1973&gt;=Parámetros!$B$6,3,IF(G1973&gt;=Parámetros!$B$5,2,1))))</f>
        <v>1</v>
      </c>
      <c r="K1973" s="7" t="n">
        <f aca="false">1+MIN(4,INT(PERCENTRANK($H$2:$H$2401,H1973,6)*5))</f>
        <v>3</v>
      </c>
      <c r="L1973" s="7" t="str">
        <f aca="false">I1973&amp;J1973&amp;K1973</f>
        <v>113</v>
      </c>
      <c r="M1973" s="15" t="str">
        <f aca="false">INDEX('Mapa RF'!$B$4:$F$8,6-I1973,J1973)</f>
        <v>Hibernando</v>
      </c>
    </row>
    <row r="1974" customFormat="false" ht="15" hidden="false" customHeight="false" outlineLevel="0" collapsed="false">
      <c r="A1974" s="10" t="s">
        <v>6528</v>
      </c>
      <c r="B1974" s="10" t="s">
        <v>8975</v>
      </c>
      <c r="C1974" s="11" t="n">
        <v>46097</v>
      </c>
      <c r="D1974" s="13" t="b">
        <f aca="false">TRUE()</f>
        <v>1</v>
      </c>
      <c r="E1974" s="14" t="n">
        <f aca="false">_xlfn.MAXIFS(Pedidos!$C$2:$C$7000,Pedidos!$B$2:$B$7000,A1974)</f>
        <v>46097</v>
      </c>
      <c r="F1974" s="15" t="n">
        <f aca="false">Parámetros!$B$4-E1974</f>
        <v>199</v>
      </c>
      <c r="G1974" s="7" t="n">
        <f aca="false">COUNTIF(Pedidos!$B$2:$B$7000,A1974)</f>
        <v>1</v>
      </c>
      <c r="H1974" s="16" t="n">
        <f aca="false">SUMIFS(Pedidos!$D$2:$D$7000,Pedidos!$B$2:$B$7000,A1974)</f>
        <v>19.72</v>
      </c>
      <c r="I1974" s="7" t="n">
        <f aca="false">5-MIN(4,INT(PERCENTRANK($F$2:$F$2401,F1974,6)*5))</f>
        <v>4</v>
      </c>
      <c r="J1974" s="15" t="n">
        <f aca="false">IF(G1974&gt;=Parámetros!$B$8,5,IF(G1974&gt;=Parámetros!$B$7,4,IF(G1974&gt;=Parámetros!$B$6,3,IF(G1974&gt;=Parámetros!$B$5,2,1))))</f>
        <v>1</v>
      </c>
      <c r="K1974" s="7" t="n">
        <f aca="false">1+MIN(4,INT(PERCENTRANK($H$2:$H$2401,H1974,6)*5))</f>
        <v>1</v>
      </c>
      <c r="L1974" s="7" t="str">
        <f aca="false">I1974&amp;J1974&amp;K1974</f>
        <v>411</v>
      </c>
      <c r="M1974" s="15" t="str">
        <f aca="false">INDEX('Mapa RF'!$B$4:$F$8,6-I1974,J1974)</f>
        <v>Prometedores</v>
      </c>
    </row>
    <row r="1975" customFormat="false" ht="15" hidden="false" customHeight="false" outlineLevel="0" collapsed="false">
      <c r="A1975" s="10" t="s">
        <v>6387</v>
      </c>
      <c r="B1975" s="10" t="s">
        <v>8971</v>
      </c>
      <c r="C1975" s="11" t="n">
        <v>46085</v>
      </c>
      <c r="D1975" s="13" t="b">
        <f aca="false">TRUE()</f>
        <v>1</v>
      </c>
      <c r="E1975" s="14" t="n">
        <f aca="false">_xlfn.MAXIFS(Pedidos!$C$2:$C$7000,Pedidos!$B$2:$B$7000,A1975)</f>
        <v>46085</v>
      </c>
      <c r="F1975" s="15" t="n">
        <f aca="false">Parámetros!$B$4-E1975</f>
        <v>211</v>
      </c>
      <c r="G1975" s="7" t="n">
        <f aca="false">COUNTIF(Pedidos!$B$2:$B$7000,A1975)</f>
        <v>1</v>
      </c>
      <c r="H1975" s="16" t="n">
        <f aca="false">SUMIFS(Pedidos!$D$2:$D$7000,Pedidos!$B$2:$B$7000,A1975)</f>
        <v>45.57</v>
      </c>
      <c r="I1975" s="7" t="n">
        <f aca="false">5-MIN(4,INT(PERCENTRANK($F$2:$F$2401,F1975,6)*5))</f>
        <v>3</v>
      </c>
      <c r="J1975" s="15" t="n">
        <f aca="false">IF(G1975&gt;=Parámetros!$B$8,5,IF(G1975&gt;=Parámetros!$B$7,4,IF(G1975&gt;=Parámetros!$B$6,3,IF(G1975&gt;=Parámetros!$B$5,2,1))))</f>
        <v>1</v>
      </c>
      <c r="K1975" s="7" t="n">
        <f aca="false">1+MIN(4,INT(PERCENTRANK($H$2:$H$2401,H1975,6)*5))</f>
        <v>3</v>
      </c>
      <c r="L1975" s="7" t="str">
        <f aca="false">I1975&amp;J1975&amp;K1975</f>
        <v>313</v>
      </c>
      <c r="M1975" s="15" t="str">
        <f aca="false">INDEX('Mapa RF'!$B$4:$F$8,6-I1975,J1975)</f>
        <v>A punto de dormirse</v>
      </c>
    </row>
    <row r="1976" customFormat="false" ht="15" hidden="false" customHeight="false" outlineLevel="0" collapsed="false">
      <c r="A1976" s="10" t="s">
        <v>2080</v>
      </c>
      <c r="B1976" s="10" t="s">
        <v>8972</v>
      </c>
      <c r="C1976" s="11" t="n">
        <v>45762</v>
      </c>
      <c r="D1976" s="13" t="b">
        <f aca="false">TRUE()</f>
        <v>1</v>
      </c>
      <c r="E1976" s="14" t="n">
        <f aca="false">_xlfn.MAXIFS(Pedidos!$C$2:$C$7000,Pedidos!$B$2:$B$7000,A1976)</f>
        <v>45912</v>
      </c>
      <c r="F1976" s="15" t="n">
        <f aca="false">Parámetros!$B$4-E1976</f>
        <v>384</v>
      </c>
      <c r="G1976" s="7" t="n">
        <f aca="false">COUNTIF(Pedidos!$B$2:$B$7000,A1976)</f>
        <v>4</v>
      </c>
      <c r="H1976" s="16" t="n">
        <f aca="false">SUMIFS(Pedidos!$D$2:$D$7000,Pedidos!$B$2:$B$7000,A1976)</f>
        <v>174.02</v>
      </c>
      <c r="I1976" s="7" t="n">
        <f aca="false">5-MIN(4,INT(PERCENTRANK($F$2:$F$2401,F1976,6)*5))</f>
        <v>2</v>
      </c>
      <c r="J1976" s="15" t="n">
        <f aca="false">IF(G1976&gt;=Parámetros!$B$8,5,IF(G1976&gt;=Parámetros!$B$7,4,IF(G1976&gt;=Parámetros!$B$6,3,IF(G1976&gt;=Parámetros!$B$5,2,1))))</f>
        <v>4</v>
      </c>
      <c r="K1976" s="7" t="n">
        <f aca="false">1+MIN(4,INT(PERCENTRANK($H$2:$H$2401,H1976,6)*5))</f>
        <v>5</v>
      </c>
      <c r="L1976" s="7" t="str">
        <f aca="false">I1976&amp;J1976&amp;K1976</f>
        <v>245</v>
      </c>
      <c r="M1976" s="15" t="str">
        <f aca="false">INDEX('Mapa RF'!$B$4:$F$8,6-I1976,J1976)</f>
        <v>En riesgo</v>
      </c>
    </row>
    <row r="1977" customFormat="false" ht="15" hidden="false" customHeight="false" outlineLevel="0" collapsed="false">
      <c r="A1977" s="10" t="s">
        <v>2438</v>
      </c>
      <c r="B1977" s="10" t="s">
        <v>8968</v>
      </c>
      <c r="C1977" s="11" t="n">
        <v>45788</v>
      </c>
      <c r="D1977" s="13" t="b">
        <f aca="false">FALSE()</f>
        <v>0</v>
      </c>
      <c r="E1977" s="14" t="n">
        <f aca="false">_xlfn.MAXIFS(Pedidos!$C$2:$C$7000,Pedidos!$B$2:$B$7000,A1977)</f>
        <v>46265</v>
      </c>
      <c r="F1977" s="15" t="n">
        <f aca="false">Parámetros!$B$4-E1977</f>
        <v>31</v>
      </c>
      <c r="G1977" s="7" t="n">
        <f aca="false">COUNTIF(Pedidos!$B$2:$B$7000,A1977)</f>
        <v>7</v>
      </c>
      <c r="H1977" s="16" t="n">
        <f aca="false">SUMIFS(Pedidos!$D$2:$D$7000,Pedidos!$B$2:$B$7000,A1977)</f>
        <v>237.35</v>
      </c>
      <c r="I1977" s="7" t="n">
        <f aca="false">5-MIN(4,INT(PERCENTRANK($F$2:$F$2401,F1977,6)*5))</f>
        <v>5</v>
      </c>
      <c r="J1977" s="15" t="n">
        <f aca="false">IF(G1977&gt;=Parámetros!$B$8,5,IF(G1977&gt;=Parámetros!$B$7,4,IF(G1977&gt;=Parámetros!$B$6,3,IF(G1977&gt;=Parámetros!$B$5,2,1))))</f>
        <v>5</v>
      </c>
      <c r="K1977" s="7" t="n">
        <f aca="false">1+MIN(4,INT(PERCENTRANK($H$2:$H$2401,H1977,6)*5))</f>
        <v>5</v>
      </c>
      <c r="L1977" s="7" t="str">
        <f aca="false">I1977&amp;J1977&amp;K1977</f>
        <v>555</v>
      </c>
      <c r="M1977" s="15" t="str">
        <f aca="false">INDEX('Mapa RF'!$B$4:$F$8,6-I1977,J1977)</f>
        <v>Campeones</v>
      </c>
    </row>
    <row r="1978" customFormat="false" ht="15" hidden="false" customHeight="false" outlineLevel="0" collapsed="false">
      <c r="A1978" s="10" t="s">
        <v>5074</v>
      </c>
      <c r="B1978" s="10" t="s">
        <v>8972</v>
      </c>
      <c r="C1978" s="11" t="n">
        <v>45985</v>
      </c>
      <c r="D1978" s="13" t="b">
        <f aca="false">TRUE()</f>
        <v>1</v>
      </c>
      <c r="E1978" s="14" t="n">
        <f aca="false">_xlfn.MAXIFS(Pedidos!$C$2:$C$7000,Pedidos!$B$2:$B$7000,A1978)</f>
        <v>46239</v>
      </c>
      <c r="F1978" s="15" t="n">
        <f aca="false">Parámetros!$B$4-E1978</f>
        <v>57</v>
      </c>
      <c r="G1978" s="7" t="n">
        <f aca="false">COUNTIF(Pedidos!$B$2:$B$7000,A1978)</f>
        <v>7</v>
      </c>
      <c r="H1978" s="16" t="n">
        <f aca="false">SUMIFS(Pedidos!$D$2:$D$7000,Pedidos!$B$2:$B$7000,A1978)</f>
        <v>328</v>
      </c>
      <c r="I1978" s="7" t="n">
        <f aca="false">5-MIN(4,INT(PERCENTRANK($F$2:$F$2401,F1978,6)*5))</f>
        <v>5</v>
      </c>
      <c r="J1978" s="15" t="n">
        <f aca="false">IF(G1978&gt;=Parámetros!$B$8,5,IF(G1978&gt;=Parámetros!$B$7,4,IF(G1978&gt;=Parámetros!$B$6,3,IF(G1978&gt;=Parámetros!$B$5,2,1))))</f>
        <v>5</v>
      </c>
      <c r="K1978" s="7" t="n">
        <f aca="false">1+MIN(4,INT(PERCENTRANK($H$2:$H$2401,H1978,6)*5))</f>
        <v>5</v>
      </c>
      <c r="L1978" s="7" t="str">
        <f aca="false">I1978&amp;J1978&amp;K1978</f>
        <v>555</v>
      </c>
      <c r="M1978" s="15" t="str">
        <f aca="false">INDEX('Mapa RF'!$B$4:$F$8,6-I1978,J1978)</f>
        <v>Campeones</v>
      </c>
    </row>
    <row r="1979" customFormat="false" ht="15" hidden="false" customHeight="false" outlineLevel="0" collapsed="false">
      <c r="A1979" s="10" t="s">
        <v>355</v>
      </c>
      <c r="B1979" s="10" t="s">
        <v>8975</v>
      </c>
      <c r="C1979" s="11" t="n">
        <v>45608</v>
      </c>
      <c r="D1979" s="13" t="b">
        <f aca="false">TRUE()</f>
        <v>1</v>
      </c>
      <c r="E1979" s="14" t="n">
        <f aca="false">_xlfn.MAXIFS(Pedidos!$C$2:$C$7000,Pedidos!$B$2:$B$7000,A1979)</f>
        <v>46250</v>
      </c>
      <c r="F1979" s="15" t="n">
        <f aca="false">Parámetros!$B$4-E1979</f>
        <v>46</v>
      </c>
      <c r="G1979" s="7" t="n">
        <f aca="false">COUNTIF(Pedidos!$B$2:$B$7000,A1979)</f>
        <v>13</v>
      </c>
      <c r="H1979" s="16" t="n">
        <f aca="false">SUMIFS(Pedidos!$D$2:$D$7000,Pedidos!$B$2:$B$7000,A1979)</f>
        <v>495.56</v>
      </c>
      <c r="I1979" s="7" t="n">
        <f aca="false">5-MIN(4,INT(PERCENTRANK($F$2:$F$2401,F1979,6)*5))</f>
        <v>5</v>
      </c>
      <c r="J1979" s="15" t="n">
        <f aca="false">IF(G1979&gt;=Parámetros!$B$8,5,IF(G1979&gt;=Parámetros!$B$7,4,IF(G1979&gt;=Parámetros!$B$6,3,IF(G1979&gt;=Parámetros!$B$5,2,1))))</f>
        <v>5</v>
      </c>
      <c r="K1979" s="7" t="n">
        <f aca="false">1+MIN(4,INT(PERCENTRANK($H$2:$H$2401,H1979,6)*5))</f>
        <v>5</v>
      </c>
      <c r="L1979" s="7" t="str">
        <f aca="false">I1979&amp;J1979&amp;K1979</f>
        <v>555</v>
      </c>
      <c r="M1979" s="15" t="str">
        <f aca="false">INDEX('Mapa RF'!$B$4:$F$8,6-I1979,J1979)</f>
        <v>Campeones</v>
      </c>
    </row>
    <row r="1980" customFormat="false" ht="15" hidden="false" customHeight="false" outlineLevel="0" collapsed="false">
      <c r="A1980" s="10" t="s">
        <v>3535</v>
      </c>
      <c r="B1980" s="10" t="s">
        <v>8974</v>
      </c>
      <c r="C1980" s="11" t="n">
        <v>45870</v>
      </c>
      <c r="D1980" s="13" t="b">
        <f aca="false">TRUE()</f>
        <v>1</v>
      </c>
      <c r="E1980" s="14" t="n">
        <f aca="false">_xlfn.MAXIFS(Pedidos!$C$2:$C$7000,Pedidos!$B$2:$B$7000,A1980)</f>
        <v>46285</v>
      </c>
      <c r="F1980" s="15" t="n">
        <f aca="false">Parámetros!$B$4-E1980</f>
        <v>11</v>
      </c>
      <c r="G1980" s="7" t="n">
        <f aca="false">COUNTIF(Pedidos!$B$2:$B$7000,A1980)</f>
        <v>3</v>
      </c>
      <c r="H1980" s="16" t="n">
        <f aca="false">SUMIFS(Pedidos!$D$2:$D$7000,Pedidos!$B$2:$B$7000,A1980)</f>
        <v>131.88</v>
      </c>
      <c r="I1980" s="7" t="n">
        <f aca="false">5-MIN(4,INT(PERCENTRANK($F$2:$F$2401,F1980,6)*5))</f>
        <v>5</v>
      </c>
      <c r="J1980" s="15" t="n">
        <f aca="false">IF(G1980&gt;=Parámetros!$B$8,5,IF(G1980&gt;=Parámetros!$B$7,4,IF(G1980&gt;=Parámetros!$B$6,3,IF(G1980&gt;=Parámetros!$B$5,2,1))))</f>
        <v>3</v>
      </c>
      <c r="K1980" s="7" t="n">
        <f aca="false">1+MIN(4,INT(PERCENTRANK($H$2:$H$2401,H1980,6)*5))</f>
        <v>4</v>
      </c>
      <c r="L1980" s="7" t="str">
        <f aca="false">I1980&amp;J1980&amp;K1980</f>
        <v>534</v>
      </c>
      <c r="M1980" s="15" t="str">
        <f aca="false">INDEX('Mapa RF'!$B$4:$F$8,6-I1980,J1980)</f>
        <v>Potencialmente leales</v>
      </c>
    </row>
    <row r="1981" customFormat="false" ht="15" hidden="false" customHeight="false" outlineLevel="0" collapsed="false">
      <c r="A1981" s="10" t="s">
        <v>984</v>
      </c>
      <c r="B1981" s="10" t="s">
        <v>8972</v>
      </c>
      <c r="C1981" s="11" t="n">
        <v>45673</v>
      </c>
      <c r="D1981" s="13" t="b">
        <f aca="false">TRUE()</f>
        <v>1</v>
      </c>
      <c r="E1981" s="14" t="n">
        <f aca="false">_xlfn.MAXIFS(Pedidos!$C$2:$C$7000,Pedidos!$B$2:$B$7000,A1981)</f>
        <v>45673</v>
      </c>
      <c r="F1981" s="15" t="n">
        <f aca="false">Parámetros!$B$4-E1981</f>
        <v>623</v>
      </c>
      <c r="G1981" s="7" t="n">
        <f aca="false">COUNTIF(Pedidos!$B$2:$B$7000,A1981)</f>
        <v>1</v>
      </c>
      <c r="H1981" s="16" t="n">
        <f aca="false">SUMIFS(Pedidos!$D$2:$D$7000,Pedidos!$B$2:$B$7000,A1981)</f>
        <v>28.33</v>
      </c>
      <c r="I1981" s="7" t="n">
        <f aca="false">5-MIN(4,INT(PERCENTRANK($F$2:$F$2401,F1981,6)*5))</f>
        <v>1</v>
      </c>
      <c r="J1981" s="15" t="n">
        <f aca="false">IF(G1981&gt;=Parámetros!$B$8,5,IF(G1981&gt;=Parámetros!$B$7,4,IF(G1981&gt;=Parámetros!$B$6,3,IF(G1981&gt;=Parámetros!$B$5,2,1))))</f>
        <v>1</v>
      </c>
      <c r="K1981" s="7" t="n">
        <f aca="false">1+MIN(4,INT(PERCENTRANK($H$2:$H$2401,H1981,6)*5))</f>
        <v>2</v>
      </c>
      <c r="L1981" s="7" t="str">
        <f aca="false">I1981&amp;J1981&amp;K1981</f>
        <v>112</v>
      </c>
      <c r="M1981" s="15" t="str">
        <f aca="false">INDEX('Mapa RF'!$B$4:$F$8,6-I1981,J1981)</f>
        <v>Hibernando</v>
      </c>
    </row>
    <row r="1982" customFormat="false" ht="15" hidden="false" customHeight="false" outlineLevel="0" collapsed="false">
      <c r="A1982" s="10" t="s">
        <v>302</v>
      </c>
      <c r="B1982" s="10" t="s">
        <v>8980</v>
      </c>
      <c r="C1982" s="11" t="n">
        <v>45601</v>
      </c>
      <c r="D1982" s="13" t="b">
        <f aca="false">FALSE()</f>
        <v>0</v>
      </c>
      <c r="E1982" s="14" t="n">
        <f aca="false">_xlfn.MAXIFS(Pedidos!$C$2:$C$7000,Pedidos!$B$2:$B$7000,A1982)</f>
        <v>45833</v>
      </c>
      <c r="F1982" s="15" t="n">
        <f aca="false">Parámetros!$B$4-E1982</f>
        <v>463</v>
      </c>
      <c r="G1982" s="7" t="n">
        <f aca="false">COUNTIF(Pedidos!$B$2:$B$7000,A1982)</f>
        <v>7</v>
      </c>
      <c r="H1982" s="16" t="n">
        <f aca="false">SUMIFS(Pedidos!$D$2:$D$7000,Pedidos!$B$2:$B$7000,A1982)</f>
        <v>376.88</v>
      </c>
      <c r="I1982" s="7" t="n">
        <f aca="false">5-MIN(4,INT(PERCENTRANK($F$2:$F$2401,F1982,6)*5))</f>
        <v>2</v>
      </c>
      <c r="J1982" s="15" t="n">
        <f aca="false">IF(G1982&gt;=Parámetros!$B$8,5,IF(G1982&gt;=Parámetros!$B$7,4,IF(G1982&gt;=Parámetros!$B$6,3,IF(G1982&gt;=Parámetros!$B$5,2,1))))</f>
        <v>5</v>
      </c>
      <c r="K1982" s="7" t="n">
        <f aca="false">1+MIN(4,INT(PERCENTRANK($H$2:$H$2401,H1982,6)*5))</f>
        <v>5</v>
      </c>
      <c r="L1982" s="7" t="str">
        <f aca="false">I1982&amp;J1982&amp;K1982</f>
        <v>255</v>
      </c>
      <c r="M1982" s="15" t="str">
        <f aca="false">INDEX('Mapa RF'!$B$4:$F$8,6-I1982,J1982)</f>
        <v>No podemos perderlos</v>
      </c>
    </row>
    <row r="1983" customFormat="false" ht="15" hidden="false" customHeight="false" outlineLevel="0" collapsed="false">
      <c r="A1983" s="10" t="s">
        <v>5724</v>
      </c>
      <c r="B1983" s="10" t="s">
        <v>8973</v>
      </c>
      <c r="C1983" s="11" t="n">
        <v>46034</v>
      </c>
      <c r="D1983" s="13" t="b">
        <f aca="false">TRUE()</f>
        <v>1</v>
      </c>
      <c r="E1983" s="14" t="n">
        <f aca="false">_xlfn.MAXIFS(Pedidos!$C$2:$C$7000,Pedidos!$B$2:$B$7000,A1983)</f>
        <v>46034</v>
      </c>
      <c r="F1983" s="15" t="n">
        <f aca="false">Parámetros!$B$4-E1983</f>
        <v>262</v>
      </c>
      <c r="G1983" s="7" t="n">
        <f aca="false">COUNTIF(Pedidos!$B$2:$B$7000,A1983)</f>
        <v>1</v>
      </c>
      <c r="H1983" s="16" t="n">
        <f aca="false">SUMIFS(Pedidos!$D$2:$D$7000,Pedidos!$B$2:$B$7000,A1983)</f>
        <v>25.78</v>
      </c>
      <c r="I1983" s="7" t="n">
        <f aca="false">5-MIN(4,INT(PERCENTRANK($F$2:$F$2401,F1983,6)*5))</f>
        <v>3</v>
      </c>
      <c r="J1983" s="15" t="n">
        <f aca="false">IF(G1983&gt;=Parámetros!$B$8,5,IF(G1983&gt;=Parámetros!$B$7,4,IF(G1983&gt;=Parámetros!$B$6,3,IF(G1983&gt;=Parámetros!$B$5,2,1))))</f>
        <v>1</v>
      </c>
      <c r="K1983" s="7" t="n">
        <f aca="false">1+MIN(4,INT(PERCENTRANK($H$2:$H$2401,H1983,6)*5))</f>
        <v>2</v>
      </c>
      <c r="L1983" s="7" t="str">
        <f aca="false">I1983&amp;J1983&amp;K1983</f>
        <v>312</v>
      </c>
      <c r="M1983" s="15" t="str">
        <f aca="false">INDEX('Mapa RF'!$B$4:$F$8,6-I1983,J1983)</f>
        <v>A punto de dormirse</v>
      </c>
    </row>
    <row r="1984" customFormat="false" ht="15" hidden="false" customHeight="false" outlineLevel="0" collapsed="false">
      <c r="A1984" s="10" t="s">
        <v>2111</v>
      </c>
      <c r="B1984" s="10" t="s">
        <v>8968</v>
      </c>
      <c r="C1984" s="11" t="n">
        <v>45764</v>
      </c>
      <c r="D1984" s="13" t="b">
        <f aca="false">FALSE()</f>
        <v>0</v>
      </c>
      <c r="E1984" s="14" t="n">
        <f aca="false">_xlfn.MAXIFS(Pedidos!$C$2:$C$7000,Pedidos!$B$2:$B$7000,A1984)</f>
        <v>45764</v>
      </c>
      <c r="F1984" s="15" t="n">
        <f aca="false">Parámetros!$B$4-E1984</f>
        <v>532</v>
      </c>
      <c r="G1984" s="7" t="n">
        <f aca="false">COUNTIF(Pedidos!$B$2:$B$7000,A1984)</f>
        <v>1</v>
      </c>
      <c r="H1984" s="16" t="n">
        <f aca="false">SUMIFS(Pedidos!$D$2:$D$7000,Pedidos!$B$2:$B$7000,A1984)</f>
        <v>35.47</v>
      </c>
      <c r="I1984" s="7" t="n">
        <f aca="false">5-MIN(4,INT(PERCENTRANK($F$2:$F$2401,F1984,6)*5))</f>
        <v>1</v>
      </c>
      <c r="J1984" s="15" t="n">
        <f aca="false">IF(G1984&gt;=Parámetros!$B$8,5,IF(G1984&gt;=Parámetros!$B$7,4,IF(G1984&gt;=Parámetros!$B$6,3,IF(G1984&gt;=Parámetros!$B$5,2,1))))</f>
        <v>1</v>
      </c>
      <c r="K1984" s="7" t="n">
        <f aca="false">1+MIN(4,INT(PERCENTRANK($H$2:$H$2401,H1984,6)*5))</f>
        <v>2</v>
      </c>
      <c r="L1984" s="7" t="str">
        <f aca="false">I1984&amp;J1984&amp;K1984</f>
        <v>112</v>
      </c>
      <c r="M1984" s="15" t="str">
        <f aca="false">INDEX('Mapa RF'!$B$4:$F$8,6-I1984,J1984)</f>
        <v>Hibernando</v>
      </c>
    </row>
    <row r="1985" customFormat="false" ht="15" hidden="false" customHeight="false" outlineLevel="0" collapsed="false">
      <c r="A1985" s="10" t="s">
        <v>1091</v>
      </c>
      <c r="B1985" s="10" t="s">
        <v>8978</v>
      </c>
      <c r="C1985" s="11" t="n">
        <v>45683</v>
      </c>
      <c r="D1985" s="13" t="b">
        <f aca="false">FALSE()</f>
        <v>0</v>
      </c>
      <c r="E1985" s="14" t="n">
        <f aca="false">_xlfn.MAXIFS(Pedidos!$C$2:$C$7000,Pedidos!$B$2:$B$7000,A1985)</f>
        <v>45914</v>
      </c>
      <c r="F1985" s="15" t="n">
        <f aca="false">Parámetros!$B$4-E1985</f>
        <v>382</v>
      </c>
      <c r="G1985" s="7" t="n">
        <f aca="false">COUNTIF(Pedidos!$B$2:$B$7000,A1985)</f>
        <v>7</v>
      </c>
      <c r="H1985" s="16" t="n">
        <f aca="false">SUMIFS(Pedidos!$D$2:$D$7000,Pedidos!$B$2:$B$7000,A1985)</f>
        <v>314.4</v>
      </c>
      <c r="I1985" s="7" t="n">
        <f aca="false">5-MIN(4,INT(PERCENTRANK($F$2:$F$2401,F1985,6)*5))</f>
        <v>2</v>
      </c>
      <c r="J1985" s="15" t="n">
        <f aca="false">IF(G1985&gt;=Parámetros!$B$8,5,IF(G1985&gt;=Parámetros!$B$7,4,IF(G1985&gt;=Parámetros!$B$6,3,IF(G1985&gt;=Parámetros!$B$5,2,1))))</f>
        <v>5</v>
      </c>
      <c r="K1985" s="7" t="n">
        <f aca="false">1+MIN(4,INT(PERCENTRANK($H$2:$H$2401,H1985,6)*5))</f>
        <v>5</v>
      </c>
      <c r="L1985" s="7" t="str">
        <f aca="false">I1985&amp;J1985&amp;K1985</f>
        <v>255</v>
      </c>
      <c r="M1985" s="15" t="str">
        <f aca="false">INDEX('Mapa RF'!$B$4:$F$8,6-I1985,J1985)</f>
        <v>No podemos perderlos</v>
      </c>
    </row>
    <row r="1986" customFormat="false" ht="15" hidden="false" customHeight="false" outlineLevel="0" collapsed="false">
      <c r="A1986" s="10" t="s">
        <v>5057</v>
      </c>
      <c r="B1986" s="10" t="s">
        <v>8974</v>
      </c>
      <c r="C1986" s="11" t="n">
        <v>45984</v>
      </c>
      <c r="D1986" s="13" t="b">
        <f aca="false">TRUE()</f>
        <v>1</v>
      </c>
      <c r="E1986" s="14" t="n">
        <f aca="false">_xlfn.MAXIFS(Pedidos!$C$2:$C$7000,Pedidos!$B$2:$B$7000,A1986)</f>
        <v>46283</v>
      </c>
      <c r="F1986" s="15" t="n">
        <f aca="false">Parámetros!$B$4-E1986</f>
        <v>13</v>
      </c>
      <c r="G1986" s="7" t="n">
        <f aca="false">COUNTIF(Pedidos!$B$2:$B$7000,A1986)</f>
        <v>11</v>
      </c>
      <c r="H1986" s="16" t="n">
        <f aca="false">SUMIFS(Pedidos!$D$2:$D$7000,Pedidos!$B$2:$B$7000,A1986)</f>
        <v>533.51</v>
      </c>
      <c r="I1986" s="7" t="n">
        <f aca="false">5-MIN(4,INT(PERCENTRANK($F$2:$F$2401,F1986,6)*5))</f>
        <v>5</v>
      </c>
      <c r="J1986" s="15" t="n">
        <f aca="false">IF(G1986&gt;=Parámetros!$B$8,5,IF(G1986&gt;=Parámetros!$B$7,4,IF(G1986&gt;=Parámetros!$B$6,3,IF(G1986&gt;=Parámetros!$B$5,2,1))))</f>
        <v>5</v>
      </c>
      <c r="K1986" s="7" t="n">
        <f aca="false">1+MIN(4,INT(PERCENTRANK($H$2:$H$2401,H1986,6)*5))</f>
        <v>5</v>
      </c>
      <c r="L1986" s="7" t="str">
        <f aca="false">I1986&amp;J1986&amp;K1986</f>
        <v>555</v>
      </c>
      <c r="M1986" s="15" t="str">
        <f aca="false">INDEX('Mapa RF'!$B$4:$F$8,6-I1986,J1986)</f>
        <v>Campeones</v>
      </c>
    </row>
    <row r="1987" customFormat="false" ht="15" hidden="false" customHeight="false" outlineLevel="0" collapsed="false">
      <c r="A1987" s="10" t="s">
        <v>703</v>
      </c>
      <c r="B1987" s="10" t="s">
        <v>8973</v>
      </c>
      <c r="C1987" s="11" t="n">
        <v>45646</v>
      </c>
      <c r="D1987" s="13" t="b">
        <f aca="false">TRUE()</f>
        <v>1</v>
      </c>
      <c r="E1987" s="14" t="n">
        <f aca="false">_xlfn.MAXIFS(Pedidos!$C$2:$C$7000,Pedidos!$B$2:$B$7000,A1987)</f>
        <v>45646</v>
      </c>
      <c r="F1987" s="15" t="n">
        <f aca="false">Parámetros!$B$4-E1987</f>
        <v>650</v>
      </c>
      <c r="G1987" s="7" t="n">
        <f aca="false">COUNTIF(Pedidos!$B$2:$B$7000,A1987)</f>
        <v>1</v>
      </c>
      <c r="H1987" s="16" t="n">
        <f aca="false">SUMIFS(Pedidos!$D$2:$D$7000,Pedidos!$B$2:$B$7000,A1987)</f>
        <v>61.5</v>
      </c>
      <c r="I1987" s="7" t="n">
        <f aca="false">5-MIN(4,INT(PERCENTRANK($F$2:$F$2401,F1987,6)*5))</f>
        <v>1</v>
      </c>
      <c r="J1987" s="15" t="n">
        <f aca="false">IF(G1987&gt;=Parámetros!$B$8,5,IF(G1987&gt;=Parámetros!$B$7,4,IF(G1987&gt;=Parámetros!$B$6,3,IF(G1987&gt;=Parámetros!$B$5,2,1))))</f>
        <v>1</v>
      </c>
      <c r="K1987" s="7" t="n">
        <f aca="false">1+MIN(4,INT(PERCENTRANK($H$2:$H$2401,H1987,6)*5))</f>
        <v>4</v>
      </c>
      <c r="L1987" s="7" t="str">
        <f aca="false">I1987&amp;J1987&amp;K1987</f>
        <v>114</v>
      </c>
      <c r="M1987" s="15" t="str">
        <f aca="false">INDEX('Mapa RF'!$B$4:$F$8,6-I1987,J1987)</f>
        <v>Hibernando</v>
      </c>
    </row>
    <row r="1988" customFormat="false" ht="15" hidden="false" customHeight="false" outlineLevel="0" collapsed="false">
      <c r="A1988" s="10" t="s">
        <v>441</v>
      </c>
      <c r="B1988" s="10" t="s">
        <v>8974</v>
      </c>
      <c r="C1988" s="11" t="n">
        <v>45620</v>
      </c>
      <c r="D1988" s="13" t="b">
        <f aca="false">TRUE()</f>
        <v>1</v>
      </c>
      <c r="E1988" s="14" t="n">
        <f aca="false">_xlfn.MAXIFS(Pedidos!$C$2:$C$7000,Pedidos!$B$2:$B$7000,A1988)</f>
        <v>45983</v>
      </c>
      <c r="F1988" s="15" t="n">
        <f aca="false">Parámetros!$B$4-E1988</f>
        <v>313</v>
      </c>
      <c r="G1988" s="7" t="n">
        <f aca="false">COUNTIF(Pedidos!$B$2:$B$7000,A1988)</f>
        <v>12</v>
      </c>
      <c r="H1988" s="16" t="n">
        <f aca="false">SUMIFS(Pedidos!$D$2:$D$7000,Pedidos!$B$2:$B$7000,A1988)</f>
        <v>603.72</v>
      </c>
      <c r="I1988" s="7" t="n">
        <f aca="false">5-MIN(4,INT(PERCENTRANK($F$2:$F$2401,F1988,6)*5))</f>
        <v>3</v>
      </c>
      <c r="J1988" s="15" t="n">
        <f aca="false">IF(G1988&gt;=Parámetros!$B$8,5,IF(G1988&gt;=Parámetros!$B$7,4,IF(G1988&gt;=Parámetros!$B$6,3,IF(G1988&gt;=Parámetros!$B$5,2,1))))</f>
        <v>5</v>
      </c>
      <c r="K1988" s="7" t="n">
        <f aca="false">1+MIN(4,INT(PERCENTRANK($H$2:$H$2401,H1988,6)*5))</f>
        <v>5</v>
      </c>
      <c r="L1988" s="7" t="str">
        <f aca="false">I1988&amp;J1988&amp;K1988</f>
        <v>355</v>
      </c>
      <c r="M1988" s="15" t="str">
        <f aca="false">INDEX('Mapa RF'!$B$4:$F$8,6-I1988,J1988)</f>
        <v>Leales</v>
      </c>
    </row>
    <row r="1989" customFormat="false" ht="15" hidden="false" customHeight="false" outlineLevel="0" collapsed="false">
      <c r="A1989" s="10" t="s">
        <v>3115</v>
      </c>
      <c r="B1989" s="10" t="s">
        <v>8972</v>
      </c>
      <c r="C1989" s="11" t="n">
        <v>45840</v>
      </c>
      <c r="D1989" s="13" t="b">
        <f aca="false">TRUE()</f>
        <v>1</v>
      </c>
      <c r="E1989" s="14" t="n">
        <f aca="false">_xlfn.MAXIFS(Pedidos!$C$2:$C$7000,Pedidos!$B$2:$B$7000,A1989)</f>
        <v>45840</v>
      </c>
      <c r="F1989" s="15" t="n">
        <f aca="false">Parámetros!$B$4-E1989</f>
        <v>456</v>
      </c>
      <c r="G1989" s="7" t="n">
        <f aca="false">COUNTIF(Pedidos!$B$2:$B$7000,A1989)</f>
        <v>1</v>
      </c>
      <c r="H1989" s="16" t="n">
        <f aca="false">SUMIFS(Pedidos!$D$2:$D$7000,Pedidos!$B$2:$B$7000,A1989)</f>
        <v>24.38</v>
      </c>
      <c r="I1989" s="7" t="n">
        <f aca="false">5-MIN(4,INT(PERCENTRANK($F$2:$F$2401,F1989,6)*5))</f>
        <v>2</v>
      </c>
      <c r="J1989" s="15" t="n">
        <f aca="false">IF(G1989&gt;=Parámetros!$B$8,5,IF(G1989&gt;=Parámetros!$B$7,4,IF(G1989&gt;=Parámetros!$B$6,3,IF(G1989&gt;=Parámetros!$B$5,2,1))))</f>
        <v>1</v>
      </c>
      <c r="K1989" s="7" t="n">
        <f aca="false">1+MIN(4,INT(PERCENTRANK($H$2:$H$2401,H1989,6)*5))</f>
        <v>1</v>
      </c>
      <c r="L1989" s="7" t="str">
        <f aca="false">I1989&amp;J1989&amp;K1989</f>
        <v>211</v>
      </c>
      <c r="M1989" s="15" t="str">
        <f aca="false">INDEX('Mapa RF'!$B$4:$F$8,6-I1989,J1989)</f>
        <v>Hibernando</v>
      </c>
    </row>
    <row r="1990" customFormat="false" ht="15" hidden="false" customHeight="false" outlineLevel="0" collapsed="false">
      <c r="A1990" s="10" t="s">
        <v>7979</v>
      </c>
      <c r="B1990" s="10" t="s">
        <v>8973</v>
      </c>
      <c r="C1990" s="11" t="n">
        <v>46215</v>
      </c>
      <c r="D1990" s="13" t="b">
        <f aca="false">TRUE()</f>
        <v>1</v>
      </c>
      <c r="E1990" s="14" t="n">
        <f aca="false">_xlfn.MAXIFS(Pedidos!$C$2:$C$7000,Pedidos!$B$2:$B$7000,A1990)</f>
        <v>46215</v>
      </c>
      <c r="F1990" s="15" t="n">
        <f aca="false">Parámetros!$B$4-E1990</f>
        <v>81</v>
      </c>
      <c r="G1990" s="7" t="n">
        <f aca="false">COUNTIF(Pedidos!$B$2:$B$7000,A1990)</f>
        <v>1</v>
      </c>
      <c r="H1990" s="16" t="n">
        <f aca="false">SUMIFS(Pedidos!$D$2:$D$7000,Pedidos!$B$2:$B$7000,A1990)</f>
        <v>33.14</v>
      </c>
      <c r="I1990" s="7" t="n">
        <f aca="false">5-MIN(4,INT(PERCENTRANK($F$2:$F$2401,F1990,6)*5))</f>
        <v>4</v>
      </c>
      <c r="J1990" s="15" t="n">
        <f aca="false">IF(G1990&gt;=Parámetros!$B$8,5,IF(G1990&gt;=Parámetros!$B$7,4,IF(G1990&gt;=Parámetros!$B$6,3,IF(G1990&gt;=Parámetros!$B$5,2,1))))</f>
        <v>1</v>
      </c>
      <c r="K1990" s="7" t="n">
        <f aca="false">1+MIN(4,INT(PERCENTRANK($H$2:$H$2401,H1990,6)*5))</f>
        <v>2</v>
      </c>
      <c r="L1990" s="7" t="str">
        <f aca="false">I1990&amp;J1990&amp;K1990</f>
        <v>412</v>
      </c>
      <c r="M1990" s="15" t="str">
        <f aca="false">INDEX('Mapa RF'!$B$4:$F$8,6-I1990,J1990)</f>
        <v>Prometedores</v>
      </c>
    </row>
    <row r="1991" customFormat="false" ht="15" hidden="false" customHeight="false" outlineLevel="0" collapsed="false">
      <c r="A1991" s="10" t="s">
        <v>2574</v>
      </c>
      <c r="B1991" s="10" t="s">
        <v>8968</v>
      </c>
      <c r="C1991" s="11" t="n">
        <v>45799</v>
      </c>
      <c r="D1991" s="13" t="b">
        <f aca="false">TRUE()</f>
        <v>1</v>
      </c>
      <c r="E1991" s="14" t="n">
        <f aca="false">_xlfn.MAXIFS(Pedidos!$C$2:$C$7000,Pedidos!$B$2:$B$7000,A1991)</f>
        <v>45799</v>
      </c>
      <c r="F1991" s="15" t="n">
        <f aca="false">Parámetros!$B$4-E1991</f>
        <v>497</v>
      </c>
      <c r="G1991" s="7" t="n">
        <f aca="false">COUNTIF(Pedidos!$B$2:$B$7000,A1991)</f>
        <v>1</v>
      </c>
      <c r="H1991" s="16" t="n">
        <f aca="false">SUMIFS(Pedidos!$D$2:$D$7000,Pedidos!$B$2:$B$7000,A1991)</f>
        <v>43.98</v>
      </c>
      <c r="I1991" s="7" t="n">
        <f aca="false">5-MIN(4,INT(PERCENTRANK($F$2:$F$2401,F1991,6)*5))</f>
        <v>2</v>
      </c>
      <c r="J1991" s="15" t="n">
        <f aca="false">IF(G1991&gt;=Parámetros!$B$8,5,IF(G1991&gt;=Parámetros!$B$7,4,IF(G1991&gt;=Parámetros!$B$6,3,IF(G1991&gt;=Parámetros!$B$5,2,1))))</f>
        <v>1</v>
      </c>
      <c r="K1991" s="7" t="n">
        <f aca="false">1+MIN(4,INT(PERCENTRANK($H$2:$H$2401,H1991,6)*5))</f>
        <v>3</v>
      </c>
      <c r="L1991" s="7" t="str">
        <f aca="false">I1991&amp;J1991&amp;K1991</f>
        <v>213</v>
      </c>
      <c r="M1991" s="15" t="str">
        <f aca="false">INDEX('Mapa RF'!$B$4:$F$8,6-I1991,J1991)</f>
        <v>Hibernando</v>
      </c>
    </row>
    <row r="1992" customFormat="false" ht="15" hidden="false" customHeight="false" outlineLevel="0" collapsed="false">
      <c r="A1992" s="10" t="s">
        <v>7782</v>
      </c>
      <c r="B1992" s="10" t="s">
        <v>8968</v>
      </c>
      <c r="C1992" s="11" t="n">
        <v>46201</v>
      </c>
      <c r="D1992" s="13" t="b">
        <f aca="false">TRUE()</f>
        <v>1</v>
      </c>
      <c r="E1992" s="14" t="n">
        <f aca="false">_xlfn.MAXIFS(Pedidos!$C$2:$C$7000,Pedidos!$B$2:$B$7000,A1992)</f>
        <v>46268</v>
      </c>
      <c r="F1992" s="15" t="n">
        <f aca="false">Parámetros!$B$4-E1992</f>
        <v>28</v>
      </c>
      <c r="G1992" s="7" t="n">
        <f aca="false">COUNTIF(Pedidos!$B$2:$B$7000,A1992)</f>
        <v>2</v>
      </c>
      <c r="H1992" s="16" t="n">
        <f aca="false">SUMIFS(Pedidos!$D$2:$D$7000,Pedidos!$B$2:$B$7000,A1992)</f>
        <v>58.52</v>
      </c>
      <c r="I1992" s="7" t="n">
        <f aca="false">5-MIN(4,INT(PERCENTRANK($F$2:$F$2401,F1992,6)*5))</f>
        <v>5</v>
      </c>
      <c r="J1992" s="15" t="n">
        <f aca="false">IF(G1992&gt;=Parámetros!$B$8,5,IF(G1992&gt;=Parámetros!$B$7,4,IF(G1992&gt;=Parámetros!$B$6,3,IF(G1992&gt;=Parámetros!$B$5,2,1))))</f>
        <v>2</v>
      </c>
      <c r="K1992" s="7" t="n">
        <f aca="false">1+MIN(4,INT(PERCENTRANK($H$2:$H$2401,H1992,6)*5))</f>
        <v>3</v>
      </c>
      <c r="L1992" s="7" t="str">
        <f aca="false">I1992&amp;J1992&amp;K1992</f>
        <v>523</v>
      </c>
      <c r="M1992" s="15" t="str">
        <f aca="false">INDEX('Mapa RF'!$B$4:$F$8,6-I1992,J1992)</f>
        <v>Potencialmente leales</v>
      </c>
    </row>
    <row r="1993" customFormat="false" ht="15" hidden="false" customHeight="false" outlineLevel="0" collapsed="false">
      <c r="A1993" s="10" t="s">
        <v>7858</v>
      </c>
      <c r="B1993" s="10" t="s">
        <v>8973</v>
      </c>
      <c r="C1993" s="11" t="n">
        <v>46206</v>
      </c>
      <c r="D1993" s="13" t="b">
        <f aca="false">TRUE()</f>
        <v>1</v>
      </c>
      <c r="E1993" s="14" t="n">
        <f aca="false">_xlfn.MAXIFS(Pedidos!$C$2:$C$7000,Pedidos!$B$2:$B$7000,A1993)</f>
        <v>46206</v>
      </c>
      <c r="F1993" s="15" t="n">
        <f aca="false">Parámetros!$B$4-E1993</f>
        <v>90</v>
      </c>
      <c r="G1993" s="7" t="n">
        <f aca="false">COUNTIF(Pedidos!$B$2:$B$7000,A1993)</f>
        <v>1</v>
      </c>
      <c r="H1993" s="16" t="n">
        <f aca="false">SUMIFS(Pedidos!$D$2:$D$7000,Pedidos!$B$2:$B$7000,A1993)</f>
        <v>34.96</v>
      </c>
      <c r="I1993" s="7" t="n">
        <f aca="false">5-MIN(4,INT(PERCENTRANK($F$2:$F$2401,F1993,6)*5))</f>
        <v>4</v>
      </c>
      <c r="J1993" s="15" t="n">
        <f aca="false">IF(G1993&gt;=Parámetros!$B$8,5,IF(G1993&gt;=Parámetros!$B$7,4,IF(G1993&gt;=Parámetros!$B$6,3,IF(G1993&gt;=Parámetros!$B$5,2,1))))</f>
        <v>1</v>
      </c>
      <c r="K1993" s="7" t="n">
        <f aca="false">1+MIN(4,INT(PERCENTRANK($H$2:$H$2401,H1993,6)*5))</f>
        <v>2</v>
      </c>
      <c r="L1993" s="7" t="str">
        <f aca="false">I1993&amp;J1993&amp;K1993</f>
        <v>412</v>
      </c>
      <c r="M1993" s="15" t="str">
        <f aca="false">INDEX('Mapa RF'!$B$4:$F$8,6-I1993,J1993)</f>
        <v>Prometedores</v>
      </c>
    </row>
    <row r="1994" customFormat="false" ht="15" hidden="false" customHeight="false" outlineLevel="0" collapsed="false">
      <c r="A1994" s="10" t="s">
        <v>7669</v>
      </c>
      <c r="B1994" s="10" t="s">
        <v>8970</v>
      </c>
      <c r="C1994" s="11" t="n">
        <v>46192</v>
      </c>
      <c r="D1994" s="13" t="b">
        <f aca="false">TRUE()</f>
        <v>1</v>
      </c>
      <c r="E1994" s="14" t="n">
        <f aca="false">_xlfn.MAXIFS(Pedidos!$C$2:$C$7000,Pedidos!$B$2:$B$7000,A1994)</f>
        <v>46192</v>
      </c>
      <c r="F1994" s="15" t="n">
        <f aca="false">Parámetros!$B$4-E1994</f>
        <v>104</v>
      </c>
      <c r="G1994" s="7" t="n">
        <f aca="false">COUNTIF(Pedidos!$B$2:$B$7000,A1994)</f>
        <v>1</v>
      </c>
      <c r="H1994" s="16" t="n">
        <f aca="false">SUMIFS(Pedidos!$D$2:$D$7000,Pedidos!$B$2:$B$7000,A1994)</f>
        <v>34.18</v>
      </c>
      <c r="I1994" s="7" t="n">
        <f aca="false">5-MIN(4,INT(PERCENTRANK($F$2:$F$2401,F1994,6)*5))</f>
        <v>4</v>
      </c>
      <c r="J1994" s="15" t="n">
        <f aca="false">IF(G1994&gt;=Parámetros!$B$8,5,IF(G1994&gt;=Parámetros!$B$7,4,IF(G1994&gt;=Parámetros!$B$6,3,IF(G1994&gt;=Parámetros!$B$5,2,1))))</f>
        <v>1</v>
      </c>
      <c r="K1994" s="7" t="n">
        <f aca="false">1+MIN(4,INT(PERCENTRANK($H$2:$H$2401,H1994,6)*5))</f>
        <v>2</v>
      </c>
      <c r="L1994" s="7" t="str">
        <f aca="false">I1994&amp;J1994&amp;K1994</f>
        <v>412</v>
      </c>
      <c r="M1994" s="15" t="str">
        <f aca="false">INDEX('Mapa RF'!$B$4:$F$8,6-I1994,J1994)</f>
        <v>Prometedores</v>
      </c>
    </row>
    <row r="1995" customFormat="false" ht="15" hidden="false" customHeight="false" outlineLevel="0" collapsed="false">
      <c r="A1995" s="10" t="s">
        <v>3896</v>
      </c>
      <c r="B1995" s="10" t="s">
        <v>8981</v>
      </c>
      <c r="C1995" s="11" t="n">
        <v>45897</v>
      </c>
      <c r="D1995" s="13" t="b">
        <f aca="false">FALSE()</f>
        <v>0</v>
      </c>
      <c r="E1995" s="14" t="n">
        <f aca="false">_xlfn.MAXIFS(Pedidos!$C$2:$C$7000,Pedidos!$B$2:$B$7000,A1995)</f>
        <v>45897</v>
      </c>
      <c r="F1995" s="15" t="n">
        <f aca="false">Parámetros!$B$4-E1995</f>
        <v>399</v>
      </c>
      <c r="G1995" s="7" t="n">
        <f aca="false">COUNTIF(Pedidos!$B$2:$B$7000,A1995)</f>
        <v>1</v>
      </c>
      <c r="H1995" s="16" t="n">
        <f aca="false">SUMIFS(Pedidos!$D$2:$D$7000,Pedidos!$B$2:$B$7000,A1995)</f>
        <v>27.03</v>
      </c>
      <c r="I1995" s="7" t="n">
        <f aca="false">5-MIN(4,INT(PERCENTRANK($F$2:$F$2401,F1995,6)*5))</f>
        <v>2</v>
      </c>
      <c r="J1995" s="15" t="n">
        <f aca="false">IF(G1995&gt;=Parámetros!$B$8,5,IF(G1995&gt;=Parámetros!$B$7,4,IF(G1995&gt;=Parámetros!$B$6,3,IF(G1995&gt;=Parámetros!$B$5,2,1))))</f>
        <v>1</v>
      </c>
      <c r="K1995" s="7" t="n">
        <f aca="false">1+MIN(4,INT(PERCENTRANK($H$2:$H$2401,H1995,6)*5))</f>
        <v>2</v>
      </c>
      <c r="L1995" s="7" t="str">
        <f aca="false">I1995&amp;J1995&amp;K1995</f>
        <v>212</v>
      </c>
      <c r="M1995" s="15" t="str">
        <f aca="false">INDEX('Mapa RF'!$B$4:$F$8,6-I1995,J1995)</f>
        <v>Hibernando</v>
      </c>
    </row>
    <row r="1996" customFormat="false" ht="15" hidden="false" customHeight="false" outlineLevel="0" collapsed="false">
      <c r="A1996" s="10" t="s">
        <v>8030</v>
      </c>
      <c r="B1996" s="10" t="s">
        <v>8972</v>
      </c>
      <c r="C1996" s="11" t="n">
        <v>46219</v>
      </c>
      <c r="D1996" s="13" t="b">
        <f aca="false">TRUE()</f>
        <v>1</v>
      </c>
      <c r="E1996" s="14" t="n">
        <f aca="false">_xlfn.MAXIFS(Pedidos!$C$2:$C$7000,Pedidos!$B$2:$B$7000,A1996)</f>
        <v>46219</v>
      </c>
      <c r="F1996" s="15" t="n">
        <f aca="false">Parámetros!$B$4-E1996</f>
        <v>77</v>
      </c>
      <c r="G1996" s="7" t="n">
        <f aca="false">COUNTIF(Pedidos!$B$2:$B$7000,A1996)</f>
        <v>1</v>
      </c>
      <c r="H1996" s="16" t="n">
        <f aca="false">SUMIFS(Pedidos!$D$2:$D$7000,Pedidos!$B$2:$B$7000,A1996)</f>
        <v>18.44</v>
      </c>
      <c r="I1996" s="7" t="n">
        <f aca="false">5-MIN(4,INT(PERCENTRANK($F$2:$F$2401,F1996,6)*5))</f>
        <v>4</v>
      </c>
      <c r="J1996" s="15" t="n">
        <f aca="false">IF(G1996&gt;=Parámetros!$B$8,5,IF(G1996&gt;=Parámetros!$B$7,4,IF(G1996&gt;=Parámetros!$B$6,3,IF(G1996&gt;=Parámetros!$B$5,2,1))))</f>
        <v>1</v>
      </c>
      <c r="K1996" s="7" t="n">
        <f aca="false">1+MIN(4,INT(PERCENTRANK($H$2:$H$2401,H1996,6)*5))</f>
        <v>1</v>
      </c>
      <c r="L1996" s="7" t="str">
        <f aca="false">I1996&amp;J1996&amp;K1996</f>
        <v>411</v>
      </c>
      <c r="M1996" s="15" t="str">
        <f aca="false">INDEX('Mapa RF'!$B$4:$F$8,6-I1996,J1996)</f>
        <v>Prometedores</v>
      </c>
    </row>
    <row r="1997" customFormat="false" ht="15" hidden="false" customHeight="false" outlineLevel="0" collapsed="false">
      <c r="A1997" s="10" t="s">
        <v>3081</v>
      </c>
      <c r="B1997" s="10" t="s">
        <v>8971</v>
      </c>
      <c r="C1997" s="11" t="n">
        <v>45837</v>
      </c>
      <c r="D1997" s="13" t="b">
        <f aca="false">TRUE()</f>
        <v>1</v>
      </c>
      <c r="E1997" s="14" t="n">
        <f aca="false">_xlfn.MAXIFS(Pedidos!$C$2:$C$7000,Pedidos!$B$2:$B$7000,A1997)</f>
        <v>45961</v>
      </c>
      <c r="F1997" s="15" t="n">
        <f aca="false">Parámetros!$B$4-E1997</f>
        <v>335</v>
      </c>
      <c r="G1997" s="7" t="n">
        <f aca="false">COUNTIF(Pedidos!$B$2:$B$7000,A1997)</f>
        <v>3</v>
      </c>
      <c r="H1997" s="16" t="n">
        <f aca="false">SUMIFS(Pedidos!$D$2:$D$7000,Pedidos!$B$2:$B$7000,A1997)</f>
        <v>121.44</v>
      </c>
      <c r="I1997" s="7" t="n">
        <f aca="false">5-MIN(4,INT(PERCENTRANK($F$2:$F$2401,F1997,6)*5))</f>
        <v>3</v>
      </c>
      <c r="J1997" s="15" t="n">
        <f aca="false">IF(G1997&gt;=Parámetros!$B$8,5,IF(G1997&gt;=Parámetros!$B$7,4,IF(G1997&gt;=Parámetros!$B$6,3,IF(G1997&gt;=Parámetros!$B$5,2,1))))</f>
        <v>3</v>
      </c>
      <c r="K1997" s="7" t="n">
        <f aca="false">1+MIN(4,INT(PERCENTRANK($H$2:$H$2401,H1997,6)*5))</f>
        <v>4</v>
      </c>
      <c r="L1997" s="7" t="str">
        <f aca="false">I1997&amp;J1997&amp;K1997</f>
        <v>334</v>
      </c>
      <c r="M1997" s="15" t="str">
        <f aca="false">INDEX('Mapa RF'!$B$4:$F$8,6-I1997,J1997)</f>
        <v>Necesitan atención</v>
      </c>
    </row>
    <row r="1998" customFormat="false" ht="15" hidden="false" customHeight="false" outlineLevel="0" collapsed="false">
      <c r="A1998" s="10" t="s">
        <v>8498</v>
      </c>
      <c r="B1998" s="10" t="s">
        <v>8980</v>
      </c>
      <c r="C1998" s="11" t="n">
        <v>46257</v>
      </c>
      <c r="D1998" s="13" t="b">
        <f aca="false">FALSE()</f>
        <v>0</v>
      </c>
      <c r="E1998" s="14" t="n">
        <f aca="false">_xlfn.MAXIFS(Pedidos!$C$2:$C$7000,Pedidos!$B$2:$B$7000,A1998)</f>
        <v>46257</v>
      </c>
      <c r="F1998" s="15" t="n">
        <f aca="false">Parámetros!$B$4-E1998</f>
        <v>39</v>
      </c>
      <c r="G1998" s="7" t="n">
        <f aca="false">COUNTIF(Pedidos!$B$2:$B$7000,A1998)</f>
        <v>1</v>
      </c>
      <c r="H1998" s="16" t="n">
        <f aca="false">SUMIFS(Pedidos!$D$2:$D$7000,Pedidos!$B$2:$B$7000,A1998)</f>
        <v>34.48</v>
      </c>
      <c r="I1998" s="7" t="n">
        <f aca="false">5-MIN(4,INT(PERCENTRANK($F$2:$F$2401,F1998,6)*5))</f>
        <v>5</v>
      </c>
      <c r="J1998" s="15" t="n">
        <f aca="false">IF(G1998&gt;=Parámetros!$B$8,5,IF(G1998&gt;=Parámetros!$B$7,4,IF(G1998&gt;=Parámetros!$B$6,3,IF(G1998&gt;=Parámetros!$B$5,2,1))))</f>
        <v>1</v>
      </c>
      <c r="K1998" s="7" t="n">
        <f aca="false">1+MIN(4,INT(PERCENTRANK($H$2:$H$2401,H1998,6)*5))</f>
        <v>2</v>
      </c>
      <c r="L1998" s="7" t="str">
        <f aca="false">I1998&amp;J1998&amp;K1998</f>
        <v>512</v>
      </c>
      <c r="M1998" s="15" t="str">
        <f aca="false">INDEX('Mapa RF'!$B$4:$F$8,6-I1998,J1998)</f>
        <v>Nuevos</v>
      </c>
    </row>
    <row r="1999" customFormat="false" ht="15" hidden="false" customHeight="false" outlineLevel="0" collapsed="false">
      <c r="A1999" s="10" t="s">
        <v>5040</v>
      </c>
      <c r="B1999" s="10" t="s">
        <v>8982</v>
      </c>
      <c r="C1999" s="11" t="n">
        <v>45983</v>
      </c>
      <c r="D1999" s="13" t="b">
        <f aca="false">TRUE()</f>
        <v>1</v>
      </c>
      <c r="E1999" s="14" t="n">
        <f aca="false">_xlfn.MAXIFS(Pedidos!$C$2:$C$7000,Pedidos!$B$2:$B$7000,A1999)</f>
        <v>45983</v>
      </c>
      <c r="F1999" s="15" t="n">
        <f aca="false">Parámetros!$B$4-E1999</f>
        <v>313</v>
      </c>
      <c r="G1999" s="7" t="n">
        <f aca="false">COUNTIF(Pedidos!$B$2:$B$7000,A1999)</f>
        <v>1</v>
      </c>
      <c r="H1999" s="16" t="n">
        <f aca="false">SUMIFS(Pedidos!$D$2:$D$7000,Pedidos!$B$2:$B$7000,A1999)</f>
        <v>32.64</v>
      </c>
      <c r="I1999" s="7" t="n">
        <f aca="false">5-MIN(4,INT(PERCENTRANK($F$2:$F$2401,F1999,6)*5))</f>
        <v>3</v>
      </c>
      <c r="J1999" s="15" t="n">
        <f aca="false">IF(G1999&gt;=Parámetros!$B$8,5,IF(G1999&gt;=Parámetros!$B$7,4,IF(G1999&gt;=Parámetros!$B$6,3,IF(G1999&gt;=Parámetros!$B$5,2,1))))</f>
        <v>1</v>
      </c>
      <c r="K1999" s="7" t="n">
        <f aca="false">1+MIN(4,INT(PERCENTRANK($H$2:$H$2401,H1999,6)*5))</f>
        <v>2</v>
      </c>
      <c r="L1999" s="7" t="str">
        <f aca="false">I1999&amp;J1999&amp;K1999</f>
        <v>312</v>
      </c>
      <c r="M1999" s="15" t="str">
        <f aca="false">INDEX('Mapa RF'!$B$4:$F$8,6-I1999,J1999)</f>
        <v>A punto de dormirse</v>
      </c>
    </row>
    <row r="2000" customFormat="false" ht="15" hidden="false" customHeight="false" outlineLevel="0" collapsed="false">
      <c r="A2000" s="10" t="s">
        <v>3754</v>
      </c>
      <c r="B2000" s="10" t="s">
        <v>8972</v>
      </c>
      <c r="C2000" s="11" t="n">
        <v>45886</v>
      </c>
      <c r="D2000" s="13" t="b">
        <f aca="false">TRUE()</f>
        <v>1</v>
      </c>
      <c r="E2000" s="14" t="n">
        <f aca="false">_xlfn.MAXIFS(Pedidos!$C$2:$C$7000,Pedidos!$B$2:$B$7000,A2000)</f>
        <v>45886</v>
      </c>
      <c r="F2000" s="15" t="n">
        <f aca="false">Parámetros!$B$4-E2000</f>
        <v>410</v>
      </c>
      <c r="G2000" s="7" t="n">
        <f aca="false">COUNTIF(Pedidos!$B$2:$B$7000,A2000)</f>
        <v>1</v>
      </c>
      <c r="H2000" s="16" t="n">
        <f aca="false">SUMIFS(Pedidos!$D$2:$D$7000,Pedidos!$B$2:$B$7000,A2000)</f>
        <v>18.23</v>
      </c>
      <c r="I2000" s="7" t="n">
        <f aca="false">5-MIN(4,INT(PERCENTRANK($F$2:$F$2401,F2000,6)*5))</f>
        <v>2</v>
      </c>
      <c r="J2000" s="15" t="n">
        <f aca="false">IF(G2000&gt;=Parámetros!$B$8,5,IF(G2000&gt;=Parámetros!$B$7,4,IF(G2000&gt;=Parámetros!$B$6,3,IF(G2000&gt;=Parámetros!$B$5,2,1))))</f>
        <v>1</v>
      </c>
      <c r="K2000" s="7" t="n">
        <f aca="false">1+MIN(4,INT(PERCENTRANK($H$2:$H$2401,H2000,6)*5))</f>
        <v>1</v>
      </c>
      <c r="L2000" s="7" t="str">
        <f aca="false">I2000&amp;J2000&amp;K2000</f>
        <v>211</v>
      </c>
      <c r="M2000" s="15" t="str">
        <f aca="false">INDEX('Mapa RF'!$B$4:$F$8,6-I2000,J2000)</f>
        <v>Hibernando</v>
      </c>
    </row>
    <row r="2001" customFormat="false" ht="15" hidden="false" customHeight="false" outlineLevel="0" collapsed="false">
      <c r="A2001" s="10" t="s">
        <v>1556</v>
      </c>
      <c r="B2001" s="10" t="s">
        <v>8971</v>
      </c>
      <c r="C2001" s="11" t="n">
        <v>45722</v>
      </c>
      <c r="D2001" s="13" t="b">
        <f aca="false">FALSE()</f>
        <v>0</v>
      </c>
      <c r="E2001" s="14" t="n">
        <f aca="false">_xlfn.MAXIFS(Pedidos!$C$2:$C$7000,Pedidos!$B$2:$B$7000,A2001)</f>
        <v>45940</v>
      </c>
      <c r="F2001" s="15" t="n">
        <f aca="false">Parámetros!$B$4-E2001</f>
        <v>356</v>
      </c>
      <c r="G2001" s="7" t="n">
        <f aca="false">COUNTIF(Pedidos!$B$2:$B$7000,A2001)</f>
        <v>4</v>
      </c>
      <c r="H2001" s="16" t="n">
        <f aca="false">SUMIFS(Pedidos!$D$2:$D$7000,Pedidos!$B$2:$B$7000,A2001)</f>
        <v>179.72</v>
      </c>
      <c r="I2001" s="7" t="n">
        <f aca="false">5-MIN(4,INT(PERCENTRANK($F$2:$F$2401,F2001,6)*5))</f>
        <v>3</v>
      </c>
      <c r="J2001" s="15" t="n">
        <f aca="false">IF(G2001&gt;=Parámetros!$B$8,5,IF(G2001&gt;=Parámetros!$B$7,4,IF(G2001&gt;=Parámetros!$B$6,3,IF(G2001&gt;=Parámetros!$B$5,2,1))))</f>
        <v>4</v>
      </c>
      <c r="K2001" s="7" t="n">
        <f aca="false">1+MIN(4,INT(PERCENTRANK($H$2:$H$2401,H2001,6)*5))</f>
        <v>5</v>
      </c>
      <c r="L2001" s="7" t="str">
        <f aca="false">I2001&amp;J2001&amp;K2001</f>
        <v>345</v>
      </c>
      <c r="M2001" s="15" t="str">
        <f aca="false">INDEX('Mapa RF'!$B$4:$F$8,6-I2001,J2001)</f>
        <v>Leales</v>
      </c>
    </row>
    <row r="2002" customFormat="false" ht="15" hidden="false" customHeight="false" outlineLevel="0" collapsed="false">
      <c r="A2002" s="10" t="s">
        <v>909</v>
      </c>
      <c r="B2002" s="10" t="s">
        <v>8970</v>
      </c>
      <c r="C2002" s="11" t="n">
        <v>45667</v>
      </c>
      <c r="D2002" s="13" t="b">
        <f aca="false">TRUE()</f>
        <v>1</v>
      </c>
      <c r="E2002" s="14" t="n">
        <f aca="false">_xlfn.MAXIFS(Pedidos!$C$2:$C$7000,Pedidos!$B$2:$B$7000,A2002)</f>
        <v>45807</v>
      </c>
      <c r="F2002" s="15" t="n">
        <f aca="false">Parámetros!$B$4-E2002</f>
        <v>489</v>
      </c>
      <c r="G2002" s="7" t="n">
        <f aca="false">COUNTIF(Pedidos!$B$2:$B$7000,A2002)</f>
        <v>2</v>
      </c>
      <c r="H2002" s="16" t="n">
        <f aca="false">SUMIFS(Pedidos!$D$2:$D$7000,Pedidos!$B$2:$B$7000,A2002)</f>
        <v>112.45</v>
      </c>
      <c r="I2002" s="7" t="n">
        <f aca="false">5-MIN(4,INT(PERCENTRANK($F$2:$F$2401,F2002,6)*5))</f>
        <v>2</v>
      </c>
      <c r="J2002" s="15" t="n">
        <f aca="false">IF(G2002&gt;=Parámetros!$B$8,5,IF(G2002&gt;=Parámetros!$B$7,4,IF(G2002&gt;=Parámetros!$B$6,3,IF(G2002&gt;=Parámetros!$B$5,2,1))))</f>
        <v>2</v>
      </c>
      <c r="K2002" s="7" t="n">
        <f aca="false">1+MIN(4,INT(PERCENTRANK($H$2:$H$2401,H2002,6)*5))</f>
        <v>4</v>
      </c>
      <c r="L2002" s="7" t="str">
        <f aca="false">I2002&amp;J2002&amp;K2002</f>
        <v>224</v>
      </c>
      <c r="M2002" s="15" t="str">
        <f aca="false">INDEX('Mapa RF'!$B$4:$F$8,6-I2002,J2002)</f>
        <v>Hibernando</v>
      </c>
    </row>
    <row r="2003" customFormat="false" ht="15" hidden="false" customHeight="false" outlineLevel="0" collapsed="false">
      <c r="A2003" s="10" t="s">
        <v>2537</v>
      </c>
      <c r="B2003" s="10" t="s">
        <v>8979</v>
      </c>
      <c r="C2003" s="11" t="n">
        <v>45796</v>
      </c>
      <c r="D2003" s="13" t="b">
        <f aca="false">TRUE()</f>
        <v>1</v>
      </c>
      <c r="E2003" s="14" t="n">
        <f aca="false">_xlfn.MAXIFS(Pedidos!$C$2:$C$7000,Pedidos!$B$2:$B$7000,A2003)</f>
        <v>46269</v>
      </c>
      <c r="F2003" s="15" t="n">
        <f aca="false">Parámetros!$B$4-E2003</f>
        <v>27</v>
      </c>
      <c r="G2003" s="7" t="n">
        <f aca="false">COUNTIF(Pedidos!$B$2:$B$7000,A2003)</f>
        <v>14</v>
      </c>
      <c r="H2003" s="16" t="n">
        <f aca="false">SUMIFS(Pedidos!$D$2:$D$7000,Pedidos!$B$2:$B$7000,A2003)</f>
        <v>685.76</v>
      </c>
      <c r="I2003" s="7" t="n">
        <f aca="false">5-MIN(4,INT(PERCENTRANK($F$2:$F$2401,F2003,6)*5))</f>
        <v>5</v>
      </c>
      <c r="J2003" s="15" t="n">
        <f aca="false">IF(G2003&gt;=Parámetros!$B$8,5,IF(G2003&gt;=Parámetros!$B$7,4,IF(G2003&gt;=Parámetros!$B$6,3,IF(G2003&gt;=Parámetros!$B$5,2,1))))</f>
        <v>5</v>
      </c>
      <c r="K2003" s="7" t="n">
        <f aca="false">1+MIN(4,INT(PERCENTRANK($H$2:$H$2401,H2003,6)*5))</f>
        <v>5</v>
      </c>
      <c r="L2003" s="7" t="str">
        <f aca="false">I2003&amp;J2003&amp;K2003</f>
        <v>555</v>
      </c>
      <c r="M2003" s="15" t="str">
        <f aca="false">INDEX('Mapa RF'!$B$4:$F$8,6-I2003,J2003)</f>
        <v>Campeones</v>
      </c>
    </row>
    <row r="2004" customFormat="false" ht="15" hidden="false" customHeight="false" outlineLevel="0" collapsed="false">
      <c r="A2004" s="10" t="s">
        <v>8628</v>
      </c>
      <c r="B2004" s="10" t="s">
        <v>8974</v>
      </c>
      <c r="C2004" s="11" t="n">
        <v>46268</v>
      </c>
      <c r="D2004" s="13" t="b">
        <f aca="false">TRUE()</f>
        <v>1</v>
      </c>
      <c r="E2004" s="14" t="n">
        <f aca="false">_xlfn.MAXIFS(Pedidos!$C$2:$C$7000,Pedidos!$B$2:$B$7000,A2004)</f>
        <v>46268</v>
      </c>
      <c r="F2004" s="15" t="n">
        <f aca="false">Parámetros!$B$4-E2004</f>
        <v>28</v>
      </c>
      <c r="G2004" s="7" t="n">
        <f aca="false">COUNTIF(Pedidos!$B$2:$B$7000,A2004)</f>
        <v>1</v>
      </c>
      <c r="H2004" s="16" t="n">
        <f aca="false">SUMIFS(Pedidos!$D$2:$D$7000,Pedidos!$B$2:$B$7000,A2004)</f>
        <v>45.01</v>
      </c>
      <c r="I2004" s="7" t="n">
        <f aca="false">5-MIN(4,INT(PERCENTRANK($F$2:$F$2401,F2004,6)*5))</f>
        <v>5</v>
      </c>
      <c r="J2004" s="15" t="n">
        <f aca="false">IF(G2004&gt;=Parámetros!$B$8,5,IF(G2004&gt;=Parámetros!$B$7,4,IF(G2004&gt;=Parámetros!$B$6,3,IF(G2004&gt;=Parámetros!$B$5,2,1))))</f>
        <v>1</v>
      </c>
      <c r="K2004" s="7" t="n">
        <f aca="false">1+MIN(4,INT(PERCENTRANK($H$2:$H$2401,H2004,6)*5))</f>
        <v>3</v>
      </c>
      <c r="L2004" s="7" t="str">
        <f aca="false">I2004&amp;J2004&amp;K2004</f>
        <v>513</v>
      </c>
      <c r="M2004" s="15" t="str">
        <f aca="false">INDEX('Mapa RF'!$B$4:$F$8,6-I2004,J2004)</f>
        <v>Nuevos</v>
      </c>
    </row>
    <row r="2005" customFormat="false" ht="15" hidden="false" customHeight="false" outlineLevel="0" collapsed="false">
      <c r="A2005" s="10" t="s">
        <v>43</v>
      </c>
      <c r="B2005" s="10" t="s">
        <v>8968</v>
      </c>
      <c r="C2005" s="11" t="n">
        <v>45568</v>
      </c>
      <c r="D2005" s="13" t="b">
        <f aca="false">FALSE()</f>
        <v>0</v>
      </c>
      <c r="E2005" s="14" t="n">
        <f aca="false">_xlfn.MAXIFS(Pedidos!$C$2:$C$7000,Pedidos!$B$2:$B$7000,A2005)</f>
        <v>46282</v>
      </c>
      <c r="F2005" s="15" t="n">
        <f aca="false">Parámetros!$B$4-E2005</f>
        <v>14</v>
      </c>
      <c r="G2005" s="7" t="n">
        <f aca="false">COUNTIF(Pedidos!$B$2:$B$7000,A2005)</f>
        <v>21</v>
      </c>
      <c r="H2005" s="16" t="n">
        <f aca="false">SUMIFS(Pedidos!$D$2:$D$7000,Pedidos!$B$2:$B$7000,A2005)</f>
        <v>1028.28</v>
      </c>
      <c r="I2005" s="7" t="n">
        <f aca="false">5-MIN(4,INT(PERCENTRANK($F$2:$F$2401,F2005,6)*5))</f>
        <v>5</v>
      </c>
      <c r="J2005" s="15" t="n">
        <f aca="false">IF(G2005&gt;=Parámetros!$B$8,5,IF(G2005&gt;=Parámetros!$B$7,4,IF(G2005&gt;=Parámetros!$B$6,3,IF(G2005&gt;=Parámetros!$B$5,2,1))))</f>
        <v>5</v>
      </c>
      <c r="K2005" s="7" t="n">
        <f aca="false">1+MIN(4,INT(PERCENTRANK($H$2:$H$2401,H2005,6)*5))</f>
        <v>5</v>
      </c>
      <c r="L2005" s="7" t="str">
        <f aca="false">I2005&amp;J2005&amp;K2005</f>
        <v>555</v>
      </c>
      <c r="M2005" s="15" t="str">
        <f aca="false">INDEX('Mapa RF'!$B$4:$F$8,6-I2005,J2005)</f>
        <v>Campeones</v>
      </c>
    </row>
    <row r="2006" customFormat="false" ht="15" hidden="false" customHeight="false" outlineLevel="0" collapsed="false">
      <c r="A2006" s="10" t="s">
        <v>2777</v>
      </c>
      <c r="B2006" s="10" t="s">
        <v>8979</v>
      </c>
      <c r="C2006" s="11" t="n">
        <v>45815</v>
      </c>
      <c r="D2006" s="13" t="b">
        <f aca="false">TRUE()</f>
        <v>1</v>
      </c>
      <c r="E2006" s="14" t="n">
        <f aca="false">_xlfn.MAXIFS(Pedidos!$C$2:$C$7000,Pedidos!$B$2:$B$7000,A2006)</f>
        <v>46289</v>
      </c>
      <c r="F2006" s="15" t="n">
        <f aca="false">Parámetros!$B$4-E2006</f>
        <v>7</v>
      </c>
      <c r="G2006" s="7" t="n">
        <f aca="false">COUNTIF(Pedidos!$B$2:$B$7000,A2006)</f>
        <v>20</v>
      </c>
      <c r="H2006" s="16" t="n">
        <f aca="false">SUMIFS(Pedidos!$D$2:$D$7000,Pedidos!$B$2:$B$7000,A2006)</f>
        <v>929.66</v>
      </c>
      <c r="I2006" s="7" t="n">
        <f aca="false">5-MIN(4,INT(PERCENTRANK($F$2:$F$2401,F2006,6)*5))</f>
        <v>5</v>
      </c>
      <c r="J2006" s="15" t="n">
        <f aca="false">IF(G2006&gt;=Parámetros!$B$8,5,IF(G2006&gt;=Parámetros!$B$7,4,IF(G2006&gt;=Parámetros!$B$6,3,IF(G2006&gt;=Parámetros!$B$5,2,1))))</f>
        <v>5</v>
      </c>
      <c r="K2006" s="7" t="n">
        <f aca="false">1+MIN(4,INT(PERCENTRANK($H$2:$H$2401,H2006,6)*5))</f>
        <v>5</v>
      </c>
      <c r="L2006" s="7" t="str">
        <f aca="false">I2006&amp;J2006&amp;K2006</f>
        <v>555</v>
      </c>
      <c r="M2006" s="15" t="str">
        <f aca="false">INDEX('Mapa RF'!$B$4:$F$8,6-I2006,J2006)</f>
        <v>Campeones</v>
      </c>
    </row>
    <row r="2007" customFormat="false" ht="15" hidden="false" customHeight="false" outlineLevel="0" collapsed="false">
      <c r="A2007" s="10" t="s">
        <v>159</v>
      </c>
      <c r="B2007" s="10" t="s">
        <v>8968</v>
      </c>
      <c r="C2007" s="11" t="n">
        <v>45583</v>
      </c>
      <c r="D2007" s="13" t="b">
        <f aca="false">FALSE()</f>
        <v>0</v>
      </c>
      <c r="E2007" s="14" t="n">
        <f aca="false">_xlfn.MAXIFS(Pedidos!$C$2:$C$7000,Pedidos!$B$2:$B$7000,A2007)</f>
        <v>46289</v>
      </c>
      <c r="F2007" s="15" t="n">
        <f aca="false">Parámetros!$B$4-E2007</f>
        <v>7</v>
      </c>
      <c r="G2007" s="7" t="n">
        <f aca="false">COUNTIF(Pedidos!$B$2:$B$7000,A2007)</f>
        <v>13</v>
      </c>
      <c r="H2007" s="16" t="n">
        <f aca="false">SUMIFS(Pedidos!$D$2:$D$7000,Pedidos!$B$2:$B$7000,A2007)</f>
        <v>526.24</v>
      </c>
      <c r="I2007" s="7" t="n">
        <f aca="false">5-MIN(4,INT(PERCENTRANK($F$2:$F$2401,F2007,6)*5))</f>
        <v>5</v>
      </c>
      <c r="J2007" s="15" t="n">
        <f aca="false">IF(G2007&gt;=Parámetros!$B$8,5,IF(G2007&gt;=Parámetros!$B$7,4,IF(G2007&gt;=Parámetros!$B$6,3,IF(G2007&gt;=Parámetros!$B$5,2,1))))</f>
        <v>5</v>
      </c>
      <c r="K2007" s="7" t="n">
        <f aca="false">1+MIN(4,INT(PERCENTRANK($H$2:$H$2401,H2007,6)*5))</f>
        <v>5</v>
      </c>
      <c r="L2007" s="7" t="str">
        <f aca="false">I2007&amp;J2007&amp;K2007</f>
        <v>555</v>
      </c>
      <c r="M2007" s="15" t="str">
        <f aca="false">INDEX('Mapa RF'!$B$4:$F$8,6-I2007,J2007)</f>
        <v>Campeones</v>
      </c>
    </row>
    <row r="2008" customFormat="false" ht="15" hidden="false" customHeight="false" outlineLevel="0" collapsed="false">
      <c r="A2008" s="10" t="s">
        <v>2607</v>
      </c>
      <c r="B2008" s="10" t="s">
        <v>8982</v>
      </c>
      <c r="C2008" s="11" t="n">
        <v>45802</v>
      </c>
      <c r="D2008" s="13" t="b">
        <f aca="false">TRUE()</f>
        <v>1</v>
      </c>
      <c r="E2008" s="14" t="n">
        <f aca="false">_xlfn.MAXIFS(Pedidos!$C$2:$C$7000,Pedidos!$B$2:$B$7000,A2008)</f>
        <v>45802</v>
      </c>
      <c r="F2008" s="15" t="n">
        <f aca="false">Parámetros!$B$4-E2008</f>
        <v>494</v>
      </c>
      <c r="G2008" s="7" t="n">
        <f aca="false">COUNTIF(Pedidos!$B$2:$B$7000,A2008)</f>
        <v>1</v>
      </c>
      <c r="H2008" s="16" t="n">
        <f aca="false">SUMIFS(Pedidos!$D$2:$D$7000,Pedidos!$B$2:$B$7000,A2008)</f>
        <v>45.68</v>
      </c>
      <c r="I2008" s="7" t="n">
        <f aca="false">5-MIN(4,INT(PERCENTRANK($F$2:$F$2401,F2008,6)*5))</f>
        <v>2</v>
      </c>
      <c r="J2008" s="15" t="n">
        <f aca="false">IF(G2008&gt;=Parámetros!$B$8,5,IF(G2008&gt;=Parámetros!$B$7,4,IF(G2008&gt;=Parámetros!$B$6,3,IF(G2008&gt;=Parámetros!$B$5,2,1))))</f>
        <v>1</v>
      </c>
      <c r="K2008" s="7" t="n">
        <f aca="false">1+MIN(4,INT(PERCENTRANK($H$2:$H$2401,H2008,6)*5))</f>
        <v>3</v>
      </c>
      <c r="L2008" s="7" t="str">
        <f aca="false">I2008&amp;J2008&amp;K2008</f>
        <v>213</v>
      </c>
      <c r="M2008" s="15" t="str">
        <f aca="false">INDEX('Mapa RF'!$B$4:$F$8,6-I2008,J2008)</f>
        <v>Hibernando</v>
      </c>
    </row>
    <row r="2009" customFormat="false" ht="15" hidden="false" customHeight="false" outlineLevel="0" collapsed="false">
      <c r="A2009" s="10" t="s">
        <v>8160</v>
      </c>
      <c r="B2009" s="10" t="s">
        <v>8970</v>
      </c>
      <c r="C2009" s="11" t="n">
        <v>46230</v>
      </c>
      <c r="D2009" s="13" t="b">
        <f aca="false">TRUE()</f>
        <v>1</v>
      </c>
      <c r="E2009" s="14" t="n">
        <f aca="false">_xlfn.MAXIFS(Pedidos!$C$2:$C$7000,Pedidos!$B$2:$B$7000,A2009)</f>
        <v>46230</v>
      </c>
      <c r="F2009" s="15" t="n">
        <f aca="false">Parámetros!$B$4-E2009</f>
        <v>66</v>
      </c>
      <c r="G2009" s="7" t="n">
        <f aca="false">COUNTIF(Pedidos!$B$2:$B$7000,A2009)</f>
        <v>1</v>
      </c>
      <c r="H2009" s="16" t="n">
        <f aca="false">SUMIFS(Pedidos!$D$2:$D$7000,Pedidos!$B$2:$B$7000,A2009)</f>
        <v>50.89</v>
      </c>
      <c r="I2009" s="7" t="n">
        <f aca="false">5-MIN(4,INT(PERCENTRANK($F$2:$F$2401,F2009,6)*5))</f>
        <v>4</v>
      </c>
      <c r="J2009" s="15" t="n">
        <f aca="false">IF(G2009&gt;=Parámetros!$B$8,5,IF(G2009&gt;=Parámetros!$B$7,4,IF(G2009&gt;=Parámetros!$B$6,3,IF(G2009&gt;=Parámetros!$B$5,2,1))))</f>
        <v>1</v>
      </c>
      <c r="K2009" s="7" t="n">
        <f aca="false">1+MIN(4,INT(PERCENTRANK($H$2:$H$2401,H2009,6)*5))</f>
        <v>3</v>
      </c>
      <c r="L2009" s="7" t="str">
        <f aca="false">I2009&amp;J2009&amp;K2009</f>
        <v>413</v>
      </c>
      <c r="M2009" s="15" t="str">
        <f aca="false">INDEX('Mapa RF'!$B$4:$F$8,6-I2009,J2009)</f>
        <v>Prometedores</v>
      </c>
    </row>
    <row r="2010" customFormat="false" ht="15" hidden="false" customHeight="false" outlineLevel="0" collapsed="false">
      <c r="A2010" s="10" t="s">
        <v>4171</v>
      </c>
      <c r="B2010" s="10" t="s">
        <v>8968</v>
      </c>
      <c r="C2010" s="11" t="n">
        <v>45918</v>
      </c>
      <c r="D2010" s="13" t="b">
        <f aca="false">TRUE()</f>
        <v>1</v>
      </c>
      <c r="E2010" s="14" t="n">
        <f aca="false">_xlfn.MAXIFS(Pedidos!$C$2:$C$7000,Pedidos!$B$2:$B$7000,A2010)</f>
        <v>45918</v>
      </c>
      <c r="F2010" s="15" t="n">
        <f aca="false">Parámetros!$B$4-E2010</f>
        <v>378</v>
      </c>
      <c r="G2010" s="7" t="n">
        <f aca="false">COUNTIF(Pedidos!$B$2:$B$7000,A2010)</f>
        <v>1</v>
      </c>
      <c r="H2010" s="16" t="n">
        <f aca="false">SUMIFS(Pedidos!$D$2:$D$7000,Pedidos!$B$2:$B$7000,A2010)</f>
        <v>14.02</v>
      </c>
      <c r="I2010" s="7" t="n">
        <f aca="false">5-MIN(4,INT(PERCENTRANK($F$2:$F$2401,F2010,6)*5))</f>
        <v>2</v>
      </c>
      <c r="J2010" s="15" t="n">
        <f aca="false">IF(G2010&gt;=Parámetros!$B$8,5,IF(G2010&gt;=Parámetros!$B$7,4,IF(G2010&gt;=Parámetros!$B$6,3,IF(G2010&gt;=Parámetros!$B$5,2,1))))</f>
        <v>1</v>
      </c>
      <c r="K2010" s="7" t="n">
        <f aca="false">1+MIN(4,INT(PERCENTRANK($H$2:$H$2401,H2010,6)*5))</f>
        <v>1</v>
      </c>
      <c r="L2010" s="7" t="str">
        <f aca="false">I2010&amp;J2010&amp;K2010</f>
        <v>211</v>
      </c>
      <c r="M2010" s="15" t="str">
        <f aca="false">INDEX('Mapa RF'!$B$4:$F$8,6-I2010,J2010)</f>
        <v>Hibernando</v>
      </c>
    </row>
    <row r="2011" customFormat="false" ht="15" hidden="false" customHeight="false" outlineLevel="0" collapsed="false">
      <c r="A2011" s="10" t="s">
        <v>1989</v>
      </c>
      <c r="B2011" s="10" t="s">
        <v>8968</v>
      </c>
      <c r="C2011" s="11" t="n">
        <v>45755</v>
      </c>
      <c r="D2011" s="13" t="b">
        <f aca="false">FALSE()</f>
        <v>0</v>
      </c>
      <c r="E2011" s="14" t="n">
        <f aca="false">_xlfn.MAXIFS(Pedidos!$C$2:$C$7000,Pedidos!$B$2:$B$7000,A2011)</f>
        <v>45987</v>
      </c>
      <c r="F2011" s="15" t="n">
        <f aca="false">Parámetros!$B$4-E2011</f>
        <v>309</v>
      </c>
      <c r="G2011" s="7" t="n">
        <f aca="false">COUNTIF(Pedidos!$B$2:$B$7000,A2011)</f>
        <v>4</v>
      </c>
      <c r="H2011" s="16" t="n">
        <f aca="false">SUMIFS(Pedidos!$D$2:$D$7000,Pedidos!$B$2:$B$7000,A2011)</f>
        <v>131.66</v>
      </c>
      <c r="I2011" s="7" t="n">
        <f aca="false">5-MIN(4,INT(PERCENTRANK($F$2:$F$2401,F2011,6)*5))</f>
        <v>3</v>
      </c>
      <c r="J2011" s="15" t="n">
        <f aca="false">IF(G2011&gt;=Parámetros!$B$8,5,IF(G2011&gt;=Parámetros!$B$7,4,IF(G2011&gt;=Parámetros!$B$6,3,IF(G2011&gt;=Parámetros!$B$5,2,1))))</f>
        <v>4</v>
      </c>
      <c r="K2011" s="7" t="n">
        <f aca="false">1+MIN(4,INT(PERCENTRANK($H$2:$H$2401,H2011,6)*5))</f>
        <v>4</v>
      </c>
      <c r="L2011" s="7" t="str">
        <f aca="false">I2011&amp;J2011&amp;K2011</f>
        <v>344</v>
      </c>
      <c r="M2011" s="15" t="str">
        <f aca="false">INDEX('Mapa RF'!$B$4:$F$8,6-I2011,J2011)</f>
        <v>Leales</v>
      </c>
    </row>
    <row r="2012" customFormat="false" ht="15" hidden="false" customHeight="false" outlineLevel="0" collapsed="false">
      <c r="A2012" s="10" t="s">
        <v>8203</v>
      </c>
      <c r="B2012" s="10" t="s">
        <v>8972</v>
      </c>
      <c r="C2012" s="11" t="n">
        <v>46233</v>
      </c>
      <c r="D2012" s="13" t="b">
        <f aca="false">TRUE()</f>
        <v>1</v>
      </c>
      <c r="E2012" s="14" t="n">
        <f aca="false">_xlfn.MAXIFS(Pedidos!$C$2:$C$7000,Pedidos!$B$2:$B$7000,A2012)</f>
        <v>46233</v>
      </c>
      <c r="F2012" s="15" t="n">
        <f aca="false">Parámetros!$B$4-E2012</f>
        <v>63</v>
      </c>
      <c r="G2012" s="7" t="n">
        <f aca="false">COUNTIF(Pedidos!$B$2:$B$7000,A2012)</f>
        <v>1</v>
      </c>
      <c r="H2012" s="16" t="n">
        <f aca="false">SUMIFS(Pedidos!$D$2:$D$7000,Pedidos!$B$2:$B$7000,A2012)</f>
        <v>38.99</v>
      </c>
      <c r="I2012" s="7" t="n">
        <f aca="false">5-MIN(4,INT(PERCENTRANK($F$2:$F$2401,F2012,6)*5))</f>
        <v>5</v>
      </c>
      <c r="J2012" s="15" t="n">
        <f aca="false">IF(G2012&gt;=Parámetros!$B$8,5,IF(G2012&gt;=Parámetros!$B$7,4,IF(G2012&gt;=Parámetros!$B$6,3,IF(G2012&gt;=Parámetros!$B$5,2,1))))</f>
        <v>1</v>
      </c>
      <c r="K2012" s="7" t="n">
        <f aca="false">1+MIN(4,INT(PERCENTRANK($H$2:$H$2401,H2012,6)*5))</f>
        <v>3</v>
      </c>
      <c r="L2012" s="7" t="str">
        <f aca="false">I2012&amp;J2012&amp;K2012</f>
        <v>513</v>
      </c>
      <c r="M2012" s="15" t="str">
        <f aca="false">INDEX('Mapa RF'!$B$4:$F$8,6-I2012,J2012)</f>
        <v>Nuevos</v>
      </c>
    </row>
    <row r="2013" customFormat="false" ht="15" hidden="false" customHeight="false" outlineLevel="0" collapsed="false">
      <c r="A2013" s="10" t="s">
        <v>212</v>
      </c>
      <c r="B2013" s="10" t="s">
        <v>8980</v>
      </c>
      <c r="C2013" s="11" t="n">
        <v>45589</v>
      </c>
      <c r="D2013" s="13" t="b">
        <f aca="false">TRUE()</f>
        <v>1</v>
      </c>
      <c r="E2013" s="14" t="n">
        <f aca="false">_xlfn.MAXIFS(Pedidos!$C$2:$C$7000,Pedidos!$B$2:$B$7000,A2013)</f>
        <v>45934</v>
      </c>
      <c r="F2013" s="15" t="n">
        <f aca="false">Parámetros!$B$4-E2013</f>
        <v>362</v>
      </c>
      <c r="G2013" s="7" t="n">
        <f aca="false">COUNTIF(Pedidos!$B$2:$B$7000,A2013)</f>
        <v>3</v>
      </c>
      <c r="H2013" s="16" t="n">
        <f aca="false">SUMIFS(Pedidos!$D$2:$D$7000,Pedidos!$B$2:$B$7000,A2013)</f>
        <v>89.76</v>
      </c>
      <c r="I2013" s="7" t="n">
        <f aca="false">5-MIN(4,INT(PERCENTRANK($F$2:$F$2401,F2013,6)*5))</f>
        <v>2</v>
      </c>
      <c r="J2013" s="15" t="n">
        <f aca="false">IF(G2013&gt;=Parámetros!$B$8,5,IF(G2013&gt;=Parámetros!$B$7,4,IF(G2013&gt;=Parámetros!$B$6,3,IF(G2013&gt;=Parámetros!$B$5,2,1))))</f>
        <v>3</v>
      </c>
      <c r="K2013" s="7" t="n">
        <f aca="false">1+MIN(4,INT(PERCENTRANK($H$2:$H$2401,H2013,6)*5))</f>
        <v>4</v>
      </c>
      <c r="L2013" s="7" t="str">
        <f aca="false">I2013&amp;J2013&amp;K2013</f>
        <v>234</v>
      </c>
      <c r="M2013" s="15" t="str">
        <f aca="false">INDEX('Mapa RF'!$B$4:$F$8,6-I2013,J2013)</f>
        <v>En riesgo</v>
      </c>
    </row>
    <row r="2014" customFormat="false" ht="15" hidden="false" customHeight="false" outlineLevel="0" collapsed="false">
      <c r="A2014" s="10" t="s">
        <v>1754</v>
      </c>
      <c r="B2014" s="10" t="s">
        <v>8976</v>
      </c>
      <c r="C2014" s="11" t="n">
        <v>45736</v>
      </c>
      <c r="D2014" s="13" t="b">
        <f aca="false">TRUE()</f>
        <v>1</v>
      </c>
      <c r="E2014" s="14" t="n">
        <f aca="false">_xlfn.MAXIFS(Pedidos!$C$2:$C$7000,Pedidos!$B$2:$B$7000,A2014)</f>
        <v>45736</v>
      </c>
      <c r="F2014" s="15" t="n">
        <f aca="false">Parámetros!$B$4-E2014</f>
        <v>560</v>
      </c>
      <c r="G2014" s="7" t="n">
        <f aca="false">COUNTIF(Pedidos!$B$2:$B$7000,A2014)</f>
        <v>1</v>
      </c>
      <c r="H2014" s="16" t="n">
        <f aca="false">SUMIFS(Pedidos!$D$2:$D$7000,Pedidos!$B$2:$B$7000,A2014)</f>
        <v>35.95</v>
      </c>
      <c r="I2014" s="7" t="n">
        <f aca="false">5-MIN(4,INT(PERCENTRANK($F$2:$F$2401,F2014,6)*5))</f>
        <v>1</v>
      </c>
      <c r="J2014" s="15" t="n">
        <f aca="false">IF(G2014&gt;=Parámetros!$B$8,5,IF(G2014&gt;=Parámetros!$B$7,4,IF(G2014&gt;=Parámetros!$B$6,3,IF(G2014&gt;=Parámetros!$B$5,2,1))))</f>
        <v>1</v>
      </c>
      <c r="K2014" s="7" t="n">
        <f aca="false">1+MIN(4,INT(PERCENTRANK($H$2:$H$2401,H2014,6)*5))</f>
        <v>3</v>
      </c>
      <c r="L2014" s="7" t="str">
        <f aca="false">I2014&amp;J2014&amp;K2014</f>
        <v>113</v>
      </c>
      <c r="M2014" s="15" t="str">
        <f aca="false">INDEX('Mapa RF'!$B$4:$F$8,6-I2014,J2014)</f>
        <v>Hibernando</v>
      </c>
    </row>
    <row r="2015" customFormat="false" ht="15" hidden="false" customHeight="false" outlineLevel="0" collapsed="false">
      <c r="A2015" s="10" t="s">
        <v>4482</v>
      </c>
      <c r="B2015" s="10" t="s">
        <v>8973</v>
      </c>
      <c r="C2015" s="11" t="n">
        <v>45940</v>
      </c>
      <c r="D2015" s="13" t="b">
        <f aca="false">TRUE()</f>
        <v>1</v>
      </c>
      <c r="E2015" s="14" t="n">
        <f aca="false">_xlfn.MAXIFS(Pedidos!$C$2:$C$7000,Pedidos!$B$2:$B$7000,A2015)</f>
        <v>45940</v>
      </c>
      <c r="F2015" s="15" t="n">
        <f aca="false">Parámetros!$B$4-E2015</f>
        <v>356</v>
      </c>
      <c r="G2015" s="7" t="n">
        <f aca="false">COUNTIF(Pedidos!$B$2:$B$7000,A2015)</f>
        <v>1</v>
      </c>
      <c r="H2015" s="16" t="n">
        <f aca="false">SUMIFS(Pedidos!$D$2:$D$7000,Pedidos!$B$2:$B$7000,A2015)</f>
        <v>34.45</v>
      </c>
      <c r="I2015" s="7" t="n">
        <f aca="false">5-MIN(4,INT(PERCENTRANK($F$2:$F$2401,F2015,6)*5))</f>
        <v>3</v>
      </c>
      <c r="J2015" s="15" t="n">
        <f aca="false">IF(G2015&gt;=Parámetros!$B$8,5,IF(G2015&gt;=Parámetros!$B$7,4,IF(G2015&gt;=Parámetros!$B$6,3,IF(G2015&gt;=Parámetros!$B$5,2,1))))</f>
        <v>1</v>
      </c>
      <c r="K2015" s="7" t="n">
        <f aca="false">1+MIN(4,INT(PERCENTRANK($H$2:$H$2401,H2015,6)*5))</f>
        <v>2</v>
      </c>
      <c r="L2015" s="7" t="str">
        <f aca="false">I2015&amp;J2015&amp;K2015</f>
        <v>312</v>
      </c>
      <c r="M2015" s="15" t="str">
        <f aca="false">INDEX('Mapa RF'!$B$4:$F$8,6-I2015,J2015)</f>
        <v>A punto de dormirse</v>
      </c>
    </row>
    <row r="2016" customFormat="false" ht="15" hidden="false" customHeight="false" outlineLevel="0" collapsed="false">
      <c r="A2016" s="10" t="s">
        <v>6110</v>
      </c>
      <c r="B2016" s="10" t="s">
        <v>8971</v>
      </c>
      <c r="C2016" s="11" t="n">
        <v>46064</v>
      </c>
      <c r="D2016" s="13" t="b">
        <f aca="false">TRUE()</f>
        <v>1</v>
      </c>
      <c r="E2016" s="14" t="n">
        <f aca="false">_xlfn.MAXIFS(Pedidos!$C$2:$C$7000,Pedidos!$B$2:$B$7000,A2016)</f>
        <v>46064</v>
      </c>
      <c r="F2016" s="15" t="n">
        <f aca="false">Parámetros!$B$4-E2016</f>
        <v>232</v>
      </c>
      <c r="G2016" s="7" t="n">
        <f aca="false">COUNTIF(Pedidos!$B$2:$B$7000,A2016)</f>
        <v>1</v>
      </c>
      <c r="H2016" s="16" t="n">
        <f aca="false">SUMIFS(Pedidos!$D$2:$D$7000,Pedidos!$B$2:$B$7000,A2016)</f>
        <v>59.05</v>
      </c>
      <c r="I2016" s="7" t="n">
        <f aca="false">5-MIN(4,INT(PERCENTRANK($F$2:$F$2401,F2016,6)*5))</f>
        <v>3</v>
      </c>
      <c r="J2016" s="15" t="n">
        <f aca="false">IF(G2016&gt;=Parámetros!$B$8,5,IF(G2016&gt;=Parámetros!$B$7,4,IF(G2016&gt;=Parámetros!$B$6,3,IF(G2016&gt;=Parámetros!$B$5,2,1))))</f>
        <v>1</v>
      </c>
      <c r="K2016" s="7" t="n">
        <f aca="false">1+MIN(4,INT(PERCENTRANK($H$2:$H$2401,H2016,6)*5))</f>
        <v>3</v>
      </c>
      <c r="L2016" s="7" t="str">
        <f aca="false">I2016&amp;J2016&amp;K2016</f>
        <v>313</v>
      </c>
      <c r="M2016" s="15" t="str">
        <f aca="false">INDEX('Mapa RF'!$B$4:$F$8,6-I2016,J2016)</f>
        <v>A punto de dormirse</v>
      </c>
    </row>
    <row r="2017" customFormat="false" ht="15" hidden="false" customHeight="false" outlineLevel="0" collapsed="false">
      <c r="A2017" s="10" t="s">
        <v>1499</v>
      </c>
      <c r="B2017" s="10" t="s">
        <v>8971</v>
      </c>
      <c r="C2017" s="11" t="n">
        <v>45718</v>
      </c>
      <c r="D2017" s="13" t="b">
        <f aca="false">TRUE()</f>
        <v>1</v>
      </c>
      <c r="E2017" s="14" t="n">
        <f aca="false">_xlfn.MAXIFS(Pedidos!$C$2:$C$7000,Pedidos!$B$2:$B$7000,A2017)</f>
        <v>45718</v>
      </c>
      <c r="F2017" s="15" t="n">
        <f aca="false">Parámetros!$B$4-E2017</f>
        <v>578</v>
      </c>
      <c r="G2017" s="7" t="n">
        <f aca="false">COUNTIF(Pedidos!$B$2:$B$7000,A2017)</f>
        <v>1</v>
      </c>
      <c r="H2017" s="16" t="n">
        <f aca="false">SUMIFS(Pedidos!$D$2:$D$7000,Pedidos!$B$2:$B$7000,A2017)</f>
        <v>21.31</v>
      </c>
      <c r="I2017" s="7" t="n">
        <f aca="false">5-MIN(4,INT(PERCENTRANK($F$2:$F$2401,F2017,6)*5))</f>
        <v>1</v>
      </c>
      <c r="J2017" s="15" t="n">
        <f aca="false">IF(G2017&gt;=Parámetros!$B$8,5,IF(G2017&gt;=Parámetros!$B$7,4,IF(G2017&gt;=Parámetros!$B$6,3,IF(G2017&gt;=Parámetros!$B$5,2,1))))</f>
        <v>1</v>
      </c>
      <c r="K2017" s="7" t="n">
        <f aca="false">1+MIN(4,INT(PERCENTRANK($H$2:$H$2401,H2017,6)*5))</f>
        <v>1</v>
      </c>
      <c r="L2017" s="7" t="str">
        <f aca="false">I2017&amp;J2017&amp;K2017</f>
        <v>111</v>
      </c>
      <c r="M2017" s="15" t="str">
        <f aca="false">INDEX('Mapa RF'!$B$4:$F$8,6-I2017,J2017)</f>
        <v>Hibernando</v>
      </c>
    </row>
    <row r="2018" customFormat="false" ht="15" hidden="false" customHeight="false" outlineLevel="0" collapsed="false">
      <c r="A2018" s="10" t="s">
        <v>1061</v>
      </c>
      <c r="B2018" s="10" t="s">
        <v>8980</v>
      </c>
      <c r="C2018" s="11" t="n">
        <v>45681</v>
      </c>
      <c r="D2018" s="13" t="b">
        <f aca="false">TRUE()</f>
        <v>1</v>
      </c>
      <c r="E2018" s="14" t="n">
        <f aca="false">_xlfn.MAXIFS(Pedidos!$C$2:$C$7000,Pedidos!$B$2:$B$7000,A2018)</f>
        <v>45681</v>
      </c>
      <c r="F2018" s="15" t="n">
        <f aca="false">Parámetros!$B$4-E2018</f>
        <v>615</v>
      </c>
      <c r="G2018" s="7" t="n">
        <f aca="false">COUNTIF(Pedidos!$B$2:$B$7000,A2018)</f>
        <v>1</v>
      </c>
      <c r="H2018" s="16" t="n">
        <f aca="false">SUMIFS(Pedidos!$D$2:$D$7000,Pedidos!$B$2:$B$7000,A2018)</f>
        <v>28.34</v>
      </c>
      <c r="I2018" s="7" t="n">
        <f aca="false">5-MIN(4,INT(PERCENTRANK($F$2:$F$2401,F2018,6)*5))</f>
        <v>1</v>
      </c>
      <c r="J2018" s="15" t="n">
        <f aca="false">IF(G2018&gt;=Parámetros!$B$8,5,IF(G2018&gt;=Parámetros!$B$7,4,IF(G2018&gt;=Parámetros!$B$6,3,IF(G2018&gt;=Parámetros!$B$5,2,1))))</f>
        <v>1</v>
      </c>
      <c r="K2018" s="7" t="n">
        <f aca="false">1+MIN(4,INT(PERCENTRANK($H$2:$H$2401,H2018,6)*5))</f>
        <v>2</v>
      </c>
      <c r="L2018" s="7" t="str">
        <f aca="false">I2018&amp;J2018&amp;K2018</f>
        <v>112</v>
      </c>
      <c r="M2018" s="15" t="str">
        <f aca="false">INDEX('Mapa RF'!$B$4:$F$8,6-I2018,J2018)</f>
        <v>Hibernando</v>
      </c>
    </row>
    <row r="2019" customFormat="false" ht="15" hidden="false" customHeight="false" outlineLevel="0" collapsed="false">
      <c r="A2019" s="10" t="s">
        <v>4332</v>
      </c>
      <c r="B2019" s="10" t="s">
        <v>8971</v>
      </c>
      <c r="C2019" s="11" t="n">
        <v>45931</v>
      </c>
      <c r="D2019" s="13" t="b">
        <f aca="false">TRUE()</f>
        <v>1</v>
      </c>
      <c r="E2019" s="14" t="n">
        <f aca="false">_xlfn.MAXIFS(Pedidos!$C$2:$C$7000,Pedidos!$B$2:$B$7000,A2019)</f>
        <v>46166</v>
      </c>
      <c r="F2019" s="15" t="n">
        <f aca="false">Parámetros!$B$4-E2019</f>
        <v>130</v>
      </c>
      <c r="G2019" s="7" t="n">
        <f aca="false">COUNTIF(Pedidos!$B$2:$B$7000,A2019)</f>
        <v>2</v>
      </c>
      <c r="H2019" s="16" t="n">
        <f aca="false">SUMIFS(Pedidos!$D$2:$D$7000,Pedidos!$B$2:$B$7000,A2019)</f>
        <v>54.01</v>
      </c>
      <c r="I2019" s="7" t="n">
        <f aca="false">5-MIN(4,INT(PERCENTRANK($F$2:$F$2401,F2019,6)*5))</f>
        <v>4</v>
      </c>
      <c r="J2019" s="15" t="n">
        <f aca="false">IF(G2019&gt;=Parámetros!$B$8,5,IF(G2019&gt;=Parámetros!$B$7,4,IF(G2019&gt;=Parámetros!$B$6,3,IF(G2019&gt;=Parámetros!$B$5,2,1))))</f>
        <v>2</v>
      </c>
      <c r="K2019" s="7" t="n">
        <f aca="false">1+MIN(4,INT(PERCENTRANK($H$2:$H$2401,H2019,6)*5))</f>
        <v>3</v>
      </c>
      <c r="L2019" s="7" t="str">
        <f aca="false">I2019&amp;J2019&amp;K2019</f>
        <v>423</v>
      </c>
      <c r="M2019" s="15" t="str">
        <f aca="false">INDEX('Mapa RF'!$B$4:$F$8,6-I2019,J2019)</f>
        <v>Potencialmente leales</v>
      </c>
    </row>
    <row r="2020" customFormat="false" ht="15" hidden="false" customHeight="false" outlineLevel="0" collapsed="false">
      <c r="A2020" s="10" t="s">
        <v>1475</v>
      </c>
      <c r="B2020" s="10" t="s">
        <v>8971</v>
      </c>
      <c r="C2020" s="11" t="n">
        <v>45716</v>
      </c>
      <c r="D2020" s="13" t="b">
        <f aca="false">FALSE()</f>
        <v>0</v>
      </c>
      <c r="E2020" s="14" t="n">
        <f aca="false">_xlfn.MAXIFS(Pedidos!$C$2:$C$7000,Pedidos!$B$2:$B$7000,A2020)</f>
        <v>46027</v>
      </c>
      <c r="F2020" s="15" t="n">
        <f aca="false">Parámetros!$B$4-E2020</f>
        <v>269</v>
      </c>
      <c r="G2020" s="7" t="n">
        <f aca="false">COUNTIF(Pedidos!$B$2:$B$7000,A2020)</f>
        <v>3</v>
      </c>
      <c r="H2020" s="16" t="n">
        <f aca="false">SUMIFS(Pedidos!$D$2:$D$7000,Pedidos!$B$2:$B$7000,A2020)</f>
        <v>115.38</v>
      </c>
      <c r="I2020" s="7" t="n">
        <f aca="false">5-MIN(4,INT(PERCENTRANK($F$2:$F$2401,F2020,6)*5))</f>
        <v>3</v>
      </c>
      <c r="J2020" s="15" t="n">
        <f aca="false">IF(G2020&gt;=Parámetros!$B$8,5,IF(G2020&gt;=Parámetros!$B$7,4,IF(G2020&gt;=Parámetros!$B$6,3,IF(G2020&gt;=Parámetros!$B$5,2,1))))</f>
        <v>3</v>
      </c>
      <c r="K2020" s="7" t="n">
        <f aca="false">1+MIN(4,INT(PERCENTRANK($H$2:$H$2401,H2020,6)*5))</f>
        <v>4</v>
      </c>
      <c r="L2020" s="7" t="str">
        <f aca="false">I2020&amp;J2020&amp;K2020</f>
        <v>334</v>
      </c>
      <c r="M2020" s="15" t="str">
        <f aca="false">INDEX('Mapa RF'!$B$4:$F$8,6-I2020,J2020)</f>
        <v>Necesitan atención</v>
      </c>
    </row>
    <row r="2021" customFormat="false" ht="15" hidden="false" customHeight="false" outlineLevel="0" collapsed="false">
      <c r="A2021" s="10" t="s">
        <v>3582</v>
      </c>
      <c r="B2021" s="10" t="s">
        <v>8972</v>
      </c>
      <c r="C2021" s="11" t="n">
        <v>45873</v>
      </c>
      <c r="D2021" s="13" t="b">
        <f aca="false">TRUE()</f>
        <v>1</v>
      </c>
      <c r="E2021" s="14" t="n">
        <f aca="false">_xlfn.MAXIFS(Pedidos!$C$2:$C$7000,Pedidos!$B$2:$B$7000,A2021)</f>
        <v>46081</v>
      </c>
      <c r="F2021" s="15" t="n">
        <f aca="false">Parámetros!$B$4-E2021</f>
        <v>215</v>
      </c>
      <c r="G2021" s="7" t="n">
        <f aca="false">COUNTIF(Pedidos!$B$2:$B$7000,A2021)</f>
        <v>4</v>
      </c>
      <c r="H2021" s="16" t="n">
        <f aca="false">SUMIFS(Pedidos!$D$2:$D$7000,Pedidos!$B$2:$B$7000,A2021)</f>
        <v>160.31</v>
      </c>
      <c r="I2021" s="7" t="n">
        <f aca="false">5-MIN(4,INT(PERCENTRANK($F$2:$F$2401,F2021,6)*5))</f>
        <v>3</v>
      </c>
      <c r="J2021" s="15" t="n">
        <f aca="false">IF(G2021&gt;=Parámetros!$B$8,5,IF(G2021&gt;=Parámetros!$B$7,4,IF(G2021&gt;=Parámetros!$B$6,3,IF(G2021&gt;=Parámetros!$B$5,2,1))))</f>
        <v>4</v>
      </c>
      <c r="K2021" s="7" t="n">
        <f aca="false">1+MIN(4,INT(PERCENTRANK($H$2:$H$2401,H2021,6)*5))</f>
        <v>5</v>
      </c>
      <c r="L2021" s="7" t="str">
        <f aca="false">I2021&amp;J2021&amp;K2021</f>
        <v>345</v>
      </c>
      <c r="M2021" s="15" t="str">
        <f aca="false">INDEX('Mapa RF'!$B$4:$F$8,6-I2021,J2021)</f>
        <v>Leales</v>
      </c>
    </row>
    <row r="2022" customFormat="false" ht="15" hidden="false" customHeight="false" outlineLevel="0" collapsed="false">
      <c r="A2022" s="10" t="s">
        <v>2278</v>
      </c>
      <c r="B2022" s="10" t="s">
        <v>8978</v>
      </c>
      <c r="C2022" s="11" t="n">
        <v>45776</v>
      </c>
      <c r="D2022" s="13" t="b">
        <f aca="false">FALSE()</f>
        <v>0</v>
      </c>
      <c r="E2022" s="14" t="n">
        <f aca="false">_xlfn.MAXIFS(Pedidos!$C$2:$C$7000,Pedidos!$B$2:$B$7000,A2022)</f>
        <v>46258</v>
      </c>
      <c r="F2022" s="15" t="n">
        <f aca="false">Parámetros!$B$4-E2022</f>
        <v>38</v>
      </c>
      <c r="G2022" s="7" t="n">
        <f aca="false">COUNTIF(Pedidos!$B$2:$B$7000,A2022)</f>
        <v>8</v>
      </c>
      <c r="H2022" s="16" t="n">
        <f aca="false">SUMIFS(Pedidos!$D$2:$D$7000,Pedidos!$B$2:$B$7000,A2022)</f>
        <v>301.36</v>
      </c>
      <c r="I2022" s="7" t="n">
        <f aca="false">5-MIN(4,INT(PERCENTRANK($F$2:$F$2401,F2022,6)*5))</f>
        <v>5</v>
      </c>
      <c r="J2022" s="15" t="n">
        <f aca="false">IF(G2022&gt;=Parámetros!$B$8,5,IF(G2022&gt;=Parámetros!$B$7,4,IF(G2022&gt;=Parámetros!$B$6,3,IF(G2022&gt;=Parámetros!$B$5,2,1))))</f>
        <v>5</v>
      </c>
      <c r="K2022" s="7" t="n">
        <f aca="false">1+MIN(4,INT(PERCENTRANK($H$2:$H$2401,H2022,6)*5))</f>
        <v>5</v>
      </c>
      <c r="L2022" s="7" t="str">
        <f aca="false">I2022&amp;J2022&amp;K2022</f>
        <v>555</v>
      </c>
      <c r="M2022" s="15" t="str">
        <f aca="false">INDEX('Mapa RF'!$B$4:$F$8,6-I2022,J2022)</f>
        <v>Campeones</v>
      </c>
    </row>
    <row r="2023" customFormat="false" ht="15" hidden="false" customHeight="false" outlineLevel="0" collapsed="false">
      <c r="A2023" s="10" t="s">
        <v>97</v>
      </c>
      <c r="B2023" s="10" t="s">
        <v>8981</v>
      </c>
      <c r="C2023" s="11" t="n">
        <v>45573</v>
      </c>
      <c r="D2023" s="13" t="b">
        <f aca="false">TRUE()</f>
        <v>1</v>
      </c>
      <c r="E2023" s="14" t="n">
        <f aca="false">_xlfn.MAXIFS(Pedidos!$C$2:$C$7000,Pedidos!$B$2:$B$7000,A2023)</f>
        <v>45573</v>
      </c>
      <c r="F2023" s="15" t="n">
        <f aca="false">Parámetros!$B$4-E2023</f>
        <v>723</v>
      </c>
      <c r="G2023" s="7" t="n">
        <f aca="false">COUNTIF(Pedidos!$B$2:$B$7000,A2023)</f>
        <v>1</v>
      </c>
      <c r="H2023" s="16" t="n">
        <f aca="false">SUMIFS(Pedidos!$D$2:$D$7000,Pedidos!$B$2:$B$7000,A2023)</f>
        <v>16.29</v>
      </c>
      <c r="I2023" s="7" t="n">
        <f aca="false">5-MIN(4,INT(PERCENTRANK($F$2:$F$2401,F2023,6)*5))</f>
        <v>1</v>
      </c>
      <c r="J2023" s="15" t="n">
        <f aca="false">IF(G2023&gt;=Parámetros!$B$8,5,IF(G2023&gt;=Parámetros!$B$7,4,IF(G2023&gt;=Parámetros!$B$6,3,IF(G2023&gt;=Parámetros!$B$5,2,1))))</f>
        <v>1</v>
      </c>
      <c r="K2023" s="7" t="n">
        <f aca="false">1+MIN(4,INT(PERCENTRANK($H$2:$H$2401,H2023,6)*5))</f>
        <v>1</v>
      </c>
      <c r="L2023" s="7" t="str">
        <f aca="false">I2023&amp;J2023&amp;K2023</f>
        <v>111</v>
      </c>
      <c r="M2023" s="15" t="str">
        <f aca="false">INDEX('Mapa RF'!$B$4:$F$8,6-I2023,J2023)</f>
        <v>Hibernando</v>
      </c>
    </row>
    <row r="2024" customFormat="false" ht="15" hidden="false" customHeight="false" outlineLevel="0" collapsed="false">
      <c r="A2024" s="10" t="s">
        <v>2708</v>
      </c>
      <c r="B2024" s="10" t="s">
        <v>8972</v>
      </c>
      <c r="C2024" s="11" t="n">
        <v>45810</v>
      </c>
      <c r="D2024" s="13" t="b">
        <f aca="false">TRUE()</f>
        <v>1</v>
      </c>
      <c r="E2024" s="14" t="n">
        <f aca="false">_xlfn.MAXIFS(Pedidos!$C$2:$C$7000,Pedidos!$B$2:$B$7000,A2024)</f>
        <v>46002</v>
      </c>
      <c r="F2024" s="15" t="n">
        <f aca="false">Parámetros!$B$4-E2024</f>
        <v>294</v>
      </c>
      <c r="G2024" s="7" t="n">
        <f aca="false">COUNTIF(Pedidos!$B$2:$B$7000,A2024)</f>
        <v>3</v>
      </c>
      <c r="H2024" s="16" t="n">
        <f aca="false">SUMIFS(Pedidos!$D$2:$D$7000,Pedidos!$B$2:$B$7000,A2024)</f>
        <v>126.88</v>
      </c>
      <c r="I2024" s="7" t="n">
        <f aca="false">5-MIN(4,INT(PERCENTRANK($F$2:$F$2401,F2024,6)*5))</f>
        <v>3</v>
      </c>
      <c r="J2024" s="15" t="n">
        <f aca="false">IF(G2024&gt;=Parámetros!$B$8,5,IF(G2024&gt;=Parámetros!$B$7,4,IF(G2024&gt;=Parámetros!$B$6,3,IF(G2024&gt;=Parámetros!$B$5,2,1))))</f>
        <v>3</v>
      </c>
      <c r="K2024" s="7" t="n">
        <f aca="false">1+MIN(4,INT(PERCENTRANK($H$2:$H$2401,H2024,6)*5))</f>
        <v>4</v>
      </c>
      <c r="L2024" s="7" t="str">
        <f aca="false">I2024&amp;J2024&amp;K2024</f>
        <v>334</v>
      </c>
      <c r="M2024" s="15" t="str">
        <f aca="false">INDEX('Mapa RF'!$B$4:$F$8,6-I2024,J2024)</f>
        <v>Necesitan atención</v>
      </c>
    </row>
    <row r="2025" customFormat="false" ht="15" hidden="false" customHeight="false" outlineLevel="0" collapsed="false">
      <c r="A2025" s="10" t="s">
        <v>109</v>
      </c>
      <c r="B2025" s="10" t="s">
        <v>8979</v>
      </c>
      <c r="C2025" s="11" t="n">
        <v>45575</v>
      </c>
      <c r="D2025" s="13" t="b">
        <f aca="false">TRUE()</f>
        <v>1</v>
      </c>
      <c r="E2025" s="14" t="n">
        <f aca="false">_xlfn.MAXIFS(Pedidos!$C$2:$C$7000,Pedidos!$B$2:$B$7000,A2025)</f>
        <v>45575</v>
      </c>
      <c r="F2025" s="15" t="n">
        <f aca="false">Parámetros!$B$4-E2025</f>
        <v>721</v>
      </c>
      <c r="G2025" s="7" t="n">
        <f aca="false">COUNTIF(Pedidos!$B$2:$B$7000,A2025)</f>
        <v>1</v>
      </c>
      <c r="H2025" s="16" t="n">
        <f aca="false">SUMIFS(Pedidos!$D$2:$D$7000,Pedidos!$B$2:$B$7000,A2025)</f>
        <v>45.97</v>
      </c>
      <c r="I2025" s="7" t="n">
        <f aca="false">5-MIN(4,INT(PERCENTRANK($F$2:$F$2401,F2025,6)*5))</f>
        <v>1</v>
      </c>
      <c r="J2025" s="15" t="n">
        <f aca="false">IF(G2025&gt;=Parámetros!$B$8,5,IF(G2025&gt;=Parámetros!$B$7,4,IF(G2025&gt;=Parámetros!$B$6,3,IF(G2025&gt;=Parámetros!$B$5,2,1))))</f>
        <v>1</v>
      </c>
      <c r="K2025" s="7" t="n">
        <f aca="false">1+MIN(4,INT(PERCENTRANK($H$2:$H$2401,H2025,6)*5))</f>
        <v>3</v>
      </c>
      <c r="L2025" s="7" t="str">
        <f aca="false">I2025&amp;J2025&amp;K2025</f>
        <v>113</v>
      </c>
      <c r="M2025" s="15" t="str">
        <f aca="false">INDEX('Mapa RF'!$B$4:$F$8,6-I2025,J2025)</f>
        <v>Hibernando</v>
      </c>
    </row>
    <row r="2026" customFormat="false" ht="15" hidden="false" customHeight="false" outlineLevel="0" collapsed="false">
      <c r="A2026" s="10" t="s">
        <v>7784</v>
      </c>
      <c r="B2026" s="10" t="s">
        <v>8972</v>
      </c>
      <c r="C2026" s="11" t="n">
        <v>46201</v>
      </c>
      <c r="D2026" s="13" t="b">
        <f aca="false">FALSE()</f>
        <v>0</v>
      </c>
      <c r="E2026" s="14" t="n">
        <f aca="false">_xlfn.MAXIFS(Pedidos!$C$2:$C$7000,Pedidos!$B$2:$B$7000,A2026)</f>
        <v>46201</v>
      </c>
      <c r="F2026" s="15" t="n">
        <f aca="false">Parámetros!$B$4-E2026</f>
        <v>95</v>
      </c>
      <c r="G2026" s="7" t="n">
        <f aca="false">COUNTIF(Pedidos!$B$2:$B$7000,A2026)</f>
        <v>1</v>
      </c>
      <c r="H2026" s="16" t="n">
        <f aca="false">SUMIFS(Pedidos!$D$2:$D$7000,Pedidos!$B$2:$B$7000,A2026)</f>
        <v>25.31</v>
      </c>
      <c r="I2026" s="7" t="n">
        <f aca="false">5-MIN(4,INT(PERCENTRANK($F$2:$F$2401,F2026,6)*5))</f>
        <v>4</v>
      </c>
      <c r="J2026" s="15" t="n">
        <f aca="false">IF(G2026&gt;=Parámetros!$B$8,5,IF(G2026&gt;=Parámetros!$B$7,4,IF(G2026&gt;=Parámetros!$B$6,3,IF(G2026&gt;=Parámetros!$B$5,2,1))))</f>
        <v>1</v>
      </c>
      <c r="K2026" s="7" t="n">
        <f aca="false">1+MIN(4,INT(PERCENTRANK($H$2:$H$2401,H2026,6)*5))</f>
        <v>1</v>
      </c>
      <c r="L2026" s="7" t="str">
        <f aca="false">I2026&amp;J2026&amp;K2026</f>
        <v>411</v>
      </c>
      <c r="M2026" s="15" t="str">
        <f aca="false">INDEX('Mapa RF'!$B$4:$F$8,6-I2026,J2026)</f>
        <v>Prometedores</v>
      </c>
    </row>
    <row r="2027" customFormat="false" ht="15" hidden="false" customHeight="false" outlineLevel="0" collapsed="false">
      <c r="A2027" s="10" t="s">
        <v>575</v>
      </c>
      <c r="B2027" s="10" t="s">
        <v>8975</v>
      </c>
      <c r="C2027" s="11" t="n">
        <v>45634</v>
      </c>
      <c r="D2027" s="13" t="b">
        <f aca="false">TRUE()</f>
        <v>1</v>
      </c>
      <c r="E2027" s="14" t="n">
        <f aca="false">_xlfn.MAXIFS(Pedidos!$C$2:$C$7000,Pedidos!$B$2:$B$7000,A2027)</f>
        <v>45634</v>
      </c>
      <c r="F2027" s="15" t="n">
        <f aca="false">Parámetros!$B$4-E2027</f>
        <v>662</v>
      </c>
      <c r="G2027" s="7" t="n">
        <f aca="false">COUNTIF(Pedidos!$B$2:$B$7000,A2027)</f>
        <v>1</v>
      </c>
      <c r="H2027" s="16" t="n">
        <f aca="false">SUMIFS(Pedidos!$D$2:$D$7000,Pedidos!$B$2:$B$7000,A2027)</f>
        <v>23.97</v>
      </c>
      <c r="I2027" s="7" t="n">
        <f aca="false">5-MIN(4,INT(PERCENTRANK($F$2:$F$2401,F2027,6)*5))</f>
        <v>1</v>
      </c>
      <c r="J2027" s="15" t="n">
        <f aca="false">IF(G2027&gt;=Parámetros!$B$8,5,IF(G2027&gt;=Parámetros!$B$7,4,IF(G2027&gt;=Parámetros!$B$6,3,IF(G2027&gt;=Parámetros!$B$5,2,1))))</f>
        <v>1</v>
      </c>
      <c r="K2027" s="7" t="n">
        <f aca="false">1+MIN(4,INT(PERCENTRANK($H$2:$H$2401,H2027,6)*5))</f>
        <v>1</v>
      </c>
      <c r="L2027" s="7" t="str">
        <f aca="false">I2027&amp;J2027&amp;K2027</f>
        <v>111</v>
      </c>
      <c r="M2027" s="15" t="str">
        <f aca="false">INDEX('Mapa RF'!$B$4:$F$8,6-I2027,J2027)</f>
        <v>Hibernando</v>
      </c>
    </row>
    <row r="2028" customFormat="false" ht="15" hidden="false" customHeight="false" outlineLevel="0" collapsed="false">
      <c r="A2028" s="10" t="s">
        <v>6849</v>
      </c>
      <c r="B2028" s="10" t="s">
        <v>8980</v>
      </c>
      <c r="C2028" s="11" t="n">
        <v>46121</v>
      </c>
      <c r="D2028" s="13" t="b">
        <f aca="false">FALSE()</f>
        <v>0</v>
      </c>
      <c r="E2028" s="14" t="n">
        <f aca="false">_xlfn.MAXIFS(Pedidos!$C$2:$C$7000,Pedidos!$B$2:$B$7000,A2028)</f>
        <v>46121</v>
      </c>
      <c r="F2028" s="15" t="n">
        <f aca="false">Parámetros!$B$4-E2028</f>
        <v>175</v>
      </c>
      <c r="G2028" s="7" t="n">
        <f aca="false">COUNTIF(Pedidos!$B$2:$B$7000,A2028)</f>
        <v>1</v>
      </c>
      <c r="H2028" s="16" t="n">
        <f aca="false">SUMIFS(Pedidos!$D$2:$D$7000,Pedidos!$B$2:$B$7000,A2028)</f>
        <v>33.91</v>
      </c>
      <c r="I2028" s="7" t="n">
        <f aca="false">5-MIN(4,INT(PERCENTRANK($F$2:$F$2401,F2028,6)*5))</f>
        <v>4</v>
      </c>
      <c r="J2028" s="15" t="n">
        <f aca="false">IF(G2028&gt;=Parámetros!$B$8,5,IF(G2028&gt;=Parámetros!$B$7,4,IF(G2028&gt;=Parámetros!$B$6,3,IF(G2028&gt;=Parámetros!$B$5,2,1))))</f>
        <v>1</v>
      </c>
      <c r="K2028" s="7" t="n">
        <f aca="false">1+MIN(4,INT(PERCENTRANK($H$2:$H$2401,H2028,6)*5))</f>
        <v>2</v>
      </c>
      <c r="L2028" s="7" t="str">
        <f aca="false">I2028&amp;J2028&amp;K2028</f>
        <v>412</v>
      </c>
      <c r="M2028" s="15" t="str">
        <f aca="false">INDEX('Mapa RF'!$B$4:$F$8,6-I2028,J2028)</f>
        <v>Prometedores</v>
      </c>
    </row>
    <row r="2029" customFormat="false" ht="15" hidden="false" customHeight="false" outlineLevel="0" collapsed="false">
      <c r="A2029" s="10" t="s">
        <v>5089</v>
      </c>
      <c r="B2029" s="10" t="s">
        <v>8968</v>
      </c>
      <c r="C2029" s="11" t="n">
        <v>45986</v>
      </c>
      <c r="D2029" s="13" t="b">
        <f aca="false">TRUE()</f>
        <v>1</v>
      </c>
      <c r="E2029" s="14" t="n">
        <f aca="false">_xlfn.MAXIFS(Pedidos!$C$2:$C$7000,Pedidos!$B$2:$B$7000,A2029)</f>
        <v>46260</v>
      </c>
      <c r="F2029" s="15" t="n">
        <f aca="false">Parámetros!$B$4-E2029</f>
        <v>36</v>
      </c>
      <c r="G2029" s="7" t="n">
        <f aca="false">COUNTIF(Pedidos!$B$2:$B$7000,A2029)</f>
        <v>6</v>
      </c>
      <c r="H2029" s="16" t="n">
        <f aca="false">SUMIFS(Pedidos!$D$2:$D$7000,Pedidos!$B$2:$B$7000,A2029)</f>
        <v>285.44</v>
      </c>
      <c r="I2029" s="7" t="n">
        <f aca="false">5-MIN(4,INT(PERCENTRANK($F$2:$F$2401,F2029,6)*5))</f>
        <v>5</v>
      </c>
      <c r="J2029" s="15" t="n">
        <f aca="false">IF(G2029&gt;=Parámetros!$B$8,5,IF(G2029&gt;=Parámetros!$B$7,4,IF(G2029&gt;=Parámetros!$B$6,3,IF(G2029&gt;=Parámetros!$B$5,2,1))))</f>
        <v>5</v>
      </c>
      <c r="K2029" s="7" t="n">
        <f aca="false">1+MIN(4,INT(PERCENTRANK($H$2:$H$2401,H2029,6)*5))</f>
        <v>5</v>
      </c>
      <c r="L2029" s="7" t="str">
        <f aca="false">I2029&amp;J2029&amp;K2029</f>
        <v>555</v>
      </c>
      <c r="M2029" s="15" t="str">
        <f aca="false">INDEX('Mapa RF'!$B$4:$F$8,6-I2029,J2029)</f>
        <v>Campeones</v>
      </c>
    </row>
    <row r="2030" customFormat="false" ht="15" hidden="false" customHeight="false" outlineLevel="0" collapsed="false">
      <c r="A2030" s="10" t="s">
        <v>743</v>
      </c>
      <c r="B2030" s="10" t="s">
        <v>8968</v>
      </c>
      <c r="C2030" s="11" t="n">
        <v>45650</v>
      </c>
      <c r="D2030" s="13" t="b">
        <f aca="false">TRUE()</f>
        <v>1</v>
      </c>
      <c r="E2030" s="14" t="n">
        <f aca="false">_xlfn.MAXIFS(Pedidos!$C$2:$C$7000,Pedidos!$B$2:$B$7000,A2030)</f>
        <v>45877</v>
      </c>
      <c r="F2030" s="15" t="n">
        <f aca="false">Parámetros!$B$4-E2030</f>
        <v>419</v>
      </c>
      <c r="G2030" s="7" t="n">
        <f aca="false">COUNTIF(Pedidos!$B$2:$B$7000,A2030)</f>
        <v>2</v>
      </c>
      <c r="H2030" s="16" t="n">
        <f aca="false">SUMIFS(Pedidos!$D$2:$D$7000,Pedidos!$B$2:$B$7000,A2030)</f>
        <v>64.56</v>
      </c>
      <c r="I2030" s="7" t="n">
        <f aca="false">5-MIN(4,INT(PERCENTRANK($F$2:$F$2401,F2030,6)*5))</f>
        <v>2</v>
      </c>
      <c r="J2030" s="15" t="n">
        <f aca="false">IF(G2030&gt;=Parámetros!$B$8,5,IF(G2030&gt;=Parámetros!$B$7,4,IF(G2030&gt;=Parámetros!$B$6,3,IF(G2030&gt;=Parámetros!$B$5,2,1))))</f>
        <v>2</v>
      </c>
      <c r="K2030" s="7" t="n">
        <f aca="false">1+MIN(4,INT(PERCENTRANK($H$2:$H$2401,H2030,6)*5))</f>
        <v>4</v>
      </c>
      <c r="L2030" s="7" t="str">
        <f aca="false">I2030&amp;J2030&amp;K2030</f>
        <v>224</v>
      </c>
      <c r="M2030" s="15" t="str">
        <f aca="false">INDEX('Mapa RF'!$B$4:$F$8,6-I2030,J2030)</f>
        <v>Hibernando</v>
      </c>
    </row>
    <row r="2031" customFormat="false" ht="15" hidden="false" customHeight="false" outlineLevel="0" collapsed="false">
      <c r="A2031" s="10" t="s">
        <v>957</v>
      </c>
      <c r="B2031" s="10" t="s">
        <v>8978</v>
      </c>
      <c r="C2031" s="11" t="n">
        <v>45671</v>
      </c>
      <c r="D2031" s="13" t="b">
        <f aca="false">TRUE()</f>
        <v>1</v>
      </c>
      <c r="E2031" s="14" t="n">
        <f aca="false">_xlfn.MAXIFS(Pedidos!$C$2:$C$7000,Pedidos!$B$2:$B$7000,A2031)</f>
        <v>45671</v>
      </c>
      <c r="F2031" s="15" t="n">
        <f aca="false">Parámetros!$B$4-E2031</f>
        <v>625</v>
      </c>
      <c r="G2031" s="7" t="n">
        <f aca="false">COUNTIF(Pedidos!$B$2:$B$7000,A2031)</f>
        <v>1</v>
      </c>
      <c r="H2031" s="16" t="n">
        <f aca="false">SUMIFS(Pedidos!$D$2:$D$7000,Pedidos!$B$2:$B$7000,A2031)</f>
        <v>32.38</v>
      </c>
      <c r="I2031" s="7" t="n">
        <f aca="false">5-MIN(4,INT(PERCENTRANK($F$2:$F$2401,F2031,6)*5))</f>
        <v>1</v>
      </c>
      <c r="J2031" s="15" t="n">
        <f aca="false">IF(G2031&gt;=Parámetros!$B$8,5,IF(G2031&gt;=Parámetros!$B$7,4,IF(G2031&gt;=Parámetros!$B$6,3,IF(G2031&gt;=Parámetros!$B$5,2,1))))</f>
        <v>1</v>
      </c>
      <c r="K2031" s="7" t="n">
        <f aca="false">1+MIN(4,INT(PERCENTRANK($H$2:$H$2401,H2031,6)*5))</f>
        <v>2</v>
      </c>
      <c r="L2031" s="7" t="str">
        <f aca="false">I2031&amp;J2031&amp;K2031</f>
        <v>112</v>
      </c>
      <c r="M2031" s="15" t="str">
        <f aca="false">INDEX('Mapa RF'!$B$4:$F$8,6-I2031,J2031)</f>
        <v>Hibernando</v>
      </c>
    </row>
    <row r="2032" customFormat="false" ht="15" hidden="false" customHeight="false" outlineLevel="0" collapsed="false">
      <c r="A2032" s="10" t="s">
        <v>5973</v>
      </c>
      <c r="B2032" s="10" t="s">
        <v>8968</v>
      </c>
      <c r="C2032" s="11" t="n">
        <v>46055</v>
      </c>
      <c r="D2032" s="13" t="b">
        <f aca="false">TRUE()</f>
        <v>1</v>
      </c>
      <c r="E2032" s="14" t="n">
        <f aca="false">_xlfn.MAXIFS(Pedidos!$C$2:$C$7000,Pedidos!$B$2:$B$7000,A2032)</f>
        <v>46205</v>
      </c>
      <c r="F2032" s="15" t="n">
        <f aca="false">Parámetros!$B$4-E2032</f>
        <v>91</v>
      </c>
      <c r="G2032" s="7" t="n">
        <f aca="false">COUNTIF(Pedidos!$B$2:$B$7000,A2032)</f>
        <v>2</v>
      </c>
      <c r="H2032" s="16" t="n">
        <f aca="false">SUMIFS(Pedidos!$D$2:$D$7000,Pedidos!$B$2:$B$7000,A2032)</f>
        <v>66.65</v>
      </c>
      <c r="I2032" s="7" t="n">
        <f aca="false">5-MIN(4,INT(PERCENTRANK($F$2:$F$2401,F2032,6)*5))</f>
        <v>4</v>
      </c>
      <c r="J2032" s="15" t="n">
        <f aca="false">IF(G2032&gt;=Parámetros!$B$8,5,IF(G2032&gt;=Parámetros!$B$7,4,IF(G2032&gt;=Parámetros!$B$6,3,IF(G2032&gt;=Parámetros!$B$5,2,1))))</f>
        <v>2</v>
      </c>
      <c r="K2032" s="7" t="n">
        <f aca="false">1+MIN(4,INT(PERCENTRANK($H$2:$H$2401,H2032,6)*5))</f>
        <v>4</v>
      </c>
      <c r="L2032" s="7" t="str">
        <f aca="false">I2032&amp;J2032&amp;K2032</f>
        <v>424</v>
      </c>
      <c r="M2032" s="15" t="str">
        <f aca="false">INDEX('Mapa RF'!$B$4:$F$8,6-I2032,J2032)</f>
        <v>Potencialmente leales</v>
      </c>
    </row>
    <row r="2033" customFormat="false" ht="15" hidden="false" customHeight="false" outlineLevel="0" collapsed="false">
      <c r="A2033" s="10" t="s">
        <v>1290</v>
      </c>
      <c r="B2033" s="10" t="s">
        <v>8979</v>
      </c>
      <c r="C2033" s="11" t="n">
        <v>45701</v>
      </c>
      <c r="D2033" s="13" t="b">
        <f aca="false">TRUE()</f>
        <v>1</v>
      </c>
      <c r="E2033" s="14" t="n">
        <f aca="false">_xlfn.MAXIFS(Pedidos!$C$2:$C$7000,Pedidos!$B$2:$B$7000,A2033)</f>
        <v>45701</v>
      </c>
      <c r="F2033" s="15" t="n">
        <f aca="false">Parámetros!$B$4-E2033</f>
        <v>595</v>
      </c>
      <c r="G2033" s="7" t="n">
        <f aca="false">COUNTIF(Pedidos!$B$2:$B$7000,A2033)</f>
        <v>1</v>
      </c>
      <c r="H2033" s="16" t="n">
        <f aca="false">SUMIFS(Pedidos!$D$2:$D$7000,Pedidos!$B$2:$B$7000,A2033)</f>
        <v>62.93</v>
      </c>
      <c r="I2033" s="7" t="n">
        <f aca="false">5-MIN(4,INT(PERCENTRANK($F$2:$F$2401,F2033,6)*5))</f>
        <v>1</v>
      </c>
      <c r="J2033" s="15" t="n">
        <f aca="false">IF(G2033&gt;=Parámetros!$B$8,5,IF(G2033&gt;=Parámetros!$B$7,4,IF(G2033&gt;=Parámetros!$B$6,3,IF(G2033&gt;=Parámetros!$B$5,2,1))))</f>
        <v>1</v>
      </c>
      <c r="K2033" s="7" t="n">
        <f aca="false">1+MIN(4,INT(PERCENTRANK($H$2:$H$2401,H2033,6)*5))</f>
        <v>4</v>
      </c>
      <c r="L2033" s="7" t="str">
        <f aca="false">I2033&amp;J2033&amp;K2033</f>
        <v>114</v>
      </c>
      <c r="M2033" s="15" t="str">
        <f aca="false">INDEX('Mapa RF'!$B$4:$F$8,6-I2033,J2033)</f>
        <v>Hibernando</v>
      </c>
    </row>
    <row r="2034" customFormat="false" ht="15" hidden="false" customHeight="false" outlineLevel="0" collapsed="false">
      <c r="A2034" s="10" t="s">
        <v>4090</v>
      </c>
      <c r="B2034" s="10" t="s">
        <v>8969</v>
      </c>
      <c r="C2034" s="11" t="n">
        <v>45912</v>
      </c>
      <c r="D2034" s="13" t="b">
        <f aca="false">TRUE()</f>
        <v>1</v>
      </c>
      <c r="E2034" s="14" t="n">
        <f aca="false">_xlfn.MAXIFS(Pedidos!$C$2:$C$7000,Pedidos!$B$2:$B$7000,A2034)</f>
        <v>45912</v>
      </c>
      <c r="F2034" s="15" t="n">
        <f aca="false">Parámetros!$B$4-E2034</f>
        <v>384</v>
      </c>
      <c r="G2034" s="7" t="n">
        <f aca="false">COUNTIF(Pedidos!$B$2:$B$7000,A2034)</f>
        <v>1</v>
      </c>
      <c r="H2034" s="16" t="n">
        <f aca="false">SUMIFS(Pedidos!$D$2:$D$7000,Pedidos!$B$2:$B$7000,A2034)</f>
        <v>19.21</v>
      </c>
      <c r="I2034" s="7" t="n">
        <f aca="false">5-MIN(4,INT(PERCENTRANK($F$2:$F$2401,F2034,6)*5))</f>
        <v>2</v>
      </c>
      <c r="J2034" s="15" t="n">
        <f aca="false">IF(G2034&gt;=Parámetros!$B$8,5,IF(G2034&gt;=Parámetros!$B$7,4,IF(G2034&gt;=Parámetros!$B$6,3,IF(G2034&gt;=Parámetros!$B$5,2,1))))</f>
        <v>1</v>
      </c>
      <c r="K2034" s="7" t="n">
        <f aca="false">1+MIN(4,INT(PERCENTRANK($H$2:$H$2401,H2034,6)*5))</f>
        <v>1</v>
      </c>
      <c r="L2034" s="7" t="str">
        <f aca="false">I2034&amp;J2034&amp;K2034</f>
        <v>211</v>
      </c>
      <c r="M2034" s="15" t="str">
        <f aca="false">INDEX('Mapa RF'!$B$4:$F$8,6-I2034,J2034)</f>
        <v>Hibernando</v>
      </c>
    </row>
    <row r="2035" customFormat="false" ht="15" hidden="false" customHeight="false" outlineLevel="0" collapsed="false">
      <c r="A2035" s="10" t="s">
        <v>940</v>
      </c>
      <c r="B2035" s="10" t="s">
        <v>8982</v>
      </c>
      <c r="C2035" s="11" t="n">
        <v>45669</v>
      </c>
      <c r="D2035" s="13" t="b">
        <f aca="false">FALSE()</f>
        <v>0</v>
      </c>
      <c r="E2035" s="14" t="n">
        <f aca="false">_xlfn.MAXIFS(Pedidos!$C$2:$C$7000,Pedidos!$B$2:$B$7000,A2035)</f>
        <v>45950</v>
      </c>
      <c r="F2035" s="15" t="n">
        <f aca="false">Parámetros!$B$4-E2035</f>
        <v>346</v>
      </c>
      <c r="G2035" s="7" t="n">
        <f aca="false">COUNTIF(Pedidos!$B$2:$B$7000,A2035)</f>
        <v>3</v>
      </c>
      <c r="H2035" s="16" t="n">
        <f aca="false">SUMIFS(Pedidos!$D$2:$D$7000,Pedidos!$B$2:$B$7000,A2035)</f>
        <v>149.28</v>
      </c>
      <c r="I2035" s="7" t="n">
        <f aca="false">5-MIN(4,INT(PERCENTRANK($F$2:$F$2401,F2035,6)*5))</f>
        <v>3</v>
      </c>
      <c r="J2035" s="15" t="n">
        <f aca="false">IF(G2035&gt;=Parámetros!$B$8,5,IF(G2035&gt;=Parámetros!$B$7,4,IF(G2035&gt;=Parámetros!$B$6,3,IF(G2035&gt;=Parámetros!$B$5,2,1))))</f>
        <v>3</v>
      </c>
      <c r="K2035" s="7" t="n">
        <f aca="false">1+MIN(4,INT(PERCENTRANK($H$2:$H$2401,H2035,6)*5))</f>
        <v>5</v>
      </c>
      <c r="L2035" s="7" t="str">
        <f aca="false">I2035&amp;J2035&amp;K2035</f>
        <v>335</v>
      </c>
      <c r="M2035" s="15" t="str">
        <f aca="false">INDEX('Mapa RF'!$B$4:$F$8,6-I2035,J2035)</f>
        <v>Necesitan atención</v>
      </c>
    </row>
    <row r="2036" customFormat="false" ht="15" hidden="false" customHeight="false" outlineLevel="0" collapsed="false">
      <c r="A2036" s="10" t="s">
        <v>5268</v>
      </c>
      <c r="B2036" s="10" t="s">
        <v>8971</v>
      </c>
      <c r="C2036" s="11" t="n">
        <v>46000</v>
      </c>
      <c r="D2036" s="13" t="b">
        <f aca="false">TRUE()</f>
        <v>1</v>
      </c>
      <c r="E2036" s="14" t="n">
        <f aca="false">_xlfn.MAXIFS(Pedidos!$C$2:$C$7000,Pedidos!$B$2:$B$7000,A2036)</f>
        <v>46000</v>
      </c>
      <c r="F2036" s="15" t="n">
        <f aca="false">Parámetros!$B$4-E2036</f>
        <v>296</v>
      </c>
      <c r="G2036" s="7" t="n">
        <f aca="false">COUNTIF(Pedidos!$B$2:$B$7000,A2036)</f>
        <v>1</v>
      </c>
      <c r="H2036" s="16" t="n">
        <f aca="false">SUMIFS(Pedidos!$D$2:$D$7000,Pedidos!$B$2:$B$7000,A2036)</f>
        <v>36.39</v>
      </c>
      <c r="I2036" s="7" t="n">
        <f aca="false">5-MIN(4,INT(PERCENTRANK($F$2:$F$2401,F2036,6)*5))</f>
        <v>3</v>
      </c>
      <c r="J2036" s="15" t="n">
        <f aca="false">IF(G2036&gt;=Parámetros!$B$8,5,IF(G2036&gt;=Parámetros!$B$7,4,IF(G2036&gt;=Parámetros!$B$6,3,IF(G2036&gt;=Parámetros!$B$5,2,1))))</f>
        <v>1</v>
      </c>
      <c r="K2036" s="7" t="n">
        <f aca="false">1+MIN(4,INT(PERCENTRANK($H$2:$H$2401,H2036,6)*5))</f>
        <v>3</v>
      </c>
      <c r="L2036" s="7" t="str">
        <f aca="false">I2036&amp;J2036&amp;K2036</f>
        <v>313</v>
      </c>
      <c r="M2036" s="15" t="str">
        <f aca="false">INDEX('Mapa RF'!$B$4:$F$8,6-I2036,J2036)</f>
        <v>A punto de dormirse</v>
      </c>
    </row>
    <row r="2037" customFormat="false" ht="15" hidden="false" customHeight="false" outlineLevel="0" collapsed="false">
      <c r="A2037" s="10" t="s">
        <v>4581</v>
      </c>
      <c r="B2037" s="10" t="s">
        <v>8973</v>
      </c>
      <c r="C2037" s="11" t="n">
        <v>45948</v>
      </c>
      <c r="D2037" s="13" t="b">
        <f aca="false">TRUE()</f>
        <v>1</v>
      </c>
      <c r="E2037" s="14" t="n">
        <f aca="false">_xlfn.MAXIFS(Pedidos!$C$2:$C$7000,Pedidos!$B$2:$B$7000,A2037)</f>
        <v>45948</v>
      </c>
      <c r="F2037" s="15" t="n">
        <f aca="false">Parámetros!$B$4-E2037</f>
        <v>348</v>
      </c>
      <c r="G2037" s="7" t="n">
        <f aca="false">COUNTIF(Pedidos!$B$2:$B$7000,A2037)</f>
        <v>1</v>
      </c>
      <c r="H2037" s="16" t="n">
        <f aca="false">SUMIFS(Pedidos!$D$2:$D$7000,Pedidos!$B$2:$B$7000,A2037)</f>
        <v>41.09</v>
      </c>
      <c r="I2037" s="7" t="n">
        <f aca="false">5-MIN(4,INT(PERCENTRANK($F$2:$F$2401,F2037,6)*5))</f>
        <v>3</v>
      </c>
      <c r="J2037" s="15" t="n">
        <f aca="false">IF(G2037&gt;=Parámetros!$B$8,5,IF(G2037&gt;=Parámetros!$B$7,4,IF(G2037&gt;=Parámetros!$B$6,3,IF(G2037&gt;=Parámetros!$B$5,2,1))))</f>
        <v>1</v>
      </c>
      <c r="K2037" s="7" t="n">
        <f aca="false">1+MIN(4,INT(PERCENTRANK($H$2:$H$2401,H2037,6)*5))</f>
        <v>3</v>
      </c>
      <c r="L2037" s="7" t="str">
        <f aca="false">I2037&amp;J2037&amp;K2037</f>
        <v>313</v>
      </c>
      <c r="M2037" s="15" t="str">
        <f aca="false">INDEX('Mapa RF'!$B$4:$F$8,6-I2037,J2037)</f>
        <v>A punto de dormirse</v>
      </c>
    </row>
    <row r="2038" customFormat="false" ht="15" hidden="false" customHeight="false" outlineLevel="0" collapsed="false">
      <c r="A2038" s="10" t="s">
        <v>1214</v>
      </c>
      <c r="B2038" s="10" t="s">
        <v>8968</v>
      </c>
      <c r="C2038" s="11" t="n">
        <v>45694</v>
      </c>
      <c r="D2038" s="13" t="b">
        <f aca="false">FALSE()</f>
        <v>0</v>
      </c>
      <c r="E2038" s="14" t="n">
        <f aca="false">_xlfn.MAXIFS(Pedidos!$C$2:$C$7000,Pedidos!$B$2:$B$7000,A2038)</f>
        <v>45694</v>
      </c>
      <c r="F2038" s="15" t="n">
        <f aca="false">Parámetros!$B$4-E2038</f>
        <v>602</v>
      </c>
      <c r="G2038" s="7" t="n">
        <f aca="false">COUNTIF(Pedidos!$B$2:$B$7000,A2038)</f>
        <v>1</v>
      </c>
      <c r="H2038" s="16" t="n">
        <f aca="false">SUMIFS(Pedidos!$D$2:$D$7000,Pedidos!$B$2:$B$7000,A2038)</f>
        <v>27.05</v>
      </c>
      <c r="I2038" s="7" t="n">
        <f aca="false">5-MIN(4,INT(PERCENTRANK($F$2:$F$2401,F2038,6)*5))</f>
        <v>1</v>
      </c>
      <c r="J2038" s="15" t="n">
        <f aca="false">IF(G2038&gt;=Parámetros!$B$8,5,IF(G2038&gt;=Parámetros!$B$7,4,IF(G2038&gt;=Parámetros!$B$6,3,IF(G2038&gt;=Parámetros!$B$5,2,1))))</f>
        <v>1</v>
      </c>
      <c r="K2038" s="7" t="n">
        <f aca="false">1+MIN(4,INT(PERCENTRANK($H$2:$H$2401,H2038,6)*5))</f>
        <v>2</v>
      </c>
      <c r="L2038" s="7" t="str">
        <f aca="false">I2038&amp;J2038&amp;K2038</f>
        <v>112</v>
      </c>
      <c r="M2038" s="15" t="str">
        <f aca="false">INDEX('Mapa RF'!$B$4:$F$8,6-I2038,J2038)</f>
        <v>Hibernando</v>
      </c>
    </row>
    <row r="2039" customFormat="false" ht="15" hidden="false" customHeight="false" outlineLevel="0" collapsed="false">
      <c r="A2039" s="10" t="s">
        <v>879</v>
      </c>
      <c r="B2039" s="10" t="s">
        <v>8973</v>
      </c>
      <c r="C2039" s="11" t="n">
        <v>45663</v>
      </c>
      <c r="D2039" s="13" t="b">
        <f aca="false">TRUE()</f>
        <v>1</v>
      </c>
      <c r="E2039" s="14" t="n">
        <f aca="false">_xlfn.MAXIFS(Pedidos!$C$2:$C$7000,Pedidos!$B$2:$B$7000,A2039)</f>
        <v>46048</v>
      </c>
      <c r="F2039" s="15" t="n">
        <f aca="false">Parámetros!$B$4-E2039</f>
        <v>248</v>
      </c>
      <c r="G2039" s="7" t="n">
        <f aca="false">COUNTIF(Pedidos!$B$2:$B$7000,A2039)</f>
        <v>3</v>
      </c>
      <c r="H2039" s="16" t="n">
        <f aca="false">SUMIFS(Pedidos!$D$2:$D$7000,Pedidos!$B$2:$B$7000,A2039)</f>
        <v>123.14</v>
      </c>
      <c r="I2039" s="7" t="n">
        <f aca="false">5-MIN(4,INT(PERCENTRANK($F$2:$F$2401,F2039,6)*5))</f>
        <v>3</v>
      </c>
      <c r="J2039" s="15" t="n">
        <f aca="false">IF(G2039&gt;=Parámetros!$B$8,5,IF(G2039&gt;=Parámetros!$B$7,4,IF(G2039&gt;=Parámetros!$B$6,3,IF(G2039&gt;=Parámetros!$B$5,2,1))))</f>
        <v>3</v>
      </c>
      <c r="K2039" s="7" t="n">
        <f aca="false">1+MIN(4,INT(PERCENTRANK($H$2:$H$2401,H2039,6)*5))</f>
        <v>4</v>
      </c>
      <c r="L2039" s="7" t="str">
        <f aca="false">I2039&amp;J2039&amp;K2039</f>
        <v>334</v>
      </c>
      <c r="M2039" s="15" t="str">
        <f aca="false">INDEX('Mapa RF'!$B$4:$F$8,6-I2039,J2039)</f>
        <v>Necesitan atención</v>
      </c>
    </row>
    <row r="2040" customFormat="false" ht="15" hidden="false" customHeight="false" outlineLevel="0" collapsed="false">
      <c r="A2040" s="10" t="s">
        <v>3048</v>
      </c>
      <c r="B2040" s="10" t="s">
        <v>8968</v>
      </c>
      <c r="C2040" s="11" t="n">
        <v>45834</v>
      </c>
      <c r="D2040" s="13" t="b">
        <f aca="false">TRUE()</f>
        <v>1</v>
      </c>
      <c r="E2040" s="14" t="n">
        <f aca="false">_xlfn.MAXIFS(Pedidos!$C$2:$C$7000,Pedidos!$B$2:$B$7000,A2040)</f>
        <v>45834</v>
      </c>
      <c r="F2040" s="15" t="n">
        <f aca="false">Parámetros!$B$4-E2040</f>
        <v>462</v>
      </c>
      <c r="G2040" s="7" t="n">
        <f aca="false">COUNTIF(Pedidos!$B$2:$B$7000,A2040)</f>
        <v>1</v>
      </c>
      <c r="H2040" s="16" t="n">
        <f aca="false">SUMIFS(Pedidos!$D$2:$D$7000,Pedidos!$B$2:$B$7000,A2040)</f>
        <v>18.97</v>
      </c>
      <c r="I2040" s="7" t="n">
        <f aca="false">5-MIN(4,INT(PERCENTRANK($F$2:$F$2401,F2040,6)*5))</f>
        <v>2</v>
      </c>
      <c r="J2040" s="15" t="n">
        <f aca="false">IF(G2040&gt;=Parámetros!$B$8,5,IF(G2040&gt;=Parámetros!$B$7,4,IF(G2040&gt;=Parámetros!$B$6,3,IF(G2040&gt;=Parámetros!$B$5,2,1))))</f>
        <v>1</v>
      </c>
      <c r="K2040" s="7" t="n">
        <f aca="false">1+MIN(4,INT(PERCENTRANK($H$2:$H$2401,H2040,6)*5))</f>
        <v>1</v>
      </c>
      <c r="L2040" s="7" t="str">
        <f aca="false">I2040&amp;J2040&amp;K2040</f>
        <v>211</v>
      </c>
      <c r="M2040" s="15" t="str">
        <f aca="false">INDEX('Mapa RF'!$B$4:$F$8,6-I2040,J2040)</f>
        <v>Hibernando</v>
      </c>
    </row>
    <row r="2041" customFormat="false" ht="15" hidden="false" customHeight="false" outlineLevel="0" collapsed="false">
      <c r="A2041" s="10" t="s">
        <v>7696</v>
      </c>
      <c r="B2041" s="10" t="s">
        <v>8979</v>
      </c>
      <c r="C2041" s="11" t="n">
        <v>46195</v>
      </c>
      <c r="D2041" s="13" t="b">
        <f aca="false">TRUE()</f>
        <v>1</v>
      </c>
      <c r="E2041" s="14" t="n">
        <f aca="false">_xlfn.MAXIFS(Pedidos!$C$2:$C$7000,Pedidos!$B$2:$B$7000,A2041)</f>
        <v>46195</v>
      </c>
      <c r="F2041" s="15" t="n">
        <f aca="false">Parámetros!$B$4-E2041</f>
        <v>101</v>
      </c>
      <c r="G2041" s="7" t="n">
        <f aca="false">COUNTIF(Pedidos!$B$2:$B$7000,A2041)</f>
        <v>1</v>
      </c>
      <c r="H2041" s="16" t="n">
        <f aca="false">SUMIFS(Pedidos!$D$2:$D$7000,Pedidos!$B$2:$B$7000,A2041)</f>
        <v>28.64</v>
      </c>
      <c r="I2041" s="7" t="n">
        <f aca="false">5-MIN(4,INT(PERCENTRANK($F$2:$F$2401,F2041,6)*5))</f>
        <v>4</v>
      </c>
      <c r="J2041" s="15" t="n">
        <f aca="false">IF(G2041&gt;=Parámetros!$B$8,5,IF(G2041&gt;=Parámetros!$B$7,4,IF(G2041&gt;=Parámetros!$B$6,3,IF(G2041&gt;=Parámetros!$B$5,2,1))))</f>
        <v>1</v>
      </c>
      <c r="K2041" s="7" t="n">
        <f aca="false">1+MIN(4,INT(PERCENTRANK($H$2:$H$2401,H2041,6)*5))</f>
        <v>2</v>
      </c>
      <c r="L2041" s="7" t="str">
        <f aca="false">I2041&amp;J2041&amp;K2041</f>
        <v>412</v>
      </c>
      <c r="M2041" s="15" t="str">
        <f aca="false">INDEX('Mapa RF'!$B$4:$F$8,6-I2041,J2041)</f>
        <v>Prometedores</v>
      </c>
    </row>
    <row r="2042" customFormat="false" ht="15" hidden="false" customHeight="false" outlineLevel="0" collapsed="false">
      <c r="A2042" s="10" t="s">
        <v>6603</v>
      </c>
      <c r="B2042" s="10" t="s">
        <v>8972</v>
      </c>
      <c r="C2042" s="11" t="n">
        <v>46102</v>
      </c>
      <c r="D2042" s="13" t="b">
        <f aca="false">FALSE()</f>
        <v>0</v>
      </c>
      <c r="E2042" s="14" t="n">
        <f aca="false">_xlfn.MAXIFS(Pedidos!$C$2:$C$7000,Pedidos!$B$2:$B$7000,A2042)</f>
        <v>46185</v>
      </c>
      <c r="F2042" s="15" t="n">
        <f aca="false">Parámetros!$B$4-E2042</f>
        <v>111</v>
      </c>
      <c r="G2042" s="7" t="n">
        <f aca="false">COUNTIF(Pedidos!$B$2:$B$7000,A2042)</f>
        <v>2</v>
      </c>
      <c r="H2042" s="16" t="n">
        <f aca="false">SUMIFS(Pedidos!$D$2:$D$7000,Pedidos!$B$2:$B$7000,A2042)</f>
        <v>70.09</v>
      </c>
      <c r="I2042" s="7" t="n">
        <f aca="false">5-MIN(4,INT(PERCENTRANK($F$2:$F$2401,F2042,6)*5))</f>
        <v>4</v>
      </c>
      <c r="J2042" s="15" t="n">
        <f aca="false">IF(G2042&gt;=Parámetros!$B$8,5,IF(G2042&gt;=Parámetros!$B$7,4,IF(G2042&gt;=Parámetros!$B$6,3,IF(G2042&gt;=Parámetros!$B$5,2,1))))</f>
        <v>2</v>
      </c>
      <c r="K2042" s="7" t="n">
        <f aca="false">1+MIN(4,INT(PERCENTRANK($H$2:$H$2401,H2042,6)*5))</f>
        <v>4</v>
      </c>
      <c r="L2042" s="7" t="str">
        <f aca="false">I2042&amp;J2042&amp;K2042</f>
        <v>424</v>
      </c>
      <c r="M2042" s="15" t="str">
        <f aca="false">INDEX('Mapa RF'!$B$4:$F$8,6-I2042,J2042)</f>
        <v>Potencialmente leales</v>
      </c>
    </row>
    <row r="2043" customFormat="false" ht="15" hidden="false" customHeight="false" outlineLevel="0" collapsed="false">
      <c r="A2043" s="10" t="s">
        <v>3057</v>
      </c>
      <c r="B2043" s="10" t="s">
        <v>8972</v>
      </c>
      <c r="C2043" s="11" t="n">
        <v>45835</v>
      </c>
      <c r="D2043" s="13" t="b">
        <f aca="false">TRUE()</f>
        <v>1</v>
      </c>
      <c r="E2043" s="14" t="n">
        <f aca="false">_xlfn.MAXIFS(Pedidos!$C$2:$C$7000,Pedidos!$B$2:$B$7000,A2043)</f>
        <v>45835</v>
      </c>
      <c r="F2043" s="15" t="n">
        <f aca="false">Parámetros!$B$4-E2043</f>
        <v>461</v>
      </c>
      <c r="G2043" s="7" t="n">
        <f aca="false">COUNTIF(Pedidos!$B$2:$B$7000,A2043)</f>
        <v>1</v>
      </c>
      <c r="H2043" s="16" t="n">
        <f aca="false">SUMIFS(Pedidos!$D$2:$D$7000,Pedidos!$B$2:$B$7000,A2043)</f>
        <v>73.24</v>
      </c>
      <c r="I2043" s="7" t="n">
        <f aca="false">5-MIN(4,INT(PERCENTRANK($F$2:$F$2401,F2043,6)*5))</f>
        <v>2</v>
      </c>
      <c r="J2043" s="15" t="n">
        <f aca="false">IF(G2043&gt;=Parámetros!$B$8,5,IF(G2043&gt;=Parámetros!$B$7,4,IF(G2043&gt;=Parámetros!$B$6,3,IF(G2043&gt;=Parámetros!$B$5,2,1))))</f>
        <v>1</v>
      </c>
      <c r="K2043" s="7" t="n">
        <f aca="false">1+MIN(4,INT(PERCENTRANK($H$2:$H$2401,H2043,6)*5))</f>
        <v>4</v>
      </c>
      <c r="L2043" s="7" t="str">
        <f aca="false">I2043&amp;J2043&amp;K2043</f>
        <v>214</v>
      </c>
      <c r="M2043" s="15" t="str">
        <f aca="false">INDEX('Mapa RF'!$B$4:$F$8,6-I2043,J2043)</f>
        <v>Hibernando</v>
      </c>
    </row>
    <row r="2044" customFormat="false" ht="15" hidden="false" customHeight="false" outlineLevel="0" collapsed="false">
      <c r="A2044" s="10" t="s">
        <v>7866</v>
      </c>
      <c r="B2044" s="10" t="s">
        <v>8972</v>
      </c>
      <c r="C2044" s="11" t="n">
        <v>46207</v>
      </c>
      <c r="D2044" s="13" t="b">
        <f aca="false">TRUE()</f>
        <v>1</v>
      </c>
      <c r="E2044" s="14" t="n">
        <f aca="false">_xlfn.MAXIFS(Pedidos!$C$2:$C$7000,Pedidos!$B$2:$B$7000,A2044)</f>
        <v>46207</v>
      </c>
      <c r="F2044" s="15" t="n">
        <f aca="false">Parámetros!$B$4-E2044</f>
        <v>89</v>
      </c>
      <c r="G2044" s="7" t="n">
        <f aca="false">COUNTIF(Pedidos!$B$2:$B$7000,A2044)</f>
        <v>1</v>
      </c>
      <c r="H2044" s="16" t="n">
        <f aca="false">SUMIFS(Pedidos!$D$2:$D$7000,Pedidos!$B$2:$B$7000,A2044)</f>
        <v>32.68</v>
      </c>
      <c r="I2044" s="7" t="n">
        <f aca="false">5-MIN(4,INT(PERCENTRANK($F$2:$F$2401,F2044,6)*5))</f>
        <v>4</v>
      </c>
      <c r="J2044" s="15" t="n">
        <f aca="false">IF(G2044&gt;=Parámetros!$B$8,5,IF(G2044&gt;=Parámetros!$B$7,4,IF(G2044&gt;=Parámetros!$B$6,3,IF(G2044&gt;=Parámetros!$B$5,2,1))))</f>
        <v>1</v>
      </c>
      <c r="K2044" s="7" t="n">
        <f aca="false">1+MIN(4,INT(PERCENTRANK($H$2:$H$2401,H2044,6)*5))</f>
        <v>2</v>
      </c>
      <c r="L2044" s="7" t="str">
        <f aca="false">I2044&amp;J2044&amp;K2044</f>
        <v>412</v>
      </c>
      <c r="M2044" s="15" t="str">
        <f aca="false">INDEX('Mapa RF'!$B$4:$F$8,6-I2044,J2044)</f>
        <v>Prometedores</v>
      </c>
    </row>
    <row r="2045" customFormat="false" ht="15" hidden="false" customHeight="false" outlineLevel="0" collapsed="false">
      <c r="A2045" s="10" t="s">
        <v>6195</v>
      </c>
      <c r="B2045" s="10" t="s">
        <v>8977</v>
      </c>
      <c r="C2045" s="11" t="n">
        <v>46070</v>
      </c>
      <c r="D2045" s="13" t="b">
        <f aca="false">TRUE()</f>
        <v>1</v>
      </c>
      <c r="E2045" s="14" t="n">
        <f aca="false">_xlfn.MAXIFS(Pedidos!$C$2:$C$7000,Pedidos!$B$2:$B$7000,A2045)</f>
        <v>46070</v>
      </c>
      <c r="F2045" s="15" t="n">
        <f aca="false">Parámetros!$B$4-E2045</f>
        <v>226</v>
      </c>
      <c r="G2045" s="7" t="n">
        <f aca="false">COUNTIF(Pedidos!$B$2:$B$7000,A2045)</f>
        <v>1</v>
      </c>
      <c r="H2045" s="16" t="n">
        <f aca="false">SUMIFS(Pedidos!$D$2:$D$7000,Pedidos!$B$2:$B$7000,A2045)</f>
        <v>25.73</v>
      </c>
      <c r="I2045" s="7" t="n">
        <f aca="false">5-MIN(4,INT(PERCENTRANK($F$2:$F$2401,F2045,6)*5))</f>
        <v>3</v>
      </c>
      <c r="J2045" s="15" t="n">
        <f aca="false">IF(G2045&gt;=Parámetros!$B$8,5,IF(G2045&gt;=Parámetros!$B$7,4,IF(G2045&gt;=Parámetros!$B$6,3,IF(G2045&gt;=Parámetros!$B$5,2,1))))</f>
        <v>1</v>
      </c>
      <c r="K2045" s="7" t="n">
        <f aca="false">1+MIN(4,INT(PERCENTRANK($H$2:$H$2401,H2045,6)*5))</f>
        <v>1</v>
      </c>
      <c r="L2045" s="7" t="str">
        <f aca="false">I2045&amp;J2045&amp;K2045</f>
        <v>311</v>
      </c>
      <c r="M2045" s="15" t="str">
        <f aca="false">INDEX('Mapa RF'!$B$4:$F$8,6-I2045,J2045)</f>
        <v>A punto de dormirse</v>
      </c>
    </row>
    <row r="2046" customFormat="false" ht="15" hidden="false" customHeight="false" outlineLevel="0" collapsed="false">
      <c r="A2046" s="10" t="s">
        <v>7570</v>
      </c>
      <c r="B2046" s="10" t="s">
        <v>8973</v>
      </c>
      <c r="C2046" s="11" t="n">
        <v>46183</v>
      </c>
      <c r="D2046" s="13" t="b">
        <f aca="false">FALSE()</f>
        <v>0</v>
      </c>
      <c r="E2046" s="14" t="n">
        <f aca="false">_xlfn.MAXIFS(Pedidos!$C$2:$C$7000,Pedidos!$B$2:$B$7000,A2046)</f>
        <v>46183</v>
      </c>
      <c r="F2046" s="15" t="n">
        <f aca="false">Parámetros!$B$4-E2046</f>
        <v>113</v>
      </c>
      <c r="G2046" s="7" t="n">
        <f aca="false">COUNTIF(Pedidos!$B$2:$B$7000,A2046)</f>
        <v>1</v>
      </c>
      <c r="H2046" s="16" t="n">
        <f aca="false">SUMIFS(Pedidos!$D$2:$D$7000,Pedidos!$B$2:$B$7000,A2046)</f>
        <v>19.68</v>
      </c>
      <c r="I2046" s="7" t="n">
        <f aca="false">5-MIN(4,INT(PERCENTRANK($F$2:$F$2401,F2046,6)*5))</f>
        <v>4</v>
      </c>
      <c r="J2046" s="15" t="n">
        <f aca="false">IF(G2046&gt;=Parámetros!$B$8,5,IF(G2046&gt;=Parámetros!$B$7,4,IF(G2046&gt;=Parámetros!$B$6,3,IF(G2046&gt;=Parámetros!$B$5,2,1))))</f>
        <v>1</v>
      </c>
      <c r="K2046" s="7" t="n">
        <f aca="false">1+MIN(4,INT(PERCENTRANK($H$2:$H$2401,H2046,6)*5))</f>
        <v>1</v>
      </c>
      <c r="L2046" s="7" t="str">
        <f aca="false">I2046&amp;J2046&amp;K2046</f>
        <v>411</v>
      </c>
      <c r="M2046" s="15" t="str">
        <f aca="false">INDEX('Mapa RF'!$B$4:$F$8,6-I2046,J2046)</f>
        <v>Prometedores</v>
      </c>
    </row>
    <row r="2047" customFormat="false" ht="15" hidden="false" customHeight="false" outlineLevel="0" collapsed="false">
      <c r="A2047" s="10" t="s">
        <v>5042</v>
      </c>
      <c r="B2047" s="10" t="s">
        <v>8973</v>
      </c>
      <c r="C2047" s="11" t="n">
        <v>45983</v>
      </c>
      <c r="D2047" s="13" t="b">
        <f aca="false">TRUE()</f>
        <v>1</v>
      </c>
      <c r="E2047" s="14" t="n">
        <f aca="false">_xlfn.MAXIFS(Pedidos!$C$2:$C$7000,Pedidos!$B$2:$B$7000,A2047)</f>
        <v>45983</v>
      </c>
      <c r="F2047" s="15" t="n">
        <f aca="false">Parámetros!$B$4-E2047</f>
        <v>313</v>
      </c>
      <c r="G2047" s="7" t="n">
        <f aca="false">COUNTIF(Pedidos!$B$2:$B$7000,A2047)</f>
        <v>1</v>
      </c>
      <c r="H2047" s="16" t="n">
        <f aca="false">SUMIFS(Pedidos!$D$2:$D$7000,Pedidos!$B$2:$B$7000,A2047)</f>
        <v>18.99</v>
      </c>
      <c r="I2047" s="7" t="n">
        <f aca="false">5-MIN(4,INT(PERCENTRANK($F$2:$F$2401,F2047,6)*5))</f>
        <v>3</v>
      </c>
      <c r="J2047" s="15" t="n">
        <f aca="false">IF(G2047&gt;=Parámetros!$B$8,5,IF(G2047&gt;=Parámetros!$B$7,4,IF(G2047&gt;=Parámetros!$B$6,3,IF(G2047&gt;=Parámetros!$B$5,2,1))))</f>
        <v>1</v>
      </c>
      <c r="K2047" s="7" t="n">
        <f aca="false">1+MIN(4,INT(PERCENTRANK($H$2:$H$2401,H2047,6)*5))</f>
        <v>1</v>
      </c>
      <c r="L2047" s="7" t="str">
        <f aca="false">I2047&amp;J2047&amp;K2047</f>
        <v>311</v>
      </c>
      <c r="M2047" s="15" t="str">
        <f aca="false">INDEX('Mapa RF'!$B$4:$F$8,6-I2047,J2047)</f>
        <v>A punto de dormirse</v>
      </c>
    </row>
    <row r="2048" customFormat="false" ht="15" hidden="false" customHeight="false" outlineLevel="0" collapsed="false">
      <c r="A2048" s="10" t="s">
        <v>2907</v>
      </c>
      <c r="B2048" s="10" t="s">
        <v>8972</v>
      </c>
      <c r="C2048" s="11" t="n">
        <v>45824</v>
      </c>
      <c r="D2048" s="13" t="b">
        <f aca="false">TRUE()</f>
        <v>1</v>
      </c>
      <c r="E2048" s="14" t="n">
        <f aca="false">_xlfn.MAXIFS(Pedidos!$C$2:$C$7000,Pedidos!$B$2:$B$7000,A2048)</f>
        <v>46232</v>
      </c>
      <c r="F2048" s="15" t="n">
        <f aca="false">Parámetros!$B$4-E2048</f>
        <v>64</v>
      </c>
      <c r="G2048" s="7" t="n">
        <f aca="false">COUNTIF(Pedidos!$B$2:$B$7000,A2048)</f>
        <v>3</v>
      </c>
      <c r="H2048" s="16" t="n">
        <f aca="false">SUMIFS(Pedidos!$D$2:$D$7000,Pedidos!$B$2:$B$7000,A2048)</f>
        <v>95.98</v>
      </c>
      <c r="I2048" s="7" t="n">
        <f aca="false">5-MIN(4,INT(PERCENTRANK($F$2:$F$2401,F2048,6)*5))</f>
        <v>5</v>
      </c>
      <c r="J2048" s="15" t="n">
        <f aca="false">IF(G2048&gt;=Parámetros!$B$8,5,IF(G2048&gt;=Parámetros!$B$7,4,IF(G2048&gt;=Parámetros!$B$6,3,IF(G2048&gt;=Parámetros!$B$5,2,1))))</f>
        <v>3</v>
      </c>
      <c r="K2048" s="7" t="n">
        <f aca="false">1+MIN(4,INT(PERCENTRANK($H$2:$H$2401,H2048,6)*5))</f>
        <v>4</v>
      </c>
      <c r="L2048" s="7" t="str">
        <f aca="false">I2048&amp;J2048&amp;K2048</f>
        <v>534</v>
      </c>
      <c r="M2048" s="15" t="str">
        <f aca="false">INDEX('Mapa RF'!$B$4:$F$8,6-I2048,J2048)</f>
        <v>Potencialmente leales</v>
      </c>
    </row>
    <row r="2049" customFormat="false" ht="15" hidden="false" customHeight="false" outlineLevel="0" collapsed="false">
      <c r="A2049" s="10" t="s">
        <v>2129</v>
      </c>
      <c r="B2049" s="10" t="s">
        <v>8981</v>
      </c>
      <c r="C2049" s="11" t="n">
        <v>45765</v>
      </c>
      <c r="D2049" s="13" t="b">
        <f aca="false">TRUE()</f>
        <v>1</v>
      </c>
      <c r="E2049" s="14" t="n">
        <f aca="false">_xlfn.MAXIFS(Pedidos!$C$2:$C$7000,Pedidos!$B$2:$B$7000,A2049)</f>
        <v>45765</v>
      </c>
      <c r="F2049" s="15" t="n">
        <f aca="false">Parámetros!$B$4-E2049</f>
        <v>531</v>
      </c>
      <c r="G2049" s="7" t="n">
        <f aca="false">COUNTIF(Pedidos!$B$2:$B$7000,A2049)</f>
        <v>1</v>
      </c>
      <c r="H2049" s="16" t="n">
        <f aca="false">SUMIFS(Pedidos!$D$2:$D$7000,Pedidos!$B$2:$B$7000,A2049)</f>
        <v>33.58</v>
      </c>
      <c r="I2049" s="7" t="n">
        <f aca="false">5-MIN(4,INT(PERCENTRANK($F$2:$F$2401,F2049,6)*5))</f>
        <v>1</v>
      </c>
      <c r="J2049" s="15" t="n">
        <f aca="false">IF(G2049&gt;=Parámetros!$B$8,5,IF(G2049&gt;=Parámetros!$B$7,4,IF(G2049&gt;=Parámetros!$B$6,3,IF(G2049&gt;=Parámetros!$B$5,2,1))))</f>
        <v>1</v>
      </c>
      <c r="K2049" s="7" t="n">
        <f aca="false">1+MIN(4,INT(PERCENTRANK($H$2:$H$2401,H2049,6)*5))</f>
        <v>2</v>
      </c>
      <c r="L2049" s="7" t="str">
        <f aca="false">I2049&amp;J2049&amp;K2049</f>
        <v>112</v>
      </c>
      <c r="M2049" s="15" t="str">
        <f aca="false">INDEX('Mapa RF'!$B$4:$F$8,6-I2049,J2049)</f>
        <v>Hibernando</v>
      </c>
    </row>
    <row r="2050" customFormat="false" ht="15" hidden="false" customHeight="false" outlineLevel="0" collapsed="false">
      <c r="A2050" s="10" t="s">
        <v>799</v>
      </c>
      <c r="B2050" s="10" t="s">
        <v>8972</v>
      </c>
      <c r="C2050" s="11" t="n">
        <v>45656</v>
      </c>
      <c r="D2050" s="13" t="b">
        <f aca="false">FALSE()</f>
        <v>0</v>
      </c>
      <c r="E2050" s="14" t="n">
        <f aca="false">_xlfn.MAXIFS(Pedidos!$C$2:$C$7000,Pedidos!$B$2:$B$7000,A2050)</f>
        <v>45825</v>
      </c>
      <c r="F2050" s="15" t="n">
        <f aca="false">Parámetros!$B$4-E2050</f>
        <v>471</v>
      </c>
      <c r="G2050" s="7" t="n">
        <f aca="false">COUNTIF(Pedidos!$B$2:$B$7000,A2050)</f>
        <v>4</v>
      </c>
      <c r="H2050" s="16" t="n">
        <f aca="false">SUMIFS(Pedidos!$D$2:$D$7000,Pedidos!$B$2:$B$7000,A2050)</f>
        <v>190.81</v>
      </c>
      <c r="I2050" s="7" t="n">
        <f aca="false">5-MIN(4,INT(PERCENTRANK($F$2:$F$2401,F2050,6)*5))</f>
        <v>2</v>
      </c>
      <c r="J2050" s="15" t="n">
        <f aca="false">IF(G2050&gt;=Parámetros!$B$8,5,IF(G2050&gt;=Parámetros!$B$7,4,IF(G2050&gt;=Parámetros!$B$6,3,IF(G2050&gt;=Parámetros!$B$5,2,1))))</f>
        <v>4</v>
      </c>
      <c r="K2050" s="7" t="n">
        <f aca="false">1+MIN(4,INT(PERCENTRANK($H$2:$H$2401,H2050,6)*5))</f>
        <v>5</v>
      </c>
      <c r="L2050" s="7" t="str">
        <f aca="false">I2050&amp;J2050&amp;K2050</f>
        <v>245</v>
      </c>
      <c r="M2050" s="15" t="str">
        <f aca="false">INDEX('Mapa RF'!$B$4:$F$8,6-I2050,J2050)</f>
        <v>En riesgo</v>
      </c>
    </row>
    <row r="2051" customFormat="false" ht="15" hidden="false" customHeight="false" outlineLevel="0" collapsed="false">
      <c r="A2051" s="10" t="s">
        <v>2280</v>
      </c>
      <c r="B2051" s="10" t="s">
        <v>8975</v>
      </c>
      <c r="C2051" s="11" t="n">
        <v>45776</v>
      </c>
      <c r="D2051" s="13" t="b">
        <f aca="false">TRUE()</f>
        <v>1</v>
      </c>
      <c r="E2051" s="14" t="n">
        <f aca="false">_xlfn.MAXIFS(Pedidos!$C$2:$C$7000,Pedidos!$B$2:$B$7000,A2051)</f>
        <v>46271</v>
      </c>
      <c r="F2051" s="15" t="n">
        <f aca="false">Parámetros!$B$4-E2051</f>
        <v>25</v>
      </c>
      <c r="G2051" s="7" t="n">
        <f aca="false">COUNTIF(Pedidos!$B$2:$B$7000,A2051)</f>
        <v>7</v>
      </c>
      <c r="H2051" s="16" t="n">
        <f aca="false">SUMIFS(Pedidos!$D$2:$D$7000,Pedidos!$B$2:$B$7000,A2051)</f>
        <v>268.83</v>
      </c>
      <c r="I2051" s="7" t="n">
        <f aca="false">5-MIN(4,INT(PERCENTRANK($F$2:$F$2401,F2051,6)*5))</f>
        <v>5</v>
      </c>
      <c r="J2051" s="15" t="n">
        <f aca="false">IF(G2051&gt;=Parámetros!$B$8,5,IF(G2051&gt;=Parámetros!$B$7,4,IF(G2051&gt;=Parámetros!$B$6,3,IF(G2051&gt;=Parámetros!$B$5,2,1))))</f>
        <v>5</v>
      </c>
      <c r="K2051" s="7" t="n">
        <f aca="false">1+MIN(4,INT(PERCENTRANK($H$2:$H$2401,H2051,6)*5))</f>
        <v>5</v>
      </c>
      <c r="L2051" s="7" t="str">
        <f aca="false">I2051&amp;J2051&amp;K2051</f>
        <v>555</v>
      </c>
      <c r="M2051" s="15" t="str">
        <f aca="false">INDEX('Mapa RF'!$B$4:$F$8,6-I2051,J2051)</f>
        <v>Campeones</v>
      </c>
    </row>
    <row r="2052" customFormat="false" ht="15" hidden="false" customHeight="false" outlineLevel="0" collapsed="false">
      <c r="A2052" s="10" t="s">
        <v>1120</v>
      </c>
      <c r="B2052" s="10" t="s">
        <v>8968</v>
      </c>
      <c r="C2052" s="11" t="n">
        <v>45686</v>
      </c>
      <c r="D2052" s="13" t="b">
        <f aca="false">FALSE()</f>
        <v>0</v>
      </c>
      <c r="E2052" s="14" t="n">
        <f aca="false">_xlfn.MAXIFS(Pedidos!$C$2:$C$7000,Pedidos!$B$2:$B$7000,A2052)</f>
        <v>45686</v>
      </c>
      <c r="F2052" s="15" t="n">
        <f aca="false">Parámetros!$B$4-E2052</f>
        <v>610</v>
      </c>
      <c r="G2052" s="7" t="n">
        <f aca="false">COUNTIF(Pedidos!$B$2:$B$7000,A2052)</f>
        <v>1</v>
      </c>
      <c r="H2052" s="16" t="n">
        <f aca="false">SUMIFS(Pedidos!$D$2:$D$7000,Pedidos!$B$2:$B$7000,A2052)</f>
        <v>35.14</v>
      </c>
      <c r="I2052" s="7" t="n">
        <f aca="false">5-MIN(4,INT(PERCENTRANK($F$2:$F$2401,F2052,6)*5))</f>
        <v>1</v>
      </c>
      <c r="J2052" s="15" t="n">
        <f aca="false">IF(G2052&gt;=Parámetros!$B$8,5,IF(G2052&gt;=Parámetros!$B$7,4,IF(G2052&gt;=Parámetros!$B$6,3,IF(G2052&gt;=Parámetros!$B$5,2,1))))</f>
        <v>1</v>
      </c>
      <c r="K2052" s="7" t="n">
        <f aca="false">1+MIN(4,INT(PERCENTRANK($H$2:$H$2401,H2052,6)*5))</f>
        <v>2</v>
      </c>
      <c r="L2052" s="7" t="str">
        <f aca="false">I2052&amp;J2052&amp;K2052</f>
        <v>112</v>
      </c>
      <c r="M2052" s="15" t="str">
        <f aca="false">INDEX('Mapa RF'!$B$4:$F$8,6-I2052,J2052)</f>
        <v>Hibernando</v>
      </c>
    </row>
    <row r="2053" customFormat="false" ht="15" hidden="false" customHeight="false" outlineLevel="0" collapsed="false">
      <c r="A2053" s="10" t="s">
        <v>2166</v>
      </c>
      <c r="B2053" s="10" t="s">
        <v>8980</v>
      </c>
      <c r="C2053" s="11" t="n">
        <v>45768</v>
      </c>
      <c r="D2053" s="13" t="b">
        <f aca="false">TRUE()</f>
        <v>1</v>
      </c>
      <c r="E2053" s="14" t="n">
        <f aca="false">_xlfn.MAXIFS(Pedidos!$C$2:$C$7000,Pedidos!$B$2:$B$7000,A2053)</f>
        <v>45940</v>
      </c>
      <c r="F2053" s="15" t="n">
        <f aca="false">Parámetros!$B$4-E2053</f>
        <v>356</v>
      </c>
      <c r="G2053" s="7" t="n">
        <f aca="false">COUNTIF(Pedidos!$B$2:$B$7000,A2053)</f>
        <v>2</v>
      </c>
      <c r="H2053" s="16" t="n">
        <f aca="false">SUMIFS(Pedidos!$D$2:$D$7000,Pedidos!$B$2:$B$7000,A2053)</f>
        <v>92.5</v>
      </c>
      <c r="I2053" s="7" t="n">
        <f aca="false">5-MIN(4,INT(PERCENTRANK($F$2:$F$2401,F2053,6)*5))</f>
        <v>3</v>
      </c>
      <c r="J2053" s="15" t="n">
        <f aca="false">IF(G2053&gt;=Parámetros!$B$8,5,IF(G2053&gt;=Parámetros!$B$7,4,IF(G2053&gt;=Parámetros!$B$6,3,IF(G2053&gt;=Parámetros!$B$5,2,1))))</f>
        <v>2</v>
      </c>
      <c r="K2053" s="7" t="n">
        <f aca="false">1+MIN(4,INT(PERCENTRANK($H$2:$H$2401,H2053,6)*5))</f>
        <v>4</v>
      </c>
      <c r="L2053" s="7" t="str">
        <f aca="false">I2053&amp;J2053&amp;K2053</f>
        <v>324</v>
      </c>
      <c r="M2053" s="15" t="str">
        <f aca="false">INDEX('Mapa RF'!$B$4:$F$8,6-I2053,J2053)</f>
        <v>A punto de dormirse</v>
      </c>
    </row>
    <row r="2054" customFormat="false" ht="15" hidden="false" customHeight="false" outlineLevel="0" collapsed="false">
      <c r="A2054" s="10" t="s">
        <v>421</v>
      </c>
      <c r="B2054" s="10" t="s">
        <v>8972</v>
      </c>
      <c r="C2054" s="11" t="n">
        <v>45616</v>
      </c>
      <c r="D2054" s="13" t="b">
        <f aca="false">TRUE()</f>
        <v>1</v>
      </c>
      <c r="E2054" s="14" t="n">
        <f aca="false">_xlfn.MAXIFS(Pedidos!$C$2:$C$7000,Pedidos!$B$2:$B$7000,A2054)</f>
        <v>45910</v>
      </c>
      <c r="F2054" s="15" t="n">
        <f aca="false">Parámetros!$B$4-E2054</f>
        <v>386</v>
      </c>
      <c r="G2054" s="7" t="n">
        <f aca="false">COUNTIF(Pedidos!$B$2:$B$7000,A2054)</f>
        <v>3</v>
      </c>
      <c r="H2054" s="16" t="n">
        <f aca="false">SUMIFS(Pedidos!$D$2:$D$7000,Pedidos!$B$2:$B$7000,A2054)</f>
        <v>109.78</v>
      </c>
      <c r="I2054" s="7" t="n">
        <f aca="false">5-MIN(4,INT(PERCENTRANK($F$2:$F$2401,F2054,6)*5))</f>
        <v>2</v>
      </c>
      <c r="J2054" s="15" t="n">
        <f aca="false">IF(G2054&gt;=Parámetros!$B$8,5,IF(G2054&gt;=Parámetros!$B$7,4,IF(G2054&gt;=Parámetros!$B$6,3,IF(G2054&gt;=Parámetros!$B$5,2,1))))</f>
        <v>3</v>
      </c>
      <c r="K2054" s="7" t="n">
        <f aca="false">1+MIN(4,INT(PERCENTRANK($H$2:$H$2401,H2054,6)*5))</f>
        <v>4</v>
      </c>
      <c r="L2054" s="7" t="str">
        <f aca="false">I2054&amp;J2054&amp;K2054</f>
        <v>234</v>
      </c>
      <c r="M2054" s="15" t="str">
        <f aca="false">INDEX('Mapa RF'!$B$4:$F$8,6-I2054,J2054)</f>
        <v>En riesgo</v>
      </c>
    </row>
    <row r="2055" customFormat="false" ht="15" hidden="false" customHeight="false" outlineLevel="0" collapsed="false">
      <c r="A2055" s="10" t="s">
        <v>7716</v>
      </c>
      <c r="B2055" s="10" t="s">
        <v>8968</v>
      </c>
      <c r="C2055" s="11" t="n">
        <v>46196</v>
      </c>
      <c r="D2055" s="13" t="b">
        <f aca="false">TRUE()</f>
        <v>1</v>
      </c>
      <c r="E2055" s="14" t="n">
        <f aca="false">_xlfn.MAXIFS(Pedidos!$C$2:$C$7000,Pedidos!$B$2:$B$7000,A2055)</f>
        <v>46196</v>
      </c>
      <c r="F2055" s="15" t="n">
        <f aca="false">Parámetros!$B$4-E2055</f>
        <v>100</v>
      </c>
      <c r="G2055" s="7" t="n">
        <f aca="false">COUNTIF(Pedidos!$B$2:$B$7000,A2055)</f>
        <v>1</v>
      </c>
      <c r="H2055" s="16" t="n">
        <f aca="false">SUMIFS(Pedidos!$D$2:$D$7000,Pedidos!$B$2:$B$7000,A2055)</f>
        <v>22.79</v>
      </c>
      <c r="I2055" s="7" t="n">
        <f aca="false">5-MIN(4,INT(PERCENTRANK($F$2:$F$2401,F2055,6)*5))</f>
        <v>4</v>
      </c>
      <c r="J2055" s="15" t="n">
        <f aca="false">IF(G2055&gt;=Parámetros!$B$8,5,IF(G2055&gt;=Parámetros!$B$7,4,IF(G2055&gt;=Parámetros!$B$6,3,IF(G2055&gt;=Parámetros!$B$5,2,1))))</f>
        <v>1</v>
      </c>
      <c r="K2055" s="7" t="n">
        <f aca="false">1+MIN(4,INT(PERCENTRANK($H$2:$H$2401,H2055,6)*5))</f>
        <v>1</v>
      </c>
      <c r="L2055" s="7" t="str">
        <f aca="false">I2055&amp;J2055&amp;K2055</f>
        <v>411</v>
      </c>
      <c r="M2055" s="15" t="str">
        <f aca="false">INDEX('Mapa RF'!$B$4:$F$8,6-I2055,J2055)</f>
        <v>Prometedores</v>
      </c>
    </row>
    <row r="2056" customFormat="false" ht="15" hidden="false" customHeight="false" outlineLevel="0" collapsed="false">
      <c r="A2056" s="10" t="s">
        <v>460</v>
      </c>
      <c r="B2056" s="10" t="s">
        <v>8968</v>
      </c>
      <c r="C2056" s="11" t="n">
        <v>45621</v>
      </c>
      <c r="D2056" s="13" t="b">
        <f aca="false">TRUE()</f>
        <v>1</v>
      </c>
      <c r="E2056" s="14" t="n">
        <f aca="false">_xlfn.MAXIFS(Pedidos!$C$2:$C$7000,Pedidos!$B$2:$B$7000,A2056)</f>
        <v>45621</v>
      </c>
      <c r="F2056" s="15" t="n">
        <f aca="false">Parámetros!$B$4-E2056</f>
        <v>675</v>
      </c>
      <c r="G2056" s="7" t="n">
        <f aca="false">COUNTIF(Pedidos!$B$2:$B$7000,A2056)</f>
        <v>1</v>
      </c>
      <c r="H2056" s="16" t="n">
        <f aca="false">SUMIFS(Pedidos!$D$2:$D$7000,Pedidos!$B$2:$B$7000,A2056)</f>
        <v>25.22</v>
      </c>
      <c r="I2056" s="7" t="n">
        <f aca="false">5-MIN(4,INT(PERCENTRANK($F$2:$F$2401,F2056,6)*5))</f>
        <v>1</v>
      </c>
      <c r="J2056" s="15" t="n">
        <f aca="false">IF(G2056&gt;=Parámetros!$B$8,5,IF(G2056&gt;=Parámetros!$B$7,4,IF(G2056&gt;=Parámetros!$B$6,3,IF(G2056&gt;=Parámetros!$B$5,2,1))))</f>
        <v>1</v>
      </c>
      <c r="K2056" s="7" t="n">
        <f aca="false">1+MIN(4,INT(PERCENTRANK($H$2:$H$2401,H2056,6)*5))</f>
        <v>1</v>
      </c>
      <c r="L2056" s="7" t="str">
        <f aca="false">I2056&amp;J2056&amp;K2056</f>
        <v>111</v>
      </c>
      <c r="M2056" s="15" t="str">
        <f aca="false">INDEX('Mapa RF'!$B$4:$F$8,6-I2056,J2056)</f>
        <v>Hibernando</v>
      </c>
    </row>
    <row r="2057" customFormat="false" ht="15" hidden="false" customHeight="false" outlineLevel="0" collapsed="false">
      <c r="A2057" s="10" t="s">
        <v>1976</v>
      </c>
      <c r="B2057" s="10" t="s">
        <v>8972</v>
      </c>
      <c r="C2057" s="11" t="n">
        <v>45754</v>
      </c>
      <c r="D2057" s="13" t="b">
        <f aca="false">FALSE()</f>
        <v>0</v>
      </c>
      <c r="E2057" s="14" t="n">
        <f aca="false">_xlfn.MAXIFS(Pedidos!$C$2:$C$7000,Pedidos!$B$2:$B$7000,A2057)</f>
        <v>45754</v>
      </c>
      <c r="F2057" s="15" t="n">
        <f aca="false">Parámetros!$B$4-E2057</f>
        <v>542</v>
      </c>
      <c r="G2057" s="7" t="n">
        <f aca="false">COUNTIF(Pedidos!$B$2:$B$7000,A2057)</f>
        <v>1</v>
      </c>
      <c r="H2057" s="16" t="n">
        <f aca="false">SUMIFS(Pedidos!$D$2:$D$7000,Pedidos!$B$2:$B$7000,A2057)</f>
        <v>31.6</v>
      </c>
      <c r="I2057" s="7" t="n">
        <f aca="false">5-MIN(4,INT(PERCENTRANK($F$2:$F$2401,F2057,6)*5))</f>
        <v>1</v>
      </c>
      <c r="J2057" s="15" t="n">
        <f aca="false">IF(G2057&gt;=Parámetros!$B$8,5,IF(G2057&gt;=Parámetros!$B$7,4,IF(G2057&gt;=Parámetros!$B$6,3,IF(G2057&gt;=Parámetros!$B$5,2,1))))</f>
        <v>1</v>
      </c>
      <c r="K2057" s="7" t="n">
        <f aca="false">1+MIN(4,INT(PERCENTRANK($H$2:$H$2401,H2057,6)*5))</f>
        <v>2</v>
      </c>
      <c r="L2057" s="7" t="str">
        <f aca="false">I2057&amp;J2057&amp;K2057</f>
        <v>112</v>
      </c>
      <c r="M2057" s="15" t="str">
        <f aca="false">INDEX('Mapa RF'!$B$4:$F$8,6-I2057,J2057)</f>
        <v>Hibernando</v>
      </c>
    </row>
    <row r="2058" customFormat="false" ht="15" hidden="false" customHeight="false" outlineLevel="0" collapsed="false">
      <c r="A2058" s="10" t="s">
        <v>2290</v>
      </c>
      <c r="B2058" s="10" t="s">
        <v>8977</v>
      </c>
      <c r="C2058" s="11" t="n">
        <v>45777</v>
      </c>
      <c r="D2058" s="13" t="b">
        <f aca="false">TRUE()</f>
        <v>1</v>
      </c>
      <c r="E2058" s="14" t="n">
        <f aca="false">_xlfn.MAXIFS(Pedidos!$C$2:$C$7000,Pedidos!$B$2:$B$7000,A2058)</f>
        <v>45957</v>
      </c>
      <c r="F2058" s="15" t="n">
        <f aca="false">Parámetros!$B$4-E2058</f>
        <v>339</v>
      </c>
      <c r="G2058" s="7" t="n">
        <f aca="false">COUNTIF(Pedidos!$B$2:$B$7000,A2058)</f>
        <v>2</v>
      </c>
      <c r="H2058" s="16" t="n">
        <f aca="false">SUMIFS(Pedidos!$D$2:$D$7000,Pedidos!$B$2:$B$7000,A2058)</f>
        <v>37.27</v>
      </c>
      <c r="I2058" s="7" t="n">
        <f aca="false">5-MIN(4,INT(PERCENTRANK($F$2:$F$2401,F2058,6)*5))</f>
        <v>3</v>
      </c>
      <c r="J2058" s="15" t="n">
        <f aca="false">IF(G2058&gt;=Parámetros!$B$8,5,IF(G2058&gt;=Parámetros!$B$7,4,IF(G2058&gt;=Parámetros!$B$6,3,IF(G2058&gt;=Parámetros!$B$5,2,1))))</f>
        <v>2</v>
      </c>
      <c r="K2058" s="7" t="n">
        <f aca="false">1+MIN(4,INT(PERCENTRANK($H$2:$H$2401,H2058,6)*5))</f>
        <v>3</v>
      </c>
      <c r="L2058" s="7" t="str">
        <f aca="false">I2058&amp;J2058&amp;K2058</f>
        <v>323</v>
      </c>
      <c r="M2058" s="15" t="str">
        <f aca="false">INDEX('Mapa RF'!$B$4:$F$8,6-I2058,J2058)</f>
        <v>A punto de dormirse</v>
      </c>
    </row>
    <row r="2059" customFormat="false" ht="15" hidden="false" customHeight="false" outlineLevel="0" collapsed="false">
      <c r="A2059" s="10" t="s">
        <v>8940</v>
      </c>
      <c r="B2059" s="10" t="s">
        <v>8972</v>
      </c>
      <c r="C2059" s="11" t="n">
        <v>46293</v>
      </c>
      <c r="D2059" s="13" t="b">
        <f aca="false">TRUE()</f>
        <v>1</v>
      </c>
      <c r="E2059" s="14" t="n">
        <f aca="false">_xlfn.MAXIFS(Pedidos!$C$2:$C$7000,Pedidos!$B$2:$B$7000,A2059)</f>
        <v>46293</v>
      </c>
      <c r="F2059" s="15" t="n">
        <f aca="false">Parámetros!$B$4-E2059</f>
        <v>3</v>
      </c>
      <c r="G2059" s="7" t="n">
        <f aca="false">COUNTIF(Pedidos!$B$2:$B$7000,A2059)</f>
        <v>1</v>
      </c>
      <c r="H2059" s="16" t="n">
        <f aca="false">SUMIFS(Pedidos!$D$2:$D$7000,Pedidos!$B$2:$B$7000,A2059)</f>
        <v>19.01</v>
      </c>
      <c r="I2059" s="7" t="n">
        <f aca="false">5-MIN(4,INT(PERCENTRANK($F$2:$F$2401,F2059,6)*5))</f>
        <v>5</v>
      </c>
      <c r="J2059" s="15" t="n">
        <f aca="false">IF(G2059&gt;=Parámetros!$B$8,5,IF(G2059&gt;=Parámetros!$B$7,4,IF(G2059&gt;=Parámetros!$B$6,3,IF(G2059&gt;=Parámetros!$B$5,2,1))))</f>
        <v>1</v>
      </c>
      <c r="K2059" s="7" t="n">
        <f aca="false">1+MIN(4,INT(PERCENTRANK($H$2:$H$2401,H2059,6)*5))</f>
        <v>1</v>
      </c>
      <c r="L2059" s="7" t="str">
        <f aca="false">I2059&amp;J2059&amp;K2059</f>
        <v>511</v>
      </c>
      <c r="M2059" s="15" t="str">
        <f aca="false">INDEX('Mapa RF'!$B$4:$F$8,6-I2059,J2059)</f>
        <v>Nuevos</v>
      </c>
    </row>
    <row r="2060" customFormat="false" ht="15" hidden="false" customHeight="false" outlineLevel="0" collapsed="false">
      <c r="A2060" s="10" t="s">
        <v>8630</v>
      </c>
      <c r="B2060" s="10" t="s">
        <v>8974</v>
      </c>
      <c r="C2060" s="11" t="n">
        <v>46268</v>
      </c>
      <c r="D2060" s="13" t="b">
        <f aca="false">TRUE()</f>
        <v>1</v>
      </c>
      <c r="E2060" s="14" t="n">
        <f aca="false">_xlfn.MAXIFS(Pedidos!$C$2:$C$7000,Pedidos!$B$2:$B$7000,A2060)</f>
        <v>46268</v>
      </c>
      <c r="F2060" s="15" t="n">
        <f aca="false">Parámetros!$B$4-E2060</f>
        <v>28</v>
      </c>
      <c r="G2060" s="7" t="n">
        <f aca="false">COUNTIF(Pedidos!$B$2:$B$7000,A2060)</f>
        <v>1</v>
      </c>
      <c r="H2060" s="16" t="n">
        <f aca="false">SUMIFS(Pedidos!$D$2:$D$7000,Pedidos!$B$2:$B$7000,A2060)</f>
        <v>24.92</v>
      </c>
      <c r="I2060" s="7" t="n">
        <f aca="false">5-MIN(4,INT(PERCENTRANK($F$2:$F$2401,F2060,6)*5))</f>
        <v>5</v>
      </c>
      <c r="J2060" s="15" t="n">
        <f aca="false">IF(G2060&gt;=Parámetros!$B$8,5,IF(G2060&gt;=Parámetros!$B$7,4,IF(G2060&gt;=Parámetros!$B$6,3,IF(G2060&gt;=Parámetros!$B$5,2,1))))</f>
        <v>1</v>
      </c>
      <c r="K2060" s="7" t="n">
        <f aca="false">1+MIN(4,INT(PERCENTRANK($H$2:$H$2401,H2060,6)*5))</f>
        <v>1</v>
      </c>
      <c r="L2060" s="7" t="str">
        <f aca="false">I2060&amp;J2060&amp;K2060</f>
        <v>511</v>
      </c>
      <c r="M2060" s="15" t="str">
        <f aca="false">INDEX('Mapa RF'!$B$4:$F$8,6-I2060,J2060)</f>
        <v>Nuevos</v>
      </c>
    </row>
    <row r="2061" customFormat="false" ht="15" hidden="false" customHeight="false" outlineLevel="0" collapsed="false">
      <c r="A2061" s="10" t="s">
        <v>5705</v>
      </c>
      <c r="B2061" s="10" t="s">
        <v>8974</v>
      </c>
      <c r="C2061" s="11" t="n">
        <v>46033</v>
      </c>
      <c r="D2061" s="13" t="b">
        <f aca="false">FALSE()</f>
        <v>0</v>
      </c>
      <c r="E2061" s="14" t="n">
        <f aca="false">_xlfn.MAXIFS(Pedidos!$C$2:$C$7000,Pedidos!$B$2:$B$7000,A2061)</f>
        <v>46273</v>
      </c>
      <c r="F2061" s="15" t="n">
        <f aca="false">Parámetros!$B$4-E2061</f>
        <v>23</v>
      </c>
      <c r="G2061" s="7" t="n">
        <f aca="false">COUNTIF(Pedidos!$B$2:$B$7000,A2061)</f>
        <v>7</v>
      </c>
      <c r="H2061" s="16" t="n">
        <f aca="false">SUMIFS(Pedidos!$D$2:$D$7000,Pedidos!$B$2:$B$7000,A2061)</f>
        <v>362.68</v>
      </c>
      <c r="I2061" s="7" t="n">
        <f aca="false">5-MIN(4,INT(PERCENTRANK($F$2:$F$2401,F2061,6)*5))</f>
        <v>5</v>
      </c>
      <c r="J2061" s="15" t="n">
        <f aca="false">IF(G2061&gt;=Parámetros!$B$8,5,IF(G2061&gt;=Parámetros!$B$7,4,IF(G2061&gt;=Parámetros!$B$6,3,IF(G2061&gt;=Parámetros!$B$5,2,1))))</f>
        <v>5</v>
      </c>
      <c r="K2061" s="7" t="n">
        <f aca="false">1+MIN(4,INT(PERCENTRANK($H$2:$H$2401,H2061,6)*5))</f>
        <v>5</v>
      </c>
      <c r="L2061" s="7" t="str">
        <f aca="false">I2061&amp;J2061&amp;K2061</f>
        <v>555</v>
      </c>
      <c r="M2061" s="15" t="str">
        <f aca="false">INDEX('Mapa RF'!$B$4:$F$8,6-I2061,J2061)</f>
        <v>Campeones</v>
      </c>
    </row>
    <row r="2062" customFormat="false" ht="15" hidden="false" customHeight="false" outlineLevel="0" collapsed="false">
      <c r="A2062" s="10" t="s">
        <v>8070</v>
      </c>
      <c r="B2062" s="10" t="s">
        <v>8978</v>
      </c>
      <c r="C2062" s="11" t="n">
        <v>46222</v>
      </c>
      <c r="D2062" s="13" t="b">
        <f aca="false">TRUE()</f>
        <v>1</v>
      </c>
      <c r="E2062" s="14" t="n">
        <f aca="false">_xlfn.MAXIFS(Pedidos!$C$2:$C$7000,Pedidos!$B$2:$B$7000,A2062)</f>
        <v>46222</v>
      </c>
      <c r="F2062" s="15" t="n">
        <f aca="false">Parámetros!$B$4-E2062</f>
        <v>74</v>
      </c>
      <c r="G2062" s="7" t="n">
        <f aca="false">COUNTIF(Pedidos!$B$2:$B$7000,A2062)</f>
        <v>1</v>
      </c>
      <c r="H2062" s="16" t="n">
        <f aca="false">SUMIFS(Pedidos!$D$2:$D$7000,Pedidos!$B$2:$B$7000,A2062)</f>
        <v>27.31</v>
      </c>
      <c r="I2062" s="7" t="n">
        <f aca="false">5-MIN(4,INT(PERCENTRANK($F$2:$F$2401,F2062,6)*5))</f>
        <v>4</v>
      </c>
      <c r="J2062" s="15" t="n">
        <f aca="false">IF(G2062&gt;=Parámetros!$B$8,5,IF(G2062&gt;=Parámetros!$B$7,4,IF(G2062&gt;=Parámetros!$B$6,3,IF(G2062&gt;=Parámetros!$B$5,2,1))))</f>
        <v>1</v>
      </c>
      <c r="K2062" s="7" t="n">
        <f aca="false">1+MIN(4,INT(PERCENTRANK($H$2:$H$2401,H2062,6)*5))</f>
        <v>2</v>
      </c>
      <c r="L2062" s="7" t="str">
        <f aca="false">I2062&amp;J2062&amp;K2062</f>
        <v>412</v>
      </c>
      <c r="M2062" s="15" t="str">
        <f aca="false">INDEX('Mapa RF'!$B$4:$F$8,6-I2062,J2062)</f>
        <v>Prometedores</v>
      </c>
    </row>
    <row r="2063" customFormat="false" ht="15" hidden="false" customHeight="false" outlineLevel="0" collapsed="false">
      <c r="A2063" s="10" t="s">
        <v>7671</v>
      </c>
      <c r="B2063" s="10" t="s">
        <v>8977</v>
      </c>
      <c r="C2063" s="11" t="n">
        <v>46192</v>
      </c>
      <c r="D2063" s="13" t="b">
        <f aca="false">TRUE()</f>
        <v>1</v>
      </c>
      <c r="E2063" s="14" t="n">
        <f aca="false">_xlfn.MAXIFS(Pedidos!$C$2:$C$7000,Pedidos!$B$2:$B$7000,A2063)</f>
        <v>46192</v>
      </c>
      <c r="F2063" s="15" t="n">
        <f aca="false">Parámetros!$B$4-E2063</f>
        <v>104</v>
      </c>
      <c r="G2063" s="7" t="n">
        <f aca="false">COUNTIF(Pedidos!$B$2:$B$7000,A2063)</f>
        <v>1</v>
      </c>
      <c r="H2063" s="16" t="n">
        <f aca="false">SUMIFS(Pedidos!$D$2:$D$7000,Pedidos!$B$2:$B$7000,A2063)</f>
        <v>28.58</v>
      </c>
      <c r="I2063" s="7" t="n">
        <f aca="false">5-MIN(4,INT(PERCENTRANK($F$2:$F$2401,F2063,6)*5))</f>
        <v>4</v>
      </c>
      <c r="J2063" s="15" t="n">
        <f aca="false">IF(G2063&gt;=Parámetros!$B$8,5,IF(G2063&gt;=Parámetros!$B$7,4,IF(G2063&gt;=Parámetros!$B$6,3,IF(G2063&gt;=Parámetros!$B$5,2,1))))</f>
        <v>1</v>
      </c>
      <c r="K2063" s="7" t="n">
        <f aca="false">1+MIN(4,INT(PERCENTRANK($H$2:$H$2401,H2063,6)*5))</f>
        <v>2</v>
      </c>
      <c r="L2063" s="7" t="str">
        <f aca="false">I2063&amp;J2063&amp;K2063</f>
        <v>412</v>
      </c>
      <c r="M2063" s="15" t="str">
        <f aca="false">INDEX('Mapa RF'!$B$4:$F$8,6-I2063,J2063)</f>
        <v>Prometedores</v>
      </c>
    </row>
    <row r="2064" customFormat="false" ht="15" hidden="false" customHeight="false" outlineLevel="0" collapsed="false">
      <c r="A2064" s="10" t="s">
        <v>3730</v>
      </c>
      <c r="B2064" s="10" t="s">
        <v>8971</v>
      </c>
      <c r="C2064" s="11" t="n">
        <v>45884</v>
      </c>
      <c r="D2064" s="13" t="b">
        <f aca="false">TRUE()</f>
        <v>1</v>
      </c>
      <c r="E2064" s="14" t="n">
        <f aca="false">_xlfn.MAXIFS(Pedidos!$C$2:$C$7000,Pedidos!$B$2:$B$7000,A2064)</f>
        <v>46286</v>
      </c>
      <c r="F2064" s="15" t="n">
        <f aca="false">Parámetros!$B$4-E2064</f>
        <v>10</v>
      </c>
      <c r="G2064" s="7" t="n">
        <f aca="false">COUNTIF(Pedidos!$B$2:$B$7000,A2064)</f>
        <v>6</v>
      </c>
      <c r="H2064" s="16" t="n">
        <f aca="false">SUMIFS(Pedidos!$D$2:$D$7000,Pedidos!$B$2:$B$7000,A2064)</f>
        <v>186.93</v>
      </c>
      <c r="I2064" s="7" t="n">
        <f aca="false">5-MIN(4,INT(PERCENTRANK($F$2:$F$2401,F2064,6)*5))</f>
        <v>5</v>
      </c>
      <c r="J2064" s="15" t="n">
        <f aca="false">IF(G2064&gt;=Parámetros!$B$8,5,IF(G2064&gt;=Parámetros!$B$7,4,IF(G2064&gt;=Parámetros!$B$6,3,IF(G2064&gt;=Parámetros!$B$5,2,1))))</f>
        <v>5</v>
      </c>
      <c r="K2064" s="7" t="n">
        <f aca="false">1+MIN(4,INT(PERCENTRANK($H$2:$H$2401,H2064,6)*5))</f>
        <v>5</v>
      </c>
      <c r="L2064" s="7" t="str">
        <f aca="false">I2064&amp;J2064&amp;K2064</f>
        <v>555</v>
      </c>
      <c r="M2064" s="15" t="str">
        <f aca="false">INDEX('Mapa RF'!$B$4:$F$8,6-I2064,J2064)</f>
        <v>Campeones</v>
      </c>
    </row>
    <row r="2065" customFormat="false" ht="15" hidden="false" customHeight="false" outlineLevel="0" collapsed="false">
      <c r="A2065" s="10" t="s">
        <v>2131</v>
      </c>
      <c r="B2065" s="10" t="s">
        <v>8975</v>
      </c>
      <c r="C2065" s="11" t="n">
        <v>45765</v>
      </c>
      <c r="D2065" s="13" t="b">
        <f aca="false">TRUE()</f>
        <v>1</v>
      </c>
      <c r="E2065" s="14" t="n">
        <f aca="false">_xlfn.MAXIFS(Pedidos!$C$2:$C$7000,Pedidos!$B$2:$B$7000,A2065)</f>
        <v>46021</v>
      </c>
      <c r="F2065" s="15" t="n">
        <f aca="false">Parámetros!$B$4-E2065</f>
        <v>275</v>
      </c>
      <c r="G2065" s="7" t="n">
        <f aca="false">COUNTIF(Pedidos!$B$2:$B$7000,A2065)</f>
        <v>3</v>
      </c>
      <c r="H2065" s="16" t="n">
        <f aca="false">SUMIFS(Pedidos!$D$2:$D$7000,Pedidos!$B$2:$B$7000,A2065)</f>
        <v>96.08</v>
      </c>
      <c r="I2065" s="7" t="n">
        <f aca="false">5-MIN(4,INT(PERCENTRANK($F$2:$F$2401,F2065,6)*5))</f>
        <v>3</v>
      </c>
      <c r="J2065" s="15" t="n">
        <f aca="false">IF(G2065&gt;=Parámetros!$B$8,5,IF(G2065&gt;=Parámetros!$B$7,4,IF(G2065&gt;=Parámetros!$B$6,3,IF(G2065&gt;=Parámetros!$B$5,2,1))))</f>
        <v>3</v>
      </c>
      <c r="K2065" s="7" t="n">
        <f aca="false">1+MIN(4,INT(PERCENTRANK($H$2:$H$2401,H2065,6)*5))</f>
        <v>4</v>
      </c>
      <c r="L2065" s="7" t="str">
        <f aca="false">I2065&amp;J2065&amp;K2065</f>
        <v>334</v>
      </c>
      <c r="M2065" s="15" t="str">
        <f aca="false">INDEX('Mapa RF'!$B$4:$F$8,6-I2065,J2065)</f>
        <v>Necesitan atención</v>
      </c>
    </row>
    <row r="2066" customFormat="false" ht="15" hidden="false" customHeight="false" outlineLevel="0" collapsed="false">
      <c r="A2066" s="10" t="s">
        <v>7645</v>
      </c>
      <c r="B2066" s="10" t="s">
        <v>8972</v>
      </c>
      <c r="C2066" s="11" t="n">
        <v>46190</v>
      </c>
      <c r="D2066" s="13" t="b">
        <f aca="false">TRUE()</f>
        <v>1</v>
      </c>
      <c r="E2066" s="14" t="n">
        <f aca="false">_xlfn.MAXIFS(Pedidos!$C$2:$C$7000,Pedidos!$B$2:$B$7000,A2066)</f>
        <v>46190</v>
      </c>
      <c r="F2066" s="15" t="n">
        <f aca="false">Parámetros!$B$4-E2066</f>
        <v>106</v>
      </c>
      <c r="G2066" s="7" t="n">
        <f aca="false">COUNTIF(Pedidos!$B$2:$B$7000,A2066)</f>
        <v>1</v>
      </c>
      <c r="H2066" s="16" t="n">
        <f aca="false">SUMIFS(Pedidos!$D$2:$D$7000,Pedidos!$B$2:$B$7000,A2066)</f>
        <v>16.02</v>
      </c>
      <c r="I2066" s="7" t="n">
        <f aca="false">5-MIN(4,INT(PERCENTRANK($F$2:$F$2401,F2066,6)*5))</f>
        <v>4</v>
      </c>
      <c r="J2066" s="15" t="n">
        <f aca="false">IF(G2066&gt;=Parámetros!$B$8,5,IF(G2066&gt;=Parámetros!$B$7,4,IF(G2066&gt;=Parámetros!$B$6,3,IF(G2066&gt;=Parámetros!$B$5,2,1))))</f>
        <v>1</v>
      </c>
      <c r="K2066" s="7" t="n">
        <f aca="false">1+MIN(4,INT(PERCENTRANK($H$2:$H$2401,H2066,6)*5))</f>
        <v>1</v>
      </c>
      <c r="L2066" s="7" t="str">
        <f aca="false">I2066&amp;J2066&amp;K2066</f>
        <v>411</v>
      </c>
      <c r="M2066" s="15" t="str">
        <f aca="false">INDEX('Mapa RF'!$B$4:$F$8,6-I2066,J2066)</f>
        <v>Prometedores</v>
      </c>
    </row>
    <row r="2067" customFormat="false" ht="15" hidden="false" customHeight="false" outlineLevel="0" collapsed="false">
      <c r="A2067" s="10" t="s">
        <v>709</v>
      </c>
      <c r="B2067" s="10" t="s">
        <v>8973</v>
      </c>
      <c r="C2067" s="11" t="n">
        <v>45647</v>
      </c>
      <c r="D2067" s="13" t="b">
        <f aca="false">TRUE()</f>
        <v>1</v>
      </c>
      <c r="E2067" s="14" t="n">
        <f aca="false">_xlfn.MAXIFS(Pedidos!$C$2:$C$7000,Pedidos!$B$2:$B$7000,A2067)</f>
        <v>45647</v>
      </c>
      <c r="F2067" s="15" t="n">
        <f aca="false">Parámetros!$B$4-E2067</f>
        <v>649</v>
      </c>
      <c r="G2067" s="7" t="n">
        <f aca="false">COUNTIF(Pedidos!$B$2:$B$7000,A2067)</f>
        <v>1</v>
      </c>
      <c r="H2067" s="16" t="n">
        <f aca="false">SUMIFS(Pedidos!$D$2:$D$7000,Pedidos!$B$2:$B$7000,A2067)</f>
        <v>11.73</v>
      </c>
      <c r="I2067" s="7" t="n">
        <f aca="false">5-MIN(4,INT(PERCENTRANK($F$2:$F$2401,F2067,6)*5))</f>
        <v>1</v>
      </c>
      <c r="J2067" s="15" t="n">
        <f aca="false">IF(G2067&gt;=Parámetros!$B$8,5,IF(G2067&gt;=Parámetros!$B$7,4,IF(G2067&gt;=Parámetros!$B$6,3,IF(G2067&gt;=Parámetros!$B$5,2,1))))</f>
        <v>1</v>
      </c>
      <c r="K2067" s="7" t="n">
        <f aca="false">1+MIN(4,INT(PERCENTRANK($H$2:$H$2401,H2067,6)*5))</f>
        <v>1</v>
      </c>
      <c r="L2067" s="7" t="str">
        <f aca="false">I2067&amp;J2067&amp;K2067</f>
        <v>111</v>
      </c>
      <c r="M2067" s="15" t="str">
        <f aca="false">INDEX('Mapa RF'!$B$4:$F$8,6-I2067,J2067)</f>
        <v>Hibernando</v>
      </c>
    </row>
    <row r="2068" customFormat="false" ht="15" hidden="false" customHeight="false" outlineLevel="0" collapsed="false">
      <c r="A2068" s="10" t="s">
        <v>4380</v>
      </c>
      <c r="B2068" s="10" t="s">
        <v>8973</v>
      </c>
      <c r="C2068" s="11" t="n">
        <v>45934</v>
      </c>
      <c r="D2068" s="13" t="b">
        <f aca="false">TRUE()</f>
        <v>1</v>
      </c>
      <c r="E2068" s="14" t="n">
        <f aca="false">_xlfn.MAXIFS(Pedidos!$C$2:$C$7000,Pedidos!$B$2:$B$7000,A2068)</f>
        <v>46277</v>
      </c>
      <c r="F2068" s="15" t="n">
        <f aca="false">Parámetros!$B$4-E2068</f>
        <v>19</v>
      </c>
      <c r="G2068" s="7" t="n">
        <f aca="false">COUNTIF(Pedidos!$B$2:$B$7000,A2068)</f>
        <v>10</v>
      </c>
      <c r="H2068" s="16" t="n">
        <f aca="false">SUMIFS(Pedidos!$D$2:$D$7000,Pedidos!$B$2:$B$7000,A2068)</f>
        <v>507.97</v>
      </c>
      <c r="I2068" s="7" t="n">
        <f aca="false">5-MIN(4,INT(PERCENTRANK($F$2:$F$2401,F2068,6)*5))</f>
        <v>5</v>
      </c>
      <c r="J2068" s="15" t="n">
        <f aca="false">IF(G2068&gt;=Parámetros!$B$8,5,IF(G2068&gt;=Parámetros!$B$7,4,IF(G2068&gt;=Parámetros!$B$6,3,IF(G2068&gt;=Parámetros!$B$5,2,1))))</f>
        <v>5</v>
      </c>
      <c r="K2068" s="7" t="n">
        <f aca="false">1+MIN(4,INT(PERCENTRANK($H$2:$H$2401,H2068,6)*5))</f>
        <v>5</v>
      </c>
      <c r="L2068" s="7" t="str">
        <f aca="false">I2068&amp;J2068&amp;K2068</f>
        <v>555</v>
      </c>
      <c r="M2068" s="15" t="str">
        <f aca="false">INDEX('Mapa RF'!$B$4:$F$8,6-I2068,J2068)</f>
        <v>Campeones</v>
      </c>
    </row>
    <row r="2069" customFormat="false" ht="15" hidden="false" customHeight="false" outlineLevel="0" collapsed="false">
      <c r="A2069" s="10" t="s">
        <v>5428</v>
      </c>
      <c r="B2069" s="10" t="s">
        <v>8968</v>
      </c>
      <c r="C2069" s="11" t="n">
        <v>46011</v>
      </c>
      <c r="D2069" s="13" t="b">
        <f aca="false">TRUE()</f>
        <v>1</v>
      </c>
      <c r="E2069" s="14" t="n">
        <f aca="false">_xlfn.MAXIFS(Pedidos!$C$2:$C$7000,Pedidos!$B$2:$B$7000,A2069)</f>
        <v>46146</v>
      </c>
      <c r="F2069" s="15" t="n">
        <f aca="false">Parámetros!$B$4-E2069</f>
        <v>150</v>
      </c>
      <c r="G2069" s="7" t="n">
        <f aca="false">COUNTIF(Pedidos!$B$2:$B$7000,A2069)</f>
        <v>2</v>
      </c>
      <c r="H2069" s="16" t="n">
        <f aca="false">SUMIFS(Pedidos!$D$2:$D$7000,Pedidos!$B$2:$B$7000,A2069)</f>
        <v>95.78</v>
      </c>
      <c r="I2069" s="7" t="n">
        <f aca="false">5-MIN(4,INT(PERCENTRANK($F$2:$F$2401,F2069,6)*5))</f>
        <v>4</v>
      </c>
      <c r="J2069" s="15" t="n">
        <f aca="false">IF(G2069&gt;=Parámetros!$B$8,5,IF(G2069&gt;=Parámetros!$B$7,4,IF(G2069&gt;=Parámetros!$B$6,3,IF(G2069&gt;=Parámetros!$B$5,2,1))))</f>
        <v>2</v>
      </c>
      <c r="K2069" s="7" t="n">
        <f aca="false">1+MIN(4,INT(PERCENTRANK($H$2:$H$2401,H2069,6)*5))</f>
        <v>4</v>
      </c>
      <c r="L2069" s="7" t="str">
        <f aca="false">I2069&amp;J2069&amp;K2069</f>
        <v>424</v>
      </c>
      <c r="M2069" s="15" t="str">
        <f aca="false">INDEX('Mapa RF'!$B$4:$F$8,6-I2069,J2069)</f>
        <v>Potencialmente leales</v>
      </c>
    </row>
    <row r="2070" customFormat="false" ht="15" hidden="false" customHeight="false" outlineLevel="0" collapsed="false">
      <c r="A2070" s="10" t="s">
        <v>2853</v>
      </c>
      <c r="B2070" s="10" t="s">
        <v>8973</v>
      </c>
      <c r="C2070" s="11" t="n">
        <v>45820</v>
      </c>
      <c r="D2070" s="13" t="b">
        <f aca="false">TRUE()</f>
        <v>1</v>
      </c>
      <c r="E2070" s="14" t="n">
        <f aca="false">_xlfn.MAXIFS(Pedidos!$C$2:$C$7000,Pedidos!$B$2:$B$7000,A2070)</f>
        <v>45820</v>
      </c>
      <c r="F2070" s="15" t="n">
        <f aca="false">Parámetros!$B$4-E2070</f>
        <v>476</v>
      </c>
      <c r="G2070" s="7" t="n">
        <f aca="false">COUNTIF(Pedidos!$B$2:$B$7000,A2070)</f>
        <v>1</v>
      </c>
      <c r="H2070" s="16" t="n">
        <f aca="false">SUMIFS(Pedidos!$D$2:$D$7000,Pedidos!$B$2:$B$7000,A2070)</f>
        <v>27.27</v>
      </c>
      <c r="I2070" s="7" t="n">
        <f aca="false">5-MIN(4,INT(PERCENTRANK($F$2:$F$2401,F2070,6)*5))</f>
        <v>2</v>
      </c>
      <c r="J2070" s="15" t="n">
        <f aca="false">IF(G2070&gt;=Parámetros!$B$8,5,IF(G2070&gt;=Parámetros!$B$7,4,IF(G2070&gt;=Parámetros!$B$6,3,IF(G2070&gt;=Parámetros!$B$5,2,1))))</f>
        <v>1</v>
      </c>
      <c r="K2070" s="7" t="n">
        <f aca="false">1+MIN(4,INT(PERCENTRANK($H$2:$H$2401,H2070,6)*5))</f>
        <v>2</v>
      </c>
      <c r="L2070" s="7" t="str">
        <f aca="false">I2070&amp;J2070&amp;K2070</f>
        <v>212</v>
      </c>
      <c r="M2070" s="15" t="str">
        <f aca="false">INDEX('Mapa RF'!$B$4:$F$8,6-I2070,J2070)</f>
        <v>Hibernando</v>
      </c>
    </row>
    <row r="2071" customFormat="false" ht="15" hidden="false" customHeight="false" outlineLevel="0" collapsed="false">
      <c r="A2071" s="10" t="s">
        <v>2415</v>
      </c>
      <c r="B2071" s="10" t="s">
        <v>8972</v>
      </c>
      <c r="C2071" s="11" t="n">
        <v>45787</v>
      </c>
      <c r="D2071" s="13" t="b">
        <f aca="false">TRUE()</f>
        <v>1</v>
      </c>
      <c r="E2071" s="14" t="n">
        <f aca="false">_xlfn.MAXIFS(Pedidos!$C$2:$C$7000,Pedidos!$B$2:$B$7000,A2071)</f>
        <v>45787</v>
      </c>
      <c r="F2071" s="15" t="n">
        <f aca="false">Parámetros!$B$4-E2071</f>
        <v>509</v>
      </c>
      <c r="G2071" s="7" t="n">
        <f aca="false">COUNTIF(Pedidos!$B$2:$B$7000,A2071)</f>
        <v>1</v>
      </c>
      <c r="H2071" s="16" t="n">
        <f aca="false">SUMIFS(Pedidos!$D$2:$D$7000,Pedidos!$B$2:$B$7000,A2071)</f>
        <v>32.42</v>
      </c>
      <c r="I2071" s="7" t="n">
        <f aca="false">5-MIN(4,INT(PERCENTRANK($F$2:$F$2401,F2071,6)*5))</f>
        <v>1</v>
      </c>
      <c r="J2071" s="15" t="n">
        <f aca="false">IF(G2071&gt;=Parámetros!$B$8,5,IF(G2071&gt;=Parámetros!$B$7,4,IF(G2071&gt;=Parámetros!$B$6,3,IF(G2071&gt;=Parámetros!$B$5,2,1))))</f>
        <v>1</v>
      </c>
      <c r="K2071" s="7" t="n">
        <f aca="false">1+MIN(4,INT(PERCENTRANK($H$2:$H$2401,H2071,6)*5))</f>
        <v>2</v>
      </c>
      <c r="L2071" s="7" t="str">
        <f aca="false">I2071&amp;J2071&amp;K2071</f>
        <v>112</v>
      </c>
      <c r="M2071" s="15" t="str">
        <f aca="false">INDEX('Mapa RF'!$B$4:$F$8,6-I2071,J2071)</f>
        <v>Hibernando</v>
      </c>
    </row>
    <row r="2072" customFormat="false" ht="15" hidden="false" customHeight="false" outlineLevel="0" collapsed="false">
      <c r="A2072" s="10" t="s">
        <v>1600</v>
      </c>
      <c r="B2072" s="10" t="s">
        <v>8971</v>
      </c>
      <c r="C2072" s="11" t="n">
        <v>45725</v>
      </c>
      <c r="D2072" s="13" t="b">
        <f aca="false">FALSE()</f>
        <v>0</v>
      </c>
      <c r="E2072" s="14" t="n">
        <f aca="false">_xlfn.MAXIFS(Pedidos!$C$2:$C$7000,Pedidos!$B$2:$B$7000,A2072)</f>
        <v>45725</v>
      </c>
      <c r="F2072" s="15" t="n">
        <f aca="false">Parámetros!$B$4-E2072</f>
        <v>571</v>
      </c>
      <c r="G2072" s="7" t="n">
        <f aca="false">COUNTIF(Pedidos!$B$2:$B$7000,A2072)</f>
        <v>1</v>
      </c>
      <c r="H2072" s="16" t="n">
        <f aca="false">SUMIFS(Pedidos!$D$2:$D$7000,Pedidos!$B$2:$B$7000,A2072)</f>
        <v>77.33</v>
      </c>
      <c r="I2072" s="7" t="n">
        <f aca="false">5-MIN(4,INT(PERCENTRANK($F$2:$F$2401,F2072,6)*5))</f>
        <v>1</v>
      </c>
      <c r="J2072" s="15" t="n">
        <f aca="false">IF(G2072&gt;=Parámetros!$B$8,5,IF(G2072&gt;=Parámetros!$B$7,4,IF(G2072&gt;=Parámetros!$B$6,3,IF(G2072&gt;=Parámetros!$B$5,2,1))))</f>
        <v>1</v>
      </c>
      <c r="K2072" s="7" t="n">
        <f aca="false">1+MIN(4,INT(PERCENTRANK($H$2:$H$2401,H2072,6)*5))</f>
        <v>4</v>
      </c>
      <c r="L2072" s="7" t="str">
        <f aca="false">I2072&amp;J2072&amp;K2072</f>
        <v>114</v>
      </c>
      <c r="M2072" s="15" t="str">
        <f aca="false">INDEX('Mapa RF'!$B$4:$F$8,6-I2072,J2072)</f>
        <v>Hibernando</v>
      </c>
    </row>
    <row r="2073" customFormat="false" ht="15" hidden="false" customHeight="false" outlineLevel="0" collapsed="false">
      <c r="A2073" s="10" t="s">
        <v>1109</v>
      </c>
      <c r="B2073" s="10" t="s">
        <v>8979</v>
      </c>
      <c r="C2073" s="11" t="n">
        <v>45685</v>
      </c>
      <c r="D2073" s="13" t="b">
        <f aca="false">TRUE()</f>
        <v>1</v>
      </c>
      <c r="E2073" s="14" t="n">
        <f aca="false">_xlfn.MAXIFS(Pedidos!$C$2:$C$7000,Pedidos!$B$2:$B$7000,A2073)</f>
        <v>45685</v>
      </c>
      <c r="F2073" s="15" t="n">
        <f aca="false">Parámetros!$B$4-E2073</f>
        <v>611</v>
      </c>
      <c r="G2073" s="7" t="n">
        <f aca="false">COUNTIF(Pedidos!$B$2:$B$7000,A2073)</f>
        <v>1</v>
      </c>
      <c r="H2073" s="16" t="n">
        <f aca="false">SUMIFS(Pedidos!$D$2:$D$7000,Pedidos!$B$2:$B$7000,A2073)</f>
        <v>56.71</v>
      </c>
      <c r="I2073" s="7" t="n">
        <f aca="false">5-MIN(4,INT(PERCENTRANK($F$2:$F$2401,F2073,6)*5))</f>
        <v>1</v>
      </c>
      <c r="J2073" s="15" t="n">
        <f aca="false">IF(G2073&gt;=Parámetros!$B$8,5,IF(G2073&gt;=Parámetros!$B$7,4,IF(G2073&gt;=Parámetros!$B$6,3,IF(G2073&gt;=Parámetros!$B$5,2,1))))</f>
        <v>1</v>
      </c>
      <c r="K2073" s="7" t="n">
        <f aca="false">1+MIN(4,INT(PERCENTRANK($H$2:$H$2401,H2073,6)*5))</f>
        <v>3</v>
      </c>
      <c r="L2073" s="7" t="str">
        <f aca="false">I2073&amp;J2073&amp;K2073</f>
        <v>113</v>
      </c>
      <c r="M2073" s="15" t="str">
        <f aca="false">INDEX('Mapa RF'!$B$4:$F$8,6-I2073,J2073)</f>
        <v>Hibernando</v>
      </c>
    </row>
    <row r="2074" customFormat="false" ht="15" hidden="false" customHeight="false" outlineLevel="0" collapsed="false">
      <c r="A2074" s="10" t="s">
        <v>7131</v>
      </c>
      <c r="B2074" s="10" t="s">
        <v>8972</v>
      </c>
      <c r="C2074" s="11" t="n">
        <v>46145</v>
      </c>
      <c r="D2074" s="13" t="b">
        <f aca="false">TRUE()</f>
        <v>1</v>
      </c>
      <c r="E2074" s="14" t="n">
        <f aca="false">_xlfn.MAXIFS(Pedidos!$C$2:$C$7000,Pedidos!$B$2:$B$7000,A2074)</f>
        <v>46145</v>
      </c>
      <c r="F2074" s="15" t="n">
        <f aca="false">Parámetros!$B$4-E2074</f>
        <v>151</v>
      </c>
      <c r="G2074" s="7" t="n">
        <f aca="false">COUNTIF(Pedidos!$B$2:$B$7000,A2074)</f>
        <v>1</v>
      </c>
      <c r="H2074" s="16" t="n">
        <f aca="false">SUMIFS(Pedidos!$D$2:$D$7000,Pedidos!$B$2:$B$7000,A2074)</f>
        <v>25.01</v>
      </c>
      <c r="I2074" s="7" t="n">
        <f aca="false">5-MIN(4,INT(PERCENTRANK($F$2:$F$2401,F2074,6)*5))</f>
        <v>4</v>
      </c>
      <c r="J2074" s="15" t="n">
        <f aca="false">IF(G2074&gt;=Parámetros!$B$8,5,IF(G2074&gt;=Parámetros!$B$7,4,IF(G2074&gt;=Parámetros!$B$6,3,IF(G2074&gt;=Parámetros!$B$5,2,1))))</f>
        <v>1</v>
      </c>
      <c r="K2074" s="7" t="n">
        <f aca="false">1+MIN(4,INT(PERCENTRANK($H$2:$H$2401,H2074,6)*5))</f>
        <v>1</v>
      </c>
      <c r="L2074" s="7" t="str">
        <f aca="false">I2074&amp;J2074&amp;K2074</f>
        <v>411</v>
      </c>
      <c r="M2074" s="15" t="str">
        <f aca="false">INDEX('Mapa RF'!$B$4:$F$8,6-I2074,J2074)</f>
        <v>Prometedores</v>
      </c>
    </row>
    <row r="2075" customFormat="false" ht="15" hidden="false" customHeight="false" outlineLevel="0" collapsed="false">
      <c r="A2075" s="10" t="s">
        <v>374</v>
      </c>
      <c r="B2075" s="10" t="s">
        <v>8979</v>
      </c>
      <c r="C2075" s="11" t="n">
        <v>45610</v>
      </c>
      <c r="D2075" s="13" t="b">
        <f aca="false">TRUE()</f>
        <v>1</v>
      </c>
      <c r="E2075" s="14" t="n">
        <f aca="false">_xlfn.MAXIFS(Pedidos!$C$2:$C$7000,Pedidos!$B$2:$B$7000,A2075)</f>
        <v>45610</v>
      </c>
      <c r="F2075" s="15" t="n">
        <f aca="false">Parámetros!$B$4-E2075</f>
        <v>686</v>
      </c>
      <c r="G2075" s="7" t="n">
        <f aca="false">COUNTIF(Pedidos!$B$2:$B$7000,A2075)</f>
        <v>1</v>
      </c>
      <c r="H2075" s="16" t="n">
        <f aca="false">SUMIFS(Pedidos!$D$2:$D$7000,Pedidos!$B$2:$B$7000,A2075)</f>
        <v>68.14</v>
      </c>
      <c r="I2075" s="7" t="n">
        <f aca="false">5-MIN(4,INT(PERCENTRANK($F$2:$F$2401,F2075,6)*5))</f>
        <v>1</v>
      </c>
      <c r="J2075" s="15" t="n">
        <f aca="false">IF(G2075&gt;=Parámetros!$B$8,5,IF(G2075&gt;=Parámetros!$B$7,4,IF(G2075&gt;=Parámetros!$B$6,3,IF(G2075&gt;=Parámetros!$B$5,2,1))))</f>
        <v>1</v>
      </c>
      <c r="K2075" s="7" t="n">
        <f aca="false">1+MIN(4,INT(PERCENTRANK($H$2:$H$2401,H2075,6)*5))</f>
        <v>4</v>
      </c>
      <c r="L2075" s="7" t="str">
        <f aca="false">I2075&amp;J2075&amp;K2075</f>
        <v>114</v>
      </c>
      <c r="M2075" s="15" t="str">
        <f aca="false">INDEX('Mapa RF'!$B$4:$F$8,6-I2075,J2075)</f>
        <v>Hibernando</v>
      </c>
    </row>
    <row r="2076" customFormat="false" ht="15" hidden="false" customHeight="false" outlineLevel="0" collapsed="false">
      <c r="A2076" s="10" t="s">
        <v>636</v>
      </c>
      <c r="B2076" s="10" t="s">
        <v>8973</v>
      </c>
      <c r="C2076" s="11" t="n">
        <v>45639</v>
      </c>
      <c r="D2076" s="13" t="b">
        <f aca="false">TRUE()</f>
        <v>1</v>
      </c>
      <c r="E2076" s="14" t="n">
        <f aca="false">_xlfn.MAXIFS(Pedidos!$C$2:$C$7000,Pedidos!$B$2:$B$7000,A2076)</f>
        <v>45793</v>
      </c>
      <c r="F2076" s="15" t="n">
        <f aca="false">Parámetros!$B$4-E2076</f>
        <v>503</v>
      </c>
      <c r="G2076" s="7" t="n">
        <f aca="false">COUNTIF(Pedidos!$B$2:$B$7000,A2076)</f>
        <v>4</v>
      </c>
      <c r="H2076" s="16" t="n">
        <f aca="false">SUMIFS(Pedidos!$D$2:$D$7000,Pedidos!$B$2:$B$7000,A2076)</f>
        <v>191.57</v>
      </c>
      <c r="I2076" s="7" t="n">
        <f aca="false">5-MIN(4,INT(PERCENTRANK($F$2:$F$2401,F2076,6)*5))</f>
        <v>2</v>
      </c>
      <c r="J2076" s="15" t="n">
        <f aca="false">IF(G2076&gt;=Parámetros!$B$8,5,IF(G2076&gt;=Parámetros!$B$7,4,IF(G2076&gt;=Parámetros!$B$6,3,IF(G2076&gt;=Parámetros!$B$5,2,1))))</f>
        <v>4</v>
      </c>
      <c r="K2076" s="7" t="n">
        <f aca="false">1+MIN(4,INT(PERCENTRANK($H$2:$H$2401,H2076,6)*5))</f>
        <v>5</v>
      </c>
      <c r="L2076" s="7" t="str">
        <f aca="false">I2076&amp;J2076&amp;K2076</f>
        <v>245</v>
      </c>
      <c r="M2076" s="15" t="str">
        <f aca="false">INDEX('Mapa RF'!$B$4:$F$8,6-I2076,J2076)</f>
        <v>En riesgo</v>
      </c>
    </row>
    <row r="2077" customFormat="false" ht="15" hidden="false" customHeight="false" outlineLevel="0" collapsed="false">
      <c r="A2077" s="10" t="s">
        <v>6913</v>
      </c>
      <c r="B2077" s="10" t="s">
        <v>8972</v>
      </c>
      <c r="C2077" s="11" t="n">
        <v>46126</v>
      </c>
      <c r="D2077" s="13" t="b">
        <f aca="false">FALSE()</f>
        <v>0</v>
      </c>
      <c r="E2077" s="14" t="n">
        <f aca="false">_xlfn.MAXIFS(Pedidos!$C$2:$C$7000,Pedidos!$B$2:$B$7000,A2077)</f>
        <v>46126</v>
      </c>
      <c r="F2077" s="15" t="n">
        <f aca="false">Parámetros!$B$4-E2077</f>
        <v>170</v>
      </c>
      <c r="G2077" s="7" t="n">
        <f aca="false">COUNTIF(Pedidos!$B$2:$B$7000,A2077)</f>
        <v>1</v>
      </c>
      <c r="H2077" s="16" t="n">
        <f aca="false">SUMIFS(Pedidos!$D$2:$D$7000,Pedidos!$B$2:$B$7000,A2077)</f>
        <v>30.44</v>
      </c>
      <c r="I2077" s="7" t="n">
        <f aca="false">5-MIN(4,INT(PERCENTRANK($F$2:$F$2401,F2077,6)*5))</f>
        <v>4</v>
      </c>
      <c r="J2077" s="15" t="n">
        <f aca="false">IF(G2077&gt;=Parámetros!$B$8,5,IF(G2077&gt;=Parámetros!$B$7,4,IF(G2077&gt;=Parámetros!$B$6,3,IF(G2077&gt;=Parámetros!$B$5,2,1))))</f>
        <v>1</v>
      </c>
      <c r="K2077" s="7" t="n">
        <f aca="false">1+MIN(4,INT(PERCENTRANK($H$2:$H$2401,H2077,6)*5))</f>
        <v>2</v>
      </c>
      <c r="L2077" s="7" t="str">
        <f aca="false">I2077&amp;J2077&amp;K2077</f>
        <v>412</v>
      </c>
      <c r="M2077" s="15" t="str">
        <f aca="false">INDEX('Mapa RF'!$B$4:$F$8,6-I2077,J2077)</f>
        <v>Prometedores</v>
      </c>
    </row>
    <row r="2078" customFormat="false" ht="15" hidden="false" customHeight="false" outlineLevel="0" collapsed="false">
      <c r="A2078" s="10" t="s">
        <v>7929</v>
      </c>
      <c r="B2078" s="10" t="s">
        <v>8968</v>
      </c>
      <c r="C2078" s="11" t="n">
        <v>46212</v>
      </c>
      <c r="D2078" s="13" t="b">
        <f aca="false">TRUE()</f>
        <v>1</v>
      </c>
      <c r="E2078" s="14" t="n">
        <f aca="false">_xlfn.MAXIFS(Pedidos!$C$2:$C$7000,Pedidos!$B$2:$B$7000,A2078)</f>
        <v>46212</v>
      </c>
      <c r="F2078" s="15" t="n">
        <f aca="false">Parámetros!$B$4-E2078</f>
        <v>84</v>
      </c>
      <c r="G2078" s="7" t="n">
        <f aca="false">COUNTIF(Pedidos!$B$2:$B$7000,A2078)</f>
        <v>1</v>
      </c>
      <c r="H2078" s="16" t="n">
        <f aca="false">SUMIFS(Pedidos!$D$2:$D$7000,Pedidos!$B$2:$B$7000,A2078)</f>
        <v>25.39</v>
      </c>
      <c r="I2078" s="7" t="n">
        <f aca="false">5-MIN(4,INT(PERCENTRANK($F$2:$F$2401,F2078,6)*5))</f>
        <v>4</v>
      </c>
      <c r="J2078" s="15" t="n">
        <f aca="false">IF(G2078&gt;=Parámetros!$B$8,5,IF(G2078&gt;=Parámetros!$B$7,4,IF(G2078&gt;=Parámetros!$B$6,3,IF(G2078&gt;=Parámetros!$B$5,2,1))))</f>
        <v>1</v>
      </c>
      <c r="K2078" s="7" t="n">
        <f aca="false">1+MIN(4,INT(PERCENTRANK($H$2:$H$2401,H2078,6)*5))</f>
        <v>1</v>
      </c>
      <c r="L2078" s="7" t="str">
        <f aca="false">I2078&amp;J2078&amp;K2078</f>
        <v>411</v>
      </c>
      <c r="M2078" s="15" t="str">
        <f aca="false">INDEX('Mapa RF'!$B$4:$F$8,6-I2078,J2078)</f>
        <v>Prometedores</v>
      </c>
    </row>
    <row r="2079" customFormat="false" ht="15" hidden="false" customHeight="false" outlineLevel="0" collapsed="false">
      <c r="A2079" s="10" t="s">
        <v>7868</v>
      </c>
      <c r="B2079" s="10" t="s">
        <v>8968</v>
      </c>
      <c r="C2079" s="11" t="n">
        <v>46207</v>
      </c>
      <c r="D2079" s="13" t="b">
        <f aca="false">TRUE()</f>
        <v>1</v>
      </c>
      <c r="E2079" s="14" t="n">
        <f aca="false">_xlfn.MAXIFS(Pedidos!$C$2:$C$7000,Pedidos!$B$2:$B$7000,A2079)</f>
        <v>46207</v>
      </c>
      <c r="F2079" s="15" t="n">
        <f aca="false">Parámetros!$B$4-E2079</f>
        <v>89</v>
      </c>
      <c r="G2079" s="7" t="n">
        <f aca="false">COUNTIF(Pedidos!$B$2:$B$7000,A2079)</f>
        <v>1</v>
      </c>
      <c r="H2079" s="16" t="n">
        <f aca="false">SUMIFS(Pedidos!$D$2:$D$7000,Pedidos!$B$2:$B$7000,A2079)</f>
        <v>34.53</v>
      </c>
      <c r="I2079" s="7" t="n">
        <f aca="false">5-MIN(4,INT(PERCENTRANK($F$2:$F$2401,F2079,6)*5))</f>
        <v>4</v>
      </c>
      <c r="J2079" s="15" t="n">
        <f aca="false">IF(G2079&gt;=Parámetros!$B$8,5,IF(G2079&gt;=Parámetros!$B$7,4,IF(G2079&gt;=Parámetros!$B$6,3,IF(G2079&gt;=Parámetros!$B$5,2,1))))</f>
        <v>1</v>
      </c>
      <c r="K2079" s="7" t="n">
        <f aca="false">1+MIN(4,INT(PERCENTRANK($H$2:$H$2401,H2079,6)*5))</f>
        <v>2</v>
      </c>
      <c r="L2079" s="7" t="str">
        <f aca="false">I2079&amp;J2079&amp;K2079</f>
        <v>412</v>
      </c>
      <c r="M2079" s="15" t="str">
        <f aca="false">INDEX('Mapa RF'!$B$4:$F$8,6-I2079,J2079)</f>
        <v>Prometedores</v>
      </c>
    </row>
    <row r="2080" customFormat="false" ht="15" hidden="false" customHeight="false" outlineLevel="0" collapsed="false">
      <c r="A2080" s="10" t="s">
        <v>514</v>
      </c>
      <c r="B2080" s="10" t="s">
        <v>8968</v>
      </c>
      <c r="C2080" s="11" t="n">
        <v>45628</v>
      </c>
      <c r="D2080" s="13" t="b">
        <f aca="false">TRUE()</f>
        <v>1</v>
      </c>
      <c r="E2080" s="14" t="n">
        <f aca="false">_xlfn.MAXIFS(Pedidos!$C$2:$C$7000,Pedidos!$B$2:$B$7000,A2080)</f>
        <v>45843</v>
      </c>
      <c r="F2080" s="15" t="n">
        <f aca="false">Parámetros!$B$4-E2080</f>
        <v>453</v>
      </c>
      <c r="G2080" s="7" t="n">
        <f aca="false">COUNTIF(Pedidos!$B$2:$B$7000,A2080)</f>
        <v>6</v>
      </c>
      <c r="H2080" s="16" t="n">
        <f aca="false">SUMIFS(Pedidos!$D$2:$D$7000,Pedidos!$B$2:$B$7000,A2080)</f>
        <v>228.03</v>
      </c>
      <c r="I2080" s="7" t="n">
        <f aca="false">5-MIN(4,INT(PERCENTRANK($F$2:$F$2401,F2080,6)*5))</f>
        <v>2</v>
      </c>
      <c r="J2080" s="15" t="n">
        <f aca="false">IF(G2080&gt;=Parámetros!$B$8,5,IF(G2080&gt;=Parámetros!$B$7,4,IF(G2080&gt;=Parámetros!$B$6,3,IF(G2080&gt;=Parámetros!$B$5,2,1))))</f>
        <v>5</v>
      </c>
      <c r="K2080" s="7" t="n">
        <f aca="false">1+MIN(4,INT(PERCENTRANK($H$2:$H$2401,H2080,6)*5))</f>
        <v>5</v>
      </c>
      <c r="L2080" s="7" t="str">
        <f aca="false">I2080&amp;J2080&amp;K2080</f>
        <v>255</v>
      </c>
      <c r="M2080" s="15" t="str">
        <f aca="false">INDEX('Mapa RF'!$B$4:$F$8,6-I2080,J2080)</f>
        <v>No podemos perderlos</v>
      </c>
    </row>
    <row r="2081" customFormat="false" ht="15" hidden="false" customHeight="false" outlineLevel="0" collapsed="false">
      <c r="A2081" s="10" t="s">
        <v>8268</v>
      </c>
      <c r="B2081" s="10" t="s">
        <v>8976</v>
      </c>
      <c r="C2081" s="11" t="n">
        <v>46239</v>
      </c>
      <c r="D2081" s="13" t="b">
        <f aca="false">TRUE()</f>
        <v>1</v>
      </c>
      <c r="E2081" s="14" t="n">
        <f aca="false">_xlfn.MAXIFS(Pedidos!$C$2:$C$7000,Pedidos!$B$2:$B$7000,A2081)</f>
        <v>46239</v>
      </c>
      <c r="F2081" s="15" t="n">
        <f aca="false">Parámetros!$B$4-E2081</f>
        <v>57</v>
      </c>
      <c r="G2081" s="7" t="n">
        <f aca="false">COUNTIF(Pedidos!$B$2:$B$7000,A2081)</f>
        <v>1</v>
      </c>
      <c r="H2081" s="16" t="n">
        <f aca="false">SUMIFS(Pedidos!$D$2:$D$7000,Pedidos!$B$2:$B$7000,A2081)</f>
        <v>39.06</v>
      </c>
      <c r="I2081" s="7" t="n">
        <f aca="false">5-MIN(4,INT(PERCENTRANK($F$2:$F$2401,F2081,6)*5))</f>
        <v>5</v>
      </c>
      <c r="J2081" s="15" t="n">
        <f aca="false">IF(G2081&gt;=Parámetros!$B$8,5,IF(G2081&gt;=Parámetros!$B$7,4,IF(G2081&gt;=Parámetros!$B$6,3,IF(G2081&gt;=Parámetros!$B$5,2,1))))</f>
        <v>1</v>
      </c>
      <c r="K2081" s="7" t="n">
        <f aca="false">1+MIN(4,INT(PERCENTRANK($H$2:$H$2401,H2081,6)*5))</f>
        <v>3</v>
      </c>
      <c r="L2081" s="7" t="str">
        <f aca="false">I2081&amp;J2081&amp;K2081</f>
        <v>513</v>
      </c>
      <c r="M2081" s="15" t="str">
        <f aca="false">INDEX('Mapa RF'!$B$4:$F$8,6-I2081,J2081)</f>
        <v>Nuevos</v>
      </c>
    </row>
    <row r="2082" customFormat="false" ht="15" hidden="false" customHeight="false" outlineLevel="0" collapsed="false">
      <c r="A2082" s="10" t="s">
        <v>3050</v>
      </c>
      <c r="B2082" s="10" t="s">
        <v>8971</v>
      </c>
      <c r="C2082" s="11" t="n">
        <v>45834</v>
      </c>
      <c r="D2082" s="13" t="b">
        <f aca="false">TRUE()</f>
        <v>1</v>
      </c>
      <c r="E2082" s="14" t="n">
        <f aca="false">_xlfn.MAXIFS(Pedidos!$C$2:$C$7000,Pedidos!$B$2:$B$7000,A2082)</f>
        <v>45834</v>
      </c>
      <c r="F2082" s="15" t="n">
        <f aca="false">Parámetros!$B$4-E2082</f>
        <v>462</v>
      </c>
      <c r="G2082" s="7" t="n">
        <f aca="false">COUNTIF(Pedidos!$B$2:$B$7000,A2082)</f>
        <v>1</v>
      </c>
      <c r="H2082" s="16" t="n">
        <f aca="false">SUMIFS(Pedidos!$D$2:$D$7000,Pedidos!$B$2:$B$7000,A2082)</f>
        <v>29.18</v>
      </c>
      <c r="I2082" s="7" t="n">
        <f aca="false">5-MIN(4,INT(PERCENTRANK($F$2:$F$2401,F2082,6)*5))</f>
        <v>2</v>
      </c>
      <c r="J2082" s="15" t="n">
        <f aca="false">IF(G2082&gt;=Parámetros!$B$8,5,IF(G2082&gt;=Parámetros!$B$7,4,IF(G2082&gt;=Parámetros!$B$6,3,IF(G2082&gt;=Parámetros!$B$5,2,1))))</f>
        <v>1</v>
      </c>
      <c r="K2082" s="7" t="n">
        <f aca="false">1+MIN(4,INT(PERCENTRANK($H$2:$H$2401,H2082,6)*5))</f>
        <v>2</v>
      </c>
      <c r="L2082" s="7" t="str">
        <f aca="false">I2082&amp;J2082&amp;K2082</f>
        <v>212</v>
      </c>
      <c r="M2082" s="15" t="str">
        <f aca="false">INDEX('Mapa RF'!$B$4:$F$8,6-I2082,J2082)</f>
        <v>Hibernando</v>
      </c>
    </row>
    <row r="2083" customFormat="false" ht="15" hidden="false" customHeight="false" outlineLevel="0" collapsed="false">
      <c r="A2083" s="10" t="s">
        <v>4155</v>
      </c>
      <c r="B2083" s="10" t="s">
        <v>8979</v>
      </c>
      <c r="C2083" s="11" t="n">
        <v>45917</v>
      </c>
      <c r="D2083" s="13" t="b">
        <f aca="false">TRUE()</f>
        <v>1</v>
      </c>
      <c r="E2083" s="14" t="n">
        <f aca="false">_xlfn.MAXIFS(Pedidos!$C$2:$C$7000,Pedidos!$B$2:$B$7000,A2083)</f>
        <v>45917</v>
      </c>
      <c r="F2083" s="15" t="n">
        <f aca="false">Parámetros!$B$4-E2083</f>
        <v>379</v>
      </c>
      <c r="G2083" s="7" t="n">
        <f aca="false">COUNTIF(Pedidos!$B$2:$B$7000,A2083)</f>
        <v>1</v>
      </c>
      <c r="H2083" s="16" t="n">
        <f aca="false">SUMIFS(Pedidos!$D$2:$D$7000,Pedidos!$B$2:$B$7000,A2083)</f>
        <v>18.68</v>
      </c>
      <c r="I2083" s="7" t="n">
        <f aca="false">5-MIN(4,INT(PERCENTRANK($F$2:$F$2401,F2083,6)*5))</f>
        <v>2</v>
      </c>
      <c r="J2083" s="15" t="n">
        <f aca="false">IF(G2083&gt;=Parámetros!$B$8,5,IF(G2083&gt;=Parámetros!$B$7,4,IF(G2083&gt;=Parámetros!$B$6,3,IF(G2083&gt;=Parámetros!$B$5,2,1))))</f>
        <v>1</v>
      </c>
      <c r="K2083" s="7" t="n">
        <f aca="false">1+MIN(4,INT(PERCENTRANK($H$2:$H$2401,H2083,6)*5))</f>
        <v>1</v>
      </c>
      <c r="L2083" s="7" t="str">
        <f aca="false">I2083&amp;J2083&amp;K2083</f>
        <v>211</v>
      </c>
      <c r="M2083" s="15" t="str">
        <f aca="false">INDEX('Mapa RF'!$B$4:$F$8,6-I2083,J2083)</f>
        <v>Hibernando</v>
      </c>
    </row>
    <row r="2084" customFormat="false" ht="15" hidden="false" customHeight="false" outlineLevel="0" collapsed="false">
      <c r="A2084" s="10" t="s">
        <v>5633</v>
      </c>
      <c r="B2084" s="10" t="s">
        <v>8975</v>
      </c>
      <c r="C2084" s="11" t="n">
        <v>46028</v>
      </c>
      <c r="D2084" s="13" t="b">
        <f aca="false">TRUE()</f>
        <v>1</v>
      </c>
      <c r="E2084" s="14" t="n">
        <f aca="false">_xlfn.MAXIFS(Pedidos!$C$2:$C$7000,Pedidos!$B$2:$B$7000,A2084)</f>
        <v>46028</v>
      </c>
      <c r="F2084" s="15" t="n">
        <f aca="false">Parámetros!$B$4-E2084</f>
        <v>268</v>
      </c>
      <c r="G2084" s="7" t="n">
        <f aca="false">COUNTIF(Pedidos!$B$2:$B$7000,A2084)</f>
        <v>1</v>
      </c>
      <c r="H2084" s="16" t="n">
        <f aca="false">SUMIFS(Pedidos!$D$2:$D$7000,Pedidos!$B$2:$B$7000,A2084)</f>
        <v>39.04</v>
      </c>
      <c r="I2084" s="7" t="n">
        <f aca="false">5-MIN(4,INT(PERCENTRANK($F$2:$F$2401,F2084,6)*5))</f>
        <v>3</v>
      </c>
      <c r="J2084" s="15" t="n">
        <f aca="false">IF(G2084&gt;=Parámetros!$B$8,5,IF(G2084&gt;=Parámetros!$B$7,4,IF(G2084&gt;=Parámetros!$B$6,3,IF(G2084&gt;=Parámetros!$B$5,2,1))))</f>
        <v>1</v>
      </c>
      <c r="K2084" s="7" t="n">
        <f aca="false">1+MIN(4,INT(PERCENTRANK($H$2:$H$2401,H2084,6)*5))</f>
        <v>3</v>
      </c>
      <c r="L2084" s="7" t="str">
        <f aca="false">I2084&amp;J2084&amp;K2084</f>
        <v>313</v>
      </c>
      <c r="M2084" s="15" t="str">
        <f aca="false">INDEX('Mapa RF'!$B$4:$F$8,6-I2084,J2084)</f>
        <v>A punto de dormirse</v>
      </c>
    </row>
    <row r="2085" customFormat="false" ht="15" hidden="false" customHeight="false" outlineLevel="0" collapsed="false">
      <c r="A2085" s="10" t="s">
        <v>3163</v>
      </c>
      <c r="B2085" s="10" t="s">
        <v>8968</v>
      </c>
      <c r="C2085" s="11" t="n">
        <v>45843</v>
      </c>
      <c r="D2085" s="13" t="b">
        <f aca="false">TRUE()</f>
        <v>1</v>
      </c>
      <c r="E2085" s="14" t="n">
        <f aca="false">_xlfn.MAXIFS(Pedidos!$C$2:$C$7000,Pedidos!$B$2:$B$7000,A2085)</f>
        <v>45843</v>
      </c>
      <c r="F2085" s="15" t="n">
        <f aca="false">Parámetros!$B$4-E2085</f>
        <v>453</v>
      </c>
      <c r="G2085" s="7" t="n">
        <f aca="false">COUNTIF(Pedidos!$B$2:$B$7000,A2085)</f>
        <v>1</v>
      </c>
      <c r="H2085" s="16" t="n">
        <f aca="false">SUMIFS(Pedidos!$D$2:$D$7000,Pedidos!$B$2:$B$7000,A2085)</f>
        <v>25.21</v>
      </c>
      <c r="I2085" s="7" t="n">
        <f aca="false">5-MIN(4,INT(PERCENTRANK($F$2:$F$2401,F2085,6)*5))</f>
        <v>2</v>
      </c>
      <c r="J2085" s="15" t="n">
        <f aca="false">IF(G2085&gt;=Parámetros!$B$8,5,IF(G2085&gt;=Parámetros!$B$7,4,IF(G2085&gt;=Parámetros!$B$6,3,IF(G2085&gt;=Parámetros!$B$5,2,1))))</f>
        <v>1</v>
      </c>
      <c r="K2085" s="7" t="n">
        <f aca="false">1+MIN(4,INT(PERCENTRANK($H$2:$H$2401,H2085,6)*5))</f>
        <v>1</v>
      </c>
      <c r="L2085" s="7" t="str">
        <f aca="false">I2085&amp;J2085&amp;K2085</f>
        <v>211</v>
      </c>
      <c r="M2085" s="15" t="str">
        <f aca="false">INDEX('Mapa RF'!$B$4:$F$8,6-I2085,J2085)</f>
        <v>Hibernando</v>
      </c>
    </row>
    <row r="2086" customFormat="false" ht="15" hidden="false" customHeight="false" outlineLevel="0" collapsed="false">
      <c r="A2086" s="10" t="s">
        <v>1610</v>
      </c>
      <c r="B2086" s="10" t="s">
        <v>8968</v>
      </c>
      <c r="C2086" s="11" t="n">
        <v>45726</v>
      </c>
      <c r="D2086" s="13" t="b">
        <f aca="false">FALSE()</f>
        <v>0</v>
      </c>
      <c r="E2086" s="14" t="n">
        <f aca="false">_xlfn.MAXIFS(Pedidos!$C$2:$C$7000,Pedidos!$B$2:$B$7000,A2086)</f>
        <v>45726</v>
      </c>
      <c r="F2086" s="15" t="n">
        <f aca="false">Parámetros!$B$4-E2086</f>
        <v>570</v>
      </c>
      <c r="G2086" s="7" t="n">
        <f aca="false">COUNTIF(Pedidos!$B$2:$B$7000,A2086)</f>
        <v>1</v>
      </c>
      <c r="H2086" s="16" t="n">
        <f aca="false">SUMIFS(Pedidos!$D$2:$D$7000,Pedidos!$B$2:$B$7000,A2086)</f>
        <v>47.96</v>
      </c>
      <c r="I2086" s="7" t="n">
        <f aca="false">5-MIN(4,INT(PERCENTRANK($F$2:$F$2401,F2086,6)*5))</f>
        <v>1</v>
      </c>
      <c r="J2086" s="15" t="n">
        <f aca="false">IF(G2086&gt;=Parámetros!$B$8,5,IF(G2086&gt;=Parámetros!$B$7,4,IF(G2086&gt;=Parámetros!$B$6,3,IF(G2086&gt;=Parámetros!$B$5,2,1))))</f>
        <v>1</v>
      </c>
      <c r="K2086" s="7" t="n">
        <f aca="false">1+MIN(4,INT(PERCENTRANK($H$2:$H$2401,H2086,6)*5))</f>
        <v>3</v>
      </c>
      <c r="L2086" s="7" t="str">
        <f aca="false">I2086&amp;J2086&amp;K2086</f>
        <v>113</v>
      </c>
      <c r="M2086" s="15" t="str">
        <f aca="false">INDEX('Mapa RF'!$B$4:$F$8,6-I2086,J2086)</f>
        <v>Hibernando</v>
      </c>
    </row>
    <row r="2087" customFormat="false" ht="15" hidden="false" customHeight="false" outlineLevel="0" collapsed="false">
      <c r="A2087" s="10" t="s">
        <v>1477</v>
      </c>
      <c r="B2087" s="10" t="s">
        <v>8976</v>
      </c>
      <c r="C2087" s="11" t="n">
        <v>45716</v>
      </c>
      <c r="D2087" s="13" t="b">
        <f aca="false">TRUE()</f>
        <v>1</v>
      </c>
      <c r="E2087" s="14" t="n">
        <f aca="false">_xlfn.MAXIFS(Pedidos!$C$2:$C$7000,Pedidos!$B$2:$B$7000,A2087)</f>
        <v>45777</v>
      </c>
      <c r="F2087" s="15" t="n">
        <f aca="false">Parámetros!$B$4-E2087</f>
        <v>519</v>
      </c>
      <c r="G2087" s="7" t="n">
        <f aca="false">COUNTIF(Pedidos!$B$2:$B$7000,A2087)</f>
        <v>2</v>
      </c>
      <c r="H2087" s="16" t="n">
        <f aca="false">SUMIFS(Pedidos!$D$2:$D$7000,Pedidos!$B$2:$B$7000,A2087)</f>
        <v>86.32</v>
      </c>
      <c r="I2087" s="7" t="n">
        <f aca="false">5-MIN(4,INT(PERCENTRANK($F$2:$F$2401,F2087,6)*5))</f>
        <v>1</v>
      </c>
      <c r="J2087" s="15" t="n">
        <f aca="false">IF(G2087&gt;=Parámetros!$B$8,5,IF(G2087&gt;=Parámetros!$B$7,4,IF(G2087&gt;=Parámetros!$B$6,3,IF(G2087&gt;=Parámetros!$B$5,2,1))))</f>
        <v>2</v>
      </c>
      <c r="K2087" s="7" t="n">
        <f aca="false">1+MIN(4,INT(PERCENTRANK($H$2:$H$2401,H2087,6)*5))</f>
        <v>4</v>
      </c>
      <c r="L2087" s="7" t="str">
        <f aca="false">I2087&amp;J2087&amp;K2087</f>
        <v>124</v>
      </c>
      <c r="M2087" s="15" t="str">
        <f aca="false">INDEX('Mapa RF'!$B$4:$F$8,6-I2087,J2087)</f>
        <v>Hibernando</v>
      </c>
    </row>
    <row r="2088" customFormat="false" ht="15" hidden="false" customHeight="false" outlineLevel="0" collapsed="false">
      <c r="A2088" s="10" t="s">
        <v>4075</v>
      </c>
      <c r="B2088" s="10" t="s">
        <v>8977</v>
      </c>
      <c r="C2088" s="11" t="n">
        <v>45911</v>
      </c>
      <c r="D2088" s="13" t="b">
        <f aca="false">TRUE()</f>
        <v>1</v>
      </c>
      <c r="E2088" s="14" t="n">
        <f aca="false">_xlfn.MAXIFS(Pedidos!$C$2:$C$7000,Pedidos!$B$2:$B$7000,A2088)</f>
        <v>45911</v>
      </c>
      <c r="F2088" s="15" t="n">
        <f aca="false">Parámetros!$B$4-E2088</f>
        <v>385</v>
      </c>
      <c r="G2088" s="7" t="n">
        <f aca="false">COUNTIF(Pedidos!$B$2:$B$7000,A2088)</f>
        <v>1</v>
      </c>
      <c r="H2088" s="16" t="n">
        <f aca="false">SUMIFS(Pedidos!$D$2:$D$7000,Pedidos!$B$2:$B$7000,A2088)</f>
        <v>27.24</v>
      </c>
      <c r="I2088" s="7" t="n">
        <f aca="false">5-MIN(4,INT(PERCENTRANK($F$2:$F$2401,F2088,6)*5))</f>
        <v>2</v>
      </c>
      <c r="J2088" s="15" t="n">
        <f aca="false">IF(G2088&gt;=Parámetros!$B$8,5,IF(G2088&gt;=Parámetros!$B$7,4,IF(G2088&gt;=Parámetros!$B$6,3,IF(G2088&gt;=Parámetros!$B$5,2,1))))</f>
        <v>1</v>
      </c>
      <c r="K2088" s="7" t="n">
        <f aca="false">1+MIN(4,INT(PERCENTRANK($H$2:$H$2401,H2088,6)*5))</f>
        <v>2</v>
      </c>
      <c r="L2088" s="7" t="str">
        <f aca="false">I2088&amp;J2088&amp;K2088</f>
        <v>212</v>
      </c>
      <c r="M2088" s="15" t="str">
        <f aca="false">INDEX('Mapa RF'!$B$4:$F$8,6-I2088,J2088)</f>
        <v>Hibernando</v>
      </c>
    </row>
    <row r="2089" customFormat="false" ht="15" hidden="false" customHeight="false" outlineLevel="0" collapsed="false">
      <c r="A2089" s="10" t="s">
        <v>5016</v>
      </c>
      <c r="B2089" s="10" t="s">
        <v>8972</v>
      </c>
      <c r="C2089" s="11" t="n">
        <v>45981</v>
      </c>
      <c r="D2089" s="13" t="b">
        <f aca="false">TRUE()</f>
        <v>1</v>
      </c>
      <c r="E2089" s="14" t="n">
        <f aca="false">_xlfn.MAXIFS(Pedidos!$C$2:$C$7000,Pedidos!$B$2:$B$7000,A2089)</f>
        <v>46153</v>
      </c>
      <c r="F2089" s="15" t="n">
        <f aca="false">Parámetros!$B$4-E2089</f>
        <v>143</v>
      </c>
      <c r="G2089" s="7" t="n">
        <f aca="false">COUNTIF(Pedidos!$B$2:$B$7000,A2089)</f>
        <v>2</v>
      </c>
      <c r="H2089" s="16" t="n">
        <f aca="false">SUMIFS(Pedidos!$D$2:$D$7000,Pedidos!$B$2:$B$7000,A2089)</f>
        <v>71.84</v>
      </c>
      <c r="I2089" s="7" t="n">
        <f aca="false">5-MIN(4,INT(PERCENTRANK($F$2:$F$2401,F2089,6)*5))</f>
        <v>4</v>
      </c>
      <c r="J2089" s="15" t="n">
        <f aca="false">IF(G2089&gt;=Parámetros!$B$8,5,IF(G2089&gt;=Parámetros!$B$7,4,IF(G2089&gt;=Parámetros!$B$6,3,IF(G2089&gt;=Parámetros!$B$5,2,1))))</f>
        <v>2</v>
      </c>
      <c r="K2089" s="7" t="n">
        <f aca="false">1+MIN(4,INT(PERCENTRANK($H$2:$H$2401,H2089,6)*5))</f>
        <v>4</v>
      </c>
      <c r="L2089" s="7" t="str">
        <f aca="false">I2089&amp;J2089&amp;K2089</f>
        <v>424</v>
      </c>
      <c r="M2089" s="15" t="str">
        <f aca="false">INDEX('Mapa RF'!$B$4:$F$8,6-I2089,J2089)</f>
        <v>Potencialmente leales</v>
      </c>
    </row>
    <row r="2090" customFormat="false" ht="15" hidden="false" customHeight="false" outlineLevel="0" collapsed="false">
      <c r="A2090" s="10" t="s">
        <v>8343</v>
      </c>
      <c r="B2090" s="10" t="s">
        <v>8969</v>
      </c>
      <c r="C2090" s="11" t="n">
        <v>46244</v>
      </c>
      <c r="D2090" s="13" t="b">
        <f aca="false">TRUE()</f>
        <v>1</v>
      </c>
      <c r="E2090" s="14" t="n">
        <f aca="false">_xlfn.MAXIFS(Pedidos!$C$2:$C$7000,Pedidos!$B$2:$B$7000,A2090)</f>
        <v>46244</v>
      </c>
      <c r="F2090" s="15" t="n">
        <f aca="false">Parámetros!$B$4-E2090</f>
        <v>52</v>
      </c>
      <c r="G2090" s="7" t="n">
        <f aca="false">COUNTIF(Pedidos!$B$2:$B$7000,A2090)</f>
        <v>1</v>
      </c>
      <c r="H2090" s="16" t="n">
        <f aca="false">SUMIFS(Pedidos!$D$2:$D$7000,Pedidos!$B$2:$B$7000,A2090)</f>
        <v>29.26</v>
      </c>
      <c r="I2090" s="7" t="n">
        <f aca="false">5-MIN(4,INT(PERCENTRANK($F$2:$F$2401,F2090,6)*5))</f>
        <v>5</v>
      </c>
      <c r="J2090" s="15" t="n">
        <f aca="false">IF(G2090&gt;=Parámetros!$B$8,5,IF(G2090&gt;=Parámetros!$B$7,4,IF(G2090&gt;=Parámetros!$B$6,3,IF(G2090&gt;=Parámetros!$B$5,2,1))))</f>
        <v>1</v>
      </c>
      <c r="K2090" s="7" t="n">
        <f aca="false">1+MIN(4,INT(PERCENTRANK($H$2:$H$2401,H2090,6)*5))</f>
        <v>2</v>
      </c>
      <c r="L2090" s="7" t="str">
        <f aca="false">I2090&amp;J2090&amp;K2090</f>
        <v>512</v>
      </c>
      <c r="M2090" s="15" t="str">
        <f aca="false">INDEX('Mapa RF'!$B$4:$F$8,6-I2090,J2090)</f>
        <v>Nuevos</v>
      </c>
    </row>
    <row r="2091" customFormat="false" ht="15" hidden="false" customHeight="false" outlineLevel="0" collapsed="false">
      <c r="A2091" s="10" t="s">
        <v>360</v>
      </c>
      <c r="B2091" s="10" t="s">
        <v>8982</v>
      </c>
      <c r="C2091" s="11" t="n">
        <v>45609</v>
      </c>
      <c r="D2091" s="13" t="b">
        <f aca="false">TRUE()</f>
        <v>1</v>
      </c>
      <c r="E2091" s="14" t="n">
        <f aca="false">_xlfn.MAXIFS(Pedidos!$C$2:$C$7000,Pedidos!$B$2:$B$7000,A2091)</f>
        <v>45935</v>
      </c>
      <c r="F2091" s="15" t="n">
        <f aca="false">Parámetros!$B$4-E2091</f>
        <v>361</v>
      </c>
      <c r="G2091" s="7" t="n">
        <f aca="false">COUNTIF(Pedidos!$B$2:$B$7000,A2091)</f>
        <v>3</v>
      </c>
      <c r="H2091" s="16" t="n">
        <f aca="false">SUMIFS(Pedidos!$D$2:$D$7000,Pedidos!$B$2:$B$7000,A2091)</f>
        <v>134.52</v>
      </c>
      <c r="I2091" s="7" t="n">
        <f aca="false">5-MIN(4,INT(PERCENTRANK($F$2:$F$2401,F2091,6)*5))</f>
        <v>2</v>
      </c>
      <c r="J2091" s="15" t="n">
        <f aca="false">IF(G2091&gt;=Parámetros!$B$8,5,IF(G2091&gt;=Parámetros!$B$7,4,IF(G2091&gt;=Parámetros!$B$6,3,IF(G2091&gt;=Parámetros!$B$5,2,1))))</f>
        <v>3</v>
      </c>
      <c r="K2091" s="7" t="n">
        <f aca="false">1+MIN(4,INT(PERCENTRANK($H$2:$H$2401,H2091,6)*5))</f>
        <v>4</v>
      </c>
      <c r="L2091" s="7" t="str">
        <f aca="false">I2091&amp;J2091&amp;K2091</f>
        <v>234</v>
      </c>
      <c r="M2091" s="15" t="str">
        <f aca="false">INDEX('Mapa RF'!$B$4:$F$8,6-I2091,J2091)</f>
        <v>En riesgo</v>
      </c>
    </row>
    <row r="2092" customFormat="false" ht="15" hidden="false" customHeight="false" outlineLevel="0" collapsed="false">
      <c r="A2092" s="10" t="s">
        <v>1032</v>
      </c>
      <c r="B2092" s="10" t="s">
        <v>8980</v>
      </c>
      <c r="C2092" s="11" t="n">
        <v>45678</v>
      </c>
      <c r="D2092" s="13" t="b">
        <f aca="false">TRUE()</f>
        <v>1</v>
      </c>
      <c r="E2092" s="14" t="n">
        <f aca="false">_xlfn.MAXIFS(Pedidos!$C$2:$C$7000,Pedidos!$B$2:$B$7000,A2092)</f>
        <v>46276</v>
      </c>
      <c r="F2092" s="15" t="n">
        <f aca="false">Parámetros!$B$4-E2092</f>
        <v>20</v>
      </c>
      <c r="G2092" s="7" t="n">
        <f aca="false">COUNTIF(Pedidos!$B$2:$B$7000,A2092)</f>
        <v>24</v>
      </c>
      <c r="H2092" s="16" t="n">
        <f aca="false">SUMIFS(Pedidos!$D$2:$D$7000,Pedidos!$B$2:$B$7000,A2092)</f>
        <v>1095.56</v>
      </c>
      <c r="I2092" s="7" t="n">
        <f aca="false">5-MIN(4,INT(PERCENTRANK($F$2:$F$2401,F2092,6)*5))</f>
        <v>5</v>
      </c>
      <c r="J2092" s="15" t="n">
        <f aca="false">IF(G2092&gt;=Parámetros!$B$8,5,IF(G2092&gt;=Parámetros!$B$7,4,IF(G2092&gt;=Parámetros!$B$6,3,IF(G2092&gt;=Parámetros!$B$5,2,1))))</f>
        <v>5</v>
      </c>
      <c r="K2092" s="7" t="n">
        <f aca="false">1+MIN(4,INT(PERCENTRANK($H$2:$H$2401,H2092,6)*5))</f>
        <v>5</v>
      </c>
      <c r="L2092" s="7" t="str">
        <f aca="false">I2092&amp;J2092&amp;K2092</f>
        <v>555</v>
      </c>
      <c r="M2092" s="15" t="str">
        <f aca="false">INDEX('Mapa RF'!$B$4:$F$8,6-I2092,J2092)</f>
        <v>Campeones</v>
      </c>
    </row>
    <row r="2093" customFormat="false" ht="15" hidden="false" customHeight="false" outlineLevel="0" collapsed="false">
      <c r="A2093" s="10" t="s">
        <v>3769</v>
      </c>
      <c r="B2093" s="10" t="s">
        <v>8975</v>
      </c>
      <c r="C2093" s="11" t="n">
        <v>45887</v>
      </c>
      <c r="D2093" s="13" t="b">
        <f aca="false">TRUE()</f>
        <v>1</v>
      </c>
      <c r="E2093" s="14" t="n">
        <f aca="false">_xlfn.MAXIFS(Pedidos!$C$2:$C$7000,Pedidos!$B$2:$B$7000,A2093)</f>
        <v>46093</v>
      </c>
      <c r="F2093" s="15" t="n">
        <f aca="false">Parámetros!$B$4-E2093</f>
        <v>203</v>
      </c>
      <c r="G2093" s="7" t="n">
        <f aca="false">COUNTIF(Pedidos!$B$2:$B$7000,A2093)</f>
        <v>2</v>
      </c>
      <c r="H2093" s="16" t="n">
        <f aca="false">SUMIFS(Pedidos!$D$2:$D$7000,Pedidos!$B$2:$B$7000,A2093)</f>
        <v>84.31</v>
      </c>
      <c r="I2093" s="7" t="n">
        <f aca="false">5-MIN(4,INT(PERCENTRANK($F$2:$F$2401,F2093,6)*5))</f>
        <v>4</v>
      </c>
      <c r="J2093" s="15" t="n">
        <f aca="false">IF(G2093&gt;=Parámetros!$B$8,5,IF(G2093&gt;=Parámetros!$B$7,4,IF(G2093&gt;=Parámetros!$B$6,3,IF(G2093&gt;=Parámetros!$B$5,2,1))))</f>
        <v>2</v>
      </c>
      <c r="K2093" s="7" t="n">
        <f aca="false">1+MIN(4,INT(PERCENTRANK($H$2:$H$2401,H2093,6)*5))</f>
        <v>4</v>
      </c>
      <c r="L2093" s="7" t="str">
        <f aca="false">I2093&amp;J2093&amp;K2093</f>
        <v>424</v>
      </c>
      <c r="M2093" s="15" t="str">
        <f aca="false">INDEX('Mapa RF'!$B$4:$F$8,6-I2093,J2093)</f>
        <v>Potencialmente leales</v>
      </c>
    </row>
    <row r="2094" customFormat="false" ht="15" hidden="false" customHeight="false" outlineLevel="0" collapsed="false">
      <c r="A2094" s="10" t="s">
        <v>1128</v>
      </c>
      <c r="B2094" s="10" t="s">
        <v>8971</v>
      </c>
      <c r="C2094" s="11" t="n">
        <v>45687</v>
      </c>
      <c r="D2094" s="13" t="b">
        <f aca="false">FALSE()</f>
        <v>0</v>
      </c>
      <c r="E2094" s="14" t="n">
        <f aca="false">_xlfn.MAXIFS(Pedidos!$C$2:$C$7000,Pedidos!$B$2:$B$7000,A2094)</f>
        <v>45786</v>
      </c>
      <c r="F2094" s="15" t="n">
        <f aca="false">Parámetros!$B$4-E2094</f>
        <v>510</v>
      </c>
      <c r="G2094" s="7" t="n">
        <f aca="false">COUNTIF(Pedidos!$B$2:$B$7000,A2094)</f>
        <v>2</v>
      </c>
      <c r="H2094" s="16" t="n">
        <f aca="false">SUMIFS(Pedidos!$D$2:$D$7000,Pedidos!$B$2:$B$7000,A2094)</f>
        <v>76.7</v>
      </c>
      <c r="I2094" s="7" t="n">
        <f aca="false">5-MIN(4,INT(PERCENTRANK($F$2:$F$2401,F2094,6)*5))</f>
        <v>1</v>
      </c>
      <c r="J2094" s="15" t="n">
        <f aca="false">IF(G2094&gt;=Parámetros!$B$8,5,IF(G2094&gt;=Parámetros!$B$7,4,IF(G2094&gt;=Parámetros!$B$6,3,IF(G2094&gt;=Parámetros!$B$5,2,1))))</f>
        <v>2</v>
      </c>
      <c r="K2094" s="7" t="n">
        <f aca="false">1+MIN(4,INT(PERCENTRANK($H$2:$H$2401,H2094,6)*5))</f>
        <v>4</v>
      </c>
      <c r="L2094" s="7" t="str">
        <f aca="false">I2094&amp;J2094&amp;K2094</f>
        <v>124</v>
      </c>
      <c r="M2094" s="15" t="str">
        <f aca="false">INDEX('Mapa RF'!$B$4:$F$8,6-I2094,J2094)</f>
        <v>Hibernando</v>
      </c>
    </row>
    <row r="2095" customFormat="false" ht="15" hidden="false" customHeight="false" outlineLevel="0" collapsed="false">
      <c r="A2095" s="10" t="s">
        <v>823</v>
      </c>
      <c r="B2095" s="10" t="s">
        <v>8969</v>
      </c>
      <c r="C2095" s="11" t="n">
        <v>45658</v>
      </c>
      <c r="D2095" s="13" t="b">
        <f aca="false">FALSE()</f>
        <v>0</v>
      </c>
      <c r="E2095" s="14" t="n">
        <f aca="false">_xlfn.MAXIFS(Pedidos!$C$2:$C$7000,Pedidos!$B$2:$B$7000,A2095)</f>
        <v>45658</v>
      </c>
      <c r="F2095" s="15" t="n">
        <f aca="false">Parámetros!$B$4-E2095</f>
        <v>638</v>
      </c>
      <c r="G2095" s="7" t="n">
        <f aca="false">COUNTIF(Pedidos!$B$2:$B$7000,A2095)</f>
        <v>1</v>
      </c>
      <c r="H2095" s="16" t="n">
        <f aca="false">SUMIFS(Pedidos!$D$2:$D$7000,Pedidos!$B$2:$B$7000,A2095)</f>
        <v>21.37</v>
      </c>
      <c r="I2095" s="7" t="n">
        <f aca="false">5-MIN(4,INT(PERCENTRANK($F$2:$F$2401,F2095,6)*5))</f>
        <v>1</v>
      </c>
      <c r="J2095" s="15" t="n">
        <f aca="false">IF(G2095&gt;=Parámetros!$B$8,5,IF(G2095&gt;=Parámetros!$B$7,4,IF(G2095&gt;=Parámetros!$B$6,3,IF(G2095&gt;=Parámetros!$B$5,2,1))))</f>
        <v>1</v>
      </c>
      <c r="K2095" s="7" t="n">
        <f aca="false">1+MIN(4,INT(PERCENTRANK($H$2:$H$2401,H2095,6)*5))</f>
        <v>1</v>
      </c>
      <c r="L2095" s="7" t="str">
        <f aca="false">I2095&amp;J2095&amp;K2095</f>
        <v>111</v>
      </c>
      <c r="M2095" s="15" t="str">
        <f aca="false">INDEX('Mapa RF'!$B$4:$F$8,6-I2095,J2095)</f>
        <v>Hibernando</v>
      </c>
    </row>
    <row r="2096" customFormat="false" ht="15" hidden="false" customHeight="false" outlineLevel="0" collapsed="false">
      <c r="A2096" s="10" t="s">
        <v>7059</v>
      </c>
      <c r="B2096" s="10" t="s">
        <v>8971</v>
      </c>
      <c r="C2096" s="11" t="n">
        <v>46139</v>
      </c>
      <c r="D2096" s="13" t="b">
        <f aca="false">TRUE()</f>
        <v>1</v>
      </c>
      <c r="E2096" s="14" t="n">
        <f aca="false">_xlfn.MAXIFS(Pedidos!$C$2:$C$7000,Pedidos!$B$2:$B$7000,A2096)</f>
        <v>46139</v>
      </c>
      <c r="F2096" s="15" t="n">
        <f aca="false">Parámetros!$B$4-E2096</f>
        <v>157</v>
      </c>
      <c r="G2096" s="7" t="n">
        <f aca="false">COUNTIF(Pedidos!$B$2:$B$7000,A2096)</f>
        <v>1</v>
      </c>
      <c r="H2096" s="16" t="n">
        <f aca="false">SUMIFS(Pedidos!$D$2:$D$7000,Pedidos!$B$2:$B$7000,A2096)</f>
        <v>17.68</v>
      </c>
      <c r="I2096" s="7" t="n">
        <f aca="false">5-MIN(4,INT(PERCENTRANK($F$2:$F$2401,F2096,6)*5))</f>
        <v>4</v>
      </c>
      <c r="J2096" s="15" t="n">
        <f aca="false">IF(G2096&gt;=Parámetros!$B$8,5,IF(G2096&gt;=Parámetros!$B$7,4,IF(G2096&gt;=Parámetros!$B$6,3,IF(G2096&gt;=Parámetros!$B$5,2,1))))</f>
        <v>1</v>
      </c>
      <c r="K2096" s="7" t="n">
        <f aca="false">1+MIN(4,INT(PERCENTRANK($H$2:$H$2401,H2096,6)*5))</f>
        <v>1</v>
      </c>
      <c r="L2096" s="7" t="str">
        <f aca="false">I2096&amp;J2096&amp;K2096</f>
        <v>411</v>
      </c>
      <c r="M2096" s="15" t="str">
        <f aca="false">INDEX('Mapa RF'!$B$4:$F$8,6-I2096,J2096)</f>
        <v>Prometedores</v>
      </c>
    </row>
    <row r="2097" customFormat="false" ht="15" hidden="false" customHeight="false" outlineLevel="0" collapsed="false">
      <c r="A2097" s="10" t="s">
        <v>5895</v>
      </c>
      <c r="B2097" s="10" t="s">
        <v>8968</v>
      </c>
      <c r="C2097" s="11" t="n">
        <v>46048</v>
      </c>
      <c r="D2097" s="13" t="b">
        <f aca="false">FALSE()</f>
        <v>0</v>
      </c>
      <c r="E2097" s="14" t="n">
        <f aca="false">_xlfn.MAXIFS(Pedidos!$C$2:$C$7000,Pedidos!$B$2:$B$7000,A2097)</f>
        <v>46288</v>
      </c>
      <c r="F2097" s="15" t="n">
        <f aca="false">Parámetros!$B$4-E2097</f>
        <v>8</v>
      </c>
      <c r="G2097" s="7" t="n">
        <f aca="false">COUNTIF(Pedidos!$B$2:$B$7000,A2097)</f>
        <v>10</v>
      </c>
      <c r="H2097" s="16" t="n">
        <f aca="false">SUMIFS(Pedidos!$D$2:$D$7000,Pedidos!$B$2:$B$7000,A2097)</f>
        <v>409.6</v>
      </c>
      <c r="I2097" s="7" t="n">
        <f aca="false">5-MIN(4,INT(PERCENTRANK($F$2:$F$2401,F2097,6)*5))</f>
        <v>5</v>
      </c>
      <c r="J2097" s="15" t="n">
        <f aca="false">IF(G2097&gt;=Parámetros!$B$8,5,IF(G2097&gt;=Parámetros!$B$7,4,IF(G2097&gt;=Parámetros!$B$6,3,IF(G2097&gt;=Parámetros!$B$5,2,1))))</f>
        <v>5</v>
      </c>
      <c r="K2097" s="7" t="n">
        <f aca="false">1+MIN(4,INT(PERCENTRANK($H$2:$H$2401,H2097,6)*5))</f>
        <v>5</v>
      </c>
      <c r="L2097" s="7" t="str">
        <f aca="false">I2097&amp;J2097&amp;K2097</f>
        <v>555</v>
      </c>
      <c r="M2097" s="15" t="str">
        <f aca="false">INDEX('Mapa RF'!$B$4:$F$8,6-I2097,J2097)</f>
        <v>Campeones</v>
      </c>
    </row>
    <row r="2098" customFormat="false" ht="15" hidden="false" customHeight="false" outlineLevel="0" collapsed="false">
      <c r="A2098" s="10" t="s">
        <v>4920</v>
      </c>
      <c r="B2098" s="10" t="s">
        <v>8975</v>
      </c>
      <c r="C2098" s="11" t="n">
        <v>45973</v>
      </c>
      <c r="D2098" s="13" t="b">
        <f aca="false">TRUE()</f>
        <v>1</v>
      </c>
      <c r="E2098" s="14" t="n">
        <f aca="false">_xlfn.MAXIFS(Pedidos!$C$2:$C$7000,Pedidos!$B$2:$B$7000,A2098)</f>
        <v>45973</v>
      </c>
      <c r="F2098" s="15" t="n">
        <f aca="false">Parámetros!$B$4-E2098</f>
        <v>323</v>
      </c>
      <c r="G2098" s="7" t="n">
        <f aca="false">COUNTIF(Pedidos!$B$2:$B$7000,A2098)</f>
        <v>1</v>
      </c>
      <c r="H2098" s="16" t="n">
        <f aca="false">SUMIFS(Pedidos!$D$2:$D$7000,Pedidos!$B$2:$B$7000,A2098)</f>
        <v>45.85</v>
      </c>
      <c r="I2098" s="7" t="n">
        <f aca="false">5-MIN(4,INT(PERCENTRANK($F$2:$F$2401,F2098,6)*5))</f>
        <v>3</v>
      </c>
      <c r="J2098" s="15" t="n">
        <f aca="false">IF(G2098&gt;=Parámetros!$B$8,5,IF(G2098&gt;=Parámetros!$B$7,4,IF(G2098&gt;=Parámetros!$B$6,3,IF(G2098&gt;=Parámetros!$B$5,2,1))))</f>
        <v>1</v>
      </c>
      <c r="K2098" s="7" t="n">
        <f aca="false">1+MIN(4,INT(PERCENTRANK($H$2:$H$2401,H2098,6)*5))</f>
        <v>3</v>
      </c>
      <c r="L2098" s="7" t="str">
        <f aca="false">I2098&amp;J2098&amp;K2098</f>
        <v>313</v>
      </c>
      <c r="M2098" s="15" t="str">
        <f aca="false">INDEX('Mapa RF'!$B$4:$F$8,6-I2098,J2098)</f>
        <v>A punto de dormirse</v>
      </c>
    </row>
    <row r="2099" customFormat="false" ht="15" hidden="false" customHeight="false" outlineLevel="0" collapsed="false">
      <c r="A2099" s="10" t="s">
        <v>4583</v>
      </c>
      <c r="B2099" s="10" t="s">
        <v>8971</v>
      </c>
      <c r="C2099" s="11" t="n">
        <v>45948</v>
      </c>
      <c r="D2099" s="13" t="b">
        <f aca="false">TRUE()</f>
        <v>1</v>
      </c>
      <c r="E2099" s="14" t="n">
        <f aca="false">_xlfn.MAXIFS(Pedidos!$C$2:$C$7000,Pedidos!$B$2:$B$7000,A2099)</f>
        <v>45948</v>
      </c>
      <c r="F2099" s="15" t="n">
        <f aca="false">Parámetros!$B$4-E2099</f>
        <v>348</v>
      </c>
      <c r="G2099" s="7" t="n">
        <f aca="false">COUNTIF(Pedidos!$B$2:$B$7000,A2099)</f>
        <v>1</v>
      </c>
      <c r="H2099" s="16" t="n">
        <f aca="false">SUMIFS(Pedidos!$D$2:$D$7000,Pedidos!$B$2:$B$7000,A2099)</f>
        <v>27.29</v>
      </c>
      <c r="I2099" s="7" t="n">
        <f aca="false">5-MIN(4,INT(PERCENTRANK($F$2:$F$2401,F2099,6)*5))</f>
        <v>3</v>
      </c>
      <c r="J2099" s="15" t="n">
        <f aca="false">IF(G2099&gt;=Parámetros!$B$8,5,IF(G2099&gt;=Parámetros!$B$7,4,IF(G2099&gt;=Parámetros!$B$6,3,IF(G2099&gt;=Parámetros!$B$5,2,1))))</f>
        <v>1</v>
      </c>
      <c r="K2099" s="7" t="n">
        <f aca="false">1+MIN(4,INT(PERCENTRANK($H$2:$H$2401,H2099,6)*5))</f>
        <v>2</v>
      </c>
      <c r="L2099" s="7" t="str">
        <f aca="false">I2099&amp;J2099&amp;K2099</f>
        <v>312</v>
      </c>
      <c r="M2099" s="15" t="str">
        <f aca="false">INDEX('Mapa RF'!$B$4:$F$8,6-I2099,J2099)</f>
        <v>A punto de dormirse</v>
      </c>
    </row>
    <row r="2100" customFormat="false" ht="15" hidden="false" customHeight="false" outlineLevel="0" collapsed="false">
      <c r="A2100" s="10" t="s">
        <v>312</v>
      </c>
      <c r="B2100" s="10" t="s">
        <v>8968</v>
      </c>
      <c r="C2100" s="11" t="n">
        <v>45602</v>
      </c>
      <c r="D2100" s="13" t="b">
        <f aca="false">TRUE()</f>
        <v>1</v>
      </c>
      <c r="E2100" s="14" t="n">
        <f aca="false">_xlfn.MAXIFS(Pedidos!$C$2:$C$7000,Pedidos!$B$2:$B$7000,A2100)</f>
        <v>45701</v>
      </c>
      <c r="F2100" s="15" t="n">
        <f aca="false">Parámetros!$B$4-E2100</f>
        <v>595</v>
      </c>
      <c r="G2100" s="7" t="n">
        <f aca="false">COUNTIF(Pedidos!$B$2:$B$7000,A2100)</f>
        <v>3</v>
      </c>
      <c r="H2100" s="16" t="n">
        <f aca="false">SUMIFS(Pedidos!$D$2:$D$7000,Pedidos!$B$2:$B$7000,A2100)</f>
        <v>149.7</v>
      </c>
      <c r="I2100" s="7" t="n">
        <f aca="false">5-MIN(4,INT(PERCENTRANK($F$2:$F$2401,F2100,6)*5))</f>
        <v>1</v>
      </c>
      <c r="J2100" s="15" t="n">
        <f aca="false">IF(G2100&gt;=Parámetros!$B$8,5,IF(G2100&gt;=Parámetros!$B$7,4,IF(G2100&gt;=Parámetros!$B$6,3,IF(G2100&gt;=Parámetros!$B$5,2,1))))</f>
        <v>3</v>
      </c>
      <c r="K2100" s="7" t="n">
        <f aca="false">1+MIN(4,INT(PERCENTRANK($H$2:$H$2401,H2100,6)*5))</f>
        <v>5</v>
      </c>
      <c r="L2100" s="7" t="str">
        <f aca="false">I2100&amp;J2100&amp;K2100</f>
        <v>135</v>
      </c>
      <c r="M2100" s="15" t="str">
        <f aca="false">INDEX('Mapa RF'!$B$4:$F$8,6-I2100,J2100)</f>
        <v>En riesgo</v>
      </c>
    </row>
    <row r="2101" customFormat="false" ht="15" hidden="false" customHeight="false" outlineLevel="0" collapsed="false">
      <c r="A2101" s="10" t="s">
        <v>8737</v>
      </c>
      <c r="B2101" s="10" t="s">
        <v>8972</v>
      </c>
      <c r="C2101" s="11" t="n">
        <v>46277</v>
      </c>
      <c r="D2101" s="13" t="b">
        <f aca="false">TRUE()</f>
        <v>1</v>
      </c>
      <c r="E2101" s="14" t="n">
        <f aca="false">_xlfn.MAXIFS(Pedidos!$C$2:$C$7000,Pedidos!$B$2:$B$7000,A2101)</f>
        <v>46277</v>
      </c>
      <c r="F2101" s="15" t="n">
        <f aca="false">Parámetros!$B$4-E2101</f>
        <v>19</v>
      </c>
      <c r="G2101" s="7" t="n">
        <f aca="false">COUNTIF(Pedidos!$B$2:$B$7000,A2101)</f>
        <v>1</v>
      </c>
      <c r="H2101" s="16" t="n">
        <f aca="false">SUMIFS(Pedidos!$D$2:$D$7000,Pedidos!$B$2:$B$7000,A2101)</f>
        <v>28.45</v>
      </c>
      <c r="I2101" s="7" t="n">
        <f aca="false">5-MIN(4,INT(PERCENTRANK($F$2:$F$2401,F2101,6)*5))</f>
        <v>5</v>
      </c>
      <c r="J2101" s="15" t="n">
        <f aca="false">IF(G2101&gt;=Parámetros!$B$8,5,IF(G2101&gt;=Parámetros!$B$7,4,IF(G2101&gt;=Parámetros!$B$6,3,IF(G2101&gt;=Parámetros!$B$5,2,1))))</f>
        <v>1</v>
      </c>
      <c r="K2101" s="7" t="n">
        <f aca="false">1+MIN(4,INT(PERCENTRANK($H$2:$H$2401,H2101,6)*5))</f>
        <v>2</v>
      </c>
      <c r="L2101" s="7" t="str">
        <f aca="false">I2101&amp;J2101&amp;K2101</f>
        <v>512</v>
      </c>
      <c r="M2101" s="15" t="str">
        <f aca="false">INDEX('Mapa RF'!$B$4:$F$8,6-I2101,J2101)</f>
        <v>Nuevos</v>
      </c>
    </row>
    <row r="2102" customFormat="false" ht="15" hidden="false" customHeight="false" outlineLevel="0" collapsed="false">
      <c r="A2102" s="10" t="s">
        <v>659</v>
      </c>
      <c r="B2102" s="10" t="s">
        <v>8982</v>
      </c>
      <c r="C2102" s="11" t="n">
        <v>45642</v>
      </c>
      <c r="D2102" s="13" t="b">
        <f aca="false">TRUE()</f>
        <v>1</v>
      </c>
      <c r="E2102" s="14" t="n">
        <f aca="false">_xlfn.MAXIFS(Pedidos!$C$2:$C$7000,Pedidos!$B$2:$B$7000,A2102)</f>
        <v>45642</v>
      </c>
      <c r="F2102" s="15" t="n">
        <f aca="false">Parámetros!$B$4-E2102</f>
        <v>654</v>
      </c>
      <c r="G2102" s="7" t="n">
        <f aca="false">COUNTIF(Pedidos!$B$2:$B$7000,A2102)</f>
        <v>1</v>
      </c>
      <c r="H2102" s="16" t="n">
        <f aca="false">SUMIFS(Pedidos!$D$2:$D$7000,Pedidos!$B$2:$B$7000,A2102)</f>
        <v>19.2</v>
      </c>
      <c r="I2102" s="7" t="n">
        <f aca="false">5-MIN(4,INT(PERCENTRANK($F$2:$F$2401,F2102,6)*5))</f>
        <v>1</v>
      </c>
      <c r="J2102" s="15" t="n">
        <f aca="false">IF(G2102&gt;=Parámetros!$B$8,5,IF(G2102&gt;=Parámetros!$B$7,4,IF(G2102&gt;=Parámetros!$B$6,3,IF(G2102&gt;=Parámetros!$B$5,2,1))))</f>
        <v>1</v>
      </c>
      <c r="K2102" s="7" t="n">
        <f aca="false">1+MIN(4,INT(PERCENTRANK($H$2:$H$2401,H2102,6)*5))</f>
        <v>1</v>
      </c>
      <c r="L2102" s="7" t="str">
        <f aca="false">I2102&amp;J2102&amp;K2102</f>
        <v>111</v>
      </c>
      <c r="M2102" s="15" t="str">
        <f aca="false">INDEX('Mapa RF'!$B$4:$F$8,6-I2102,J2102)</f>
        <v>Hibernando</v>
      </c>
    </row>
    <row r="2103" customFormat="false" ht="15" hidden="false" customHeight="false" outlineLevel="0" collapsed="false">
      <c r="A2103" s="10" t="s">
        <v>8406</v>
      </c>
      <c r="B2103" s="10" t="s">
        <v>8968</v>
      </c>
      <c r="C2103" s="11" t="n">
        <v>46248</v>
      </c>
      <c r="D2103" s="13" t="b">
        <f aca="false">TRUE()</f>
        <v>1</v>
      </c>
      <c r="E2103" s="14" t="n">
        <f aca="false">_xlfn.MAXIFS(Pedidos!$C$2:$C$7000,Pedidos!$B$2:$B$7000,A2103)</f>
        <v>46248</v>
      </c>
      <c r="F2103" s="15" t="n">
        <f aca="false">Parámetros!$B$4-E2103</f>
        <v>48</v>
      </c>
      <c r="G2103" s="7" t="n">
        <f aca="false">COUNTIF(Pedidos!$B$2:$B$7000,A2103)</f>
        <v>1</v>
      </c>
      <c r="H2103" s="16" t="n">
        <f aca="false">SUMIFS(Pedidos!$D$2:$D$7000,Pedidos!$B$2:$B$7000,A2103)</f>
        <v>32.78</v>
      </c>
      <c r="I2103" s="7" t="n">
        <f aca="false">5-MIN(4,INT(PERCENTRANK($F$2:$F$2401,F2103,6)*5))</f>
        <v>5</v>
      </c>
      <c r="J2103" s="15" t="n">
        <f aca="false">IF(G2103&gt;=Parámetros!$B$8,5,IF(G2103&gt;=Parámetros!$B$7,4,IF(G2103&gt;=Parámetros!$B$6,3,IF(G2103&gt;=Parámetros!$B$5,2,1))))</f>
        <v>1</v>
      </c>
      <c r="K2103" s="7" t="n">
        <f aca="false">1+MIN(4,INT(PERCENTRANK($H$2:$H$2401,H2103,6)*5))</f>
        <v>2</v>
      </c>
      <c r="L2103" s="7" t="str">
        <f aca="false">I2103&amp;J2103&amp;K2103</f>
        <v>512</v>
      </c>
      <c r="M2103" s="15" t="str">
        <f aca="false">INDEX('Mapa RF'!$B$4:$F$8,6-I2103,J2103)</f>
        <v>Nuevos</v>
      </c>
    </row>
    <row r="2104" customFormat="false" ht="15" hidden="false" customHeight="false" outlineLevel="0" collapsed="false">
      <c r="A2104" s="10" t="s">
        <v>4439</v>
      </c>
      <c r="B2104" s="10" t="s">
        <v>8971</v>
      </c>
      <c r="C2104" s="11" t="n">
        <v>45938</v>
      </c>
      <c r="D2104" s="13" t="b">
        <f aca="false">TRUE()</f>
        <v>1</v>
      </c>
      <c r="E2104" s="14" t="n">
        <f aca="false">_xlfn.MAXIFS(Pedidos!$C$2:$C$7000,Pedidos!$B$2:$B$7000,A2104)</f>
        <v>45938</v>
      </c>
      <c r="F2104" s="15" t="n">
        <f aca="false">Parámetros!$B$4-E2104</f>
        <v>358</v>
      </c>
      <c r="G2104" s="7" t="n">
        <f aca="false">COUNTIF(Pedidos!$B$2:$B$7000,A2104)</f>
        <v>1</v>
      </c>
      <c r="H2104" s="16" t="n">
        <f aca="false">SUMIFS(Pedidos!$D$2:$D$7000,Pedidos!$B$2:$B$7000,A2104)</f>
        <v>53.52</v>
      </c>
      <c r="I2104" s="7" t="n">
        <f aca="false">5-MIN(4,INT(PERCENTRANK($F$2:$F$2401,F2104,6)*5))</f>
        <v>2</v>
      </c>
      <c r="J2104" s="15" t="n">
        <f aca="false">IF(G2104&gt;=Parámetros!$B$8,5,IF(G2104&gt;=Parámetros!$B$7,4,IF(G2104&gt;=Parámetros!$B$6,3,IF(G2104&gt;=Parámetros!$B$5,2,1))))</f>
        <v>1</v>
      </c>
      <c r="K2104" s="7" t="n">
        <f aca="false">1+MIN(4,INT(PERCENTRANK($H$2:$H$2401,H2104,6)*5))</f>
        <v>3</v>
      </c>
      <c r="L2104" s="7" t="str">
        <f aca="false">I2104&amp;J2104&amp;K2104</f>
        <v>213</v>
      </c>
      <c r="M2104" s="15" t="str">
        <f aca="false">INDEX('Mapa RF'!$B$4:$F$8,6-I2104,J2104)</f>
        <v>Hibernando</v>
      </c>
    </row>
    <row r="2105" customFormat="false" ht="15" hidden="false" customHeight="false" outlineLevel="0" collapsed="false">
      <c r="A2105" s="10" t="s">
        <v>5161</v>
      </c>
      <c r="B2105" s="10" t="s">
        <v>8974</v>
      </c>
      <c r="C2105" s="11" t="n">
        <v>45991</v>
      </c>
      <c r="D2105" s="13" t="b">
        <f aca="false">TRUE()</f>
        <v>1</v>
      </c>
      <c r="E2105" s="14" t="n">
        <f aca="false">_xlfn.MAXIFS(Pedidos!$C$2:$C$7000,Pedidos!$B$2:$B$7000,A2105)</f>
        <v>46240</v>
      </c>
      <c r="F2105" s="15" t="n">
        <f aca="false">Parámetros!$B$4-E2105</f>
        <v>56</v>
      </c>
      <c r="G2105" s="7" t="n">
        <f aca="false">COUNTIF(Pedidos!$B$2:$B$7000,A2105)</f>
        <v>5</v>
      </c>
      <c r="H2105" s="16" t="n">
        <f aca="false">SUMIFS(Pedidos!$D$2:$D$7000,Pedidos!$B$2:$B$7000,A2105)</f>
        <v>230.43</v>
      </c>
      <c r="I2105" s="7" t="n">
        <f aca="false">5-MIN(4,INT(PERCENTRANK($F$2:$F$2401,F2105,6)*5))</f>
        <v>5</v>
      </c>
      <c r="J2105" s="15" t="n">
        <f aca="false">IF(G2105&gt;=Parámetros!$B$8,5,IF(G2105&gt;=Parámetros!$B$7,4,IF(G2105&gt;=Parámetros!$B$6,3,IF(G2105&gt;=Parámetros!$B$5,2,1))))</f>
        <v>4</v>
      </c>
      <c r="K2105" s="7" t="n">
        <f aca="false">1+MIN(4,INT(PERCENTRANK($H$2:$H$2401,H2105,6)*5))</f>
        <v>5</v>
      </c>
      <c r="L2105" s="7" t="str">
        <f aca="false">I2105&amp;J2105&amp;K2105</f>
        <v>545</v>
      </c>
      <c r="M2105" s="15" t="str">
        <f aca="false">INDEX('Mapa RF'!$B$4:$F$8,6-I2105,J2105)</f>
        <v>Campeones</v>
      </c>
    </row>
    <row r="2106" customFormat="false" ht="15" hidden="false" customHeight="false" outlineLevel="0" collapsed="false">
      <c r="A2106" s="10" t="s">
        <v>4700</v>
      </c>
      <c r="B2106" s="10" t="s">
        <v>8972</v>
      </c>
      <c r="C2106" s="11" t="n">
        <v>45957</v>
      </c>
      <c r="D2106" s="13" t="b">
        <f aca="false">TRUE()</f>
        <v>1</v>
      </c>
      <c r="E2106" s="14" t="n">
        <f aca="false">_xlfn.MAXIFS(Pedidos!$C$2:$C$7000,Pedidos!$B$2:$B$7000,A2106)</f>
        <v>45957</v>
      </c>
      <c r="F2106" s="15" t="n">
        <f aca="false">Parámetros!$B$4-E2106</f>
        <v>339</v>
      </c>
      <c r="G2106" s="7" t="n">
        <f aca="false">COUNTIF(Pedidos!$B$2:$B$7000,A2106)</f>
        <v>1</v>
      </c>
      <c r="H2106" s="16" t="n">
        <f aca="false">SUMIFS(Pedidos!$D$2:$D$7000,Pedidos!$B$2:$B$7000,A2106)</f>
        <v>55.78</v>
      </c>
      <c r="I2106" s="7" t="n">
        <f aca="false">5-MIN(4,INT(PERCENTRANK($F$2:$F$2401,F2106,6)*5))</f>
        <v>3</v>
      </c>
      <c r="J2106" s="15" t="n">
        <f aca="false">IF(G2106&gt;=Parámetros!$B$8,5,IF(G2106&gt;=Parámetros!$B$7,4,IF(G2106&gt;=Parámetros!$B$6,3,IF(G2106&gt;=Parámetros!$B$5,2,1))))</f>
        <v>1</v>
      </c>
      <c r="K2106" s="7" t="n">
        <f aca="false">1+MIN(4,INT(PERCENTRANK($H$2:$H$2401,H2106,6)*5))</f>
        <v>3</v>
      </c>
      <c r="L2106" s="7" t="str">
        <f aca="false">I2106&amp;J2106&amp;K2106</f>
        <v>313</v>
      </c>
      <c r="M2106" s="15" t="str">
        <f aca="false">INDEX('Mapa RF'!$B$4:$F$8,6-I2106,J2106)</f>
        <v>A punto de dormirse</v>
      </c>
    </row>
    <row r="2107" customFormat="false" ht="15" hidden="false" customHeight="false" outlineLevel="0" collapsed="false">
      <c r="A2107" s="10" t="s">
        <v>4347</v>
      </c>
      <c r="B2107" s="10" t="s">
        <v>8977</v>
      </c>
      <c r="C2107" s="11" t="n">
        <v>45932</v>
      </c>
      <c r="D2107" s="13" t="b">
        <f aca="false">FALSE()</f>
        <v>0</v>
      </c>
      <c r="E2107" s="14" t="n">
        <f aca="false">_xlfn.MAXIFS(Pedidos!$C$2:$C$7000,Pedidos!$B$2:$B$7000,A2107)</f>
        <v>46129</v>
      </c>
      <c r="F2107" s="15" t="n">
        <f aca="false">Parámetros!$B$4-E2107</f>
        <v>167</v>
      </c>
      <c r="G2107" s="7" t="n">
        <f aca="false">COUNTIF(Pedidos!$B$2:$B$7000,A2107)</f>
        <v>2</v>
      </c>
      <c r="H2107" s="16" t="n">
        <f aca="false">SUMIFS(Pedidos!$D$2:$D$7000,Pedidos!$B$2:$B$7000,A2107)</f>
        <v>92.9</v>
      </c>
      <c r="I2107" s="7" t="n">
        <f aca="false">5-MIN(4,INT(PERCENTRANK($F$2:$F$2401,F2107,6)*5))</f>
        <v>4</v>
      </c>
      <c r="J2107" s="15" t="n">
        <f aca="false">IF(G2107&gt;=Parámetros!$B$8,5,IF(G2107&gt;=Parámetros!$B$7,4,IF(G2107&gt;=Parámetros!$B$6,3,IF(G2107&gt;=Parámetros!$B$5,2,1))))</f>
        <v>2</v>
      </c>
      <c r="K2107" s="7" t="n">
        <f aca="false">1+MIN(4,INT(PERCENTRANK($H$2:$H$2401,H2107,6)*5))</f>
        <v>4</v>
      </c>
      <c r="L2107" s="7" t="str">
        <f aca="false">I2107&amp;J2107&amp;K2107</f>
        <v>424</v>
      </c>
      <c r="M2107" s="15" t="str">
        <f aca="false">INDEX('Mapa RF'!$B$4:$F$8,6-I2107,J2107)</f>
        <v>Potencialmente leales</v>
      </c>
    </row>
    <row r="2108" customFormat="false" ht="15" hidden="false" customHeight="false" outlineLevel="0" collapsed="false">
      <c r="A2108" s="10" t="s">
        <v>2293</v>
      </c>
      <c r="B2108" s="10" t="s">
        <v>8968</v>
      </c>
      <c r="C2108" s="11" t="n">
        <v>45777</v>
      </c>
      <c r="D2108" s="13" t="b">
        <f aca="false">TRUE()</f>
        <v>1</v>
      </c>
      <c r="E2108" s="14" t="n">
        <f aca="false">_xlfn.MAXIFS(Pedidos!$C$2:$C$7000,Pedidos!$B$2:$B$7000,A2108)</f>
        <v>45888</v>
      </c>
      <c r="F2108" s="15" t="n">
        <f aca="false">Parámetros!$B$4-E2108</f>
        <v>408</v>
      </c>
      <c r="G2108" s="7" t="n">
        <f aca="false">COUNTIF(Pedidos!$B$2:$B$7000,A2108)</f>
        <v>2</v>
      </c>
      <c r="H2108" s="16" t="n">
        <f aca="false">SUMIFS(Pedidos!$D$2:$D$7000,Pedidos!$B$2:$B$7000,A2108)</f>
        <v>79.32</v>
      </c>
      <c r="I2108" s="7" t="n">
        <f aca="false">5-MIN(4,INT(PERCENTRANK($F$2:$F$2401,F2108,6)*5))</f>
        <v>2</v>
      </c>
      <c r="J2108" s="15" t="n">
        <f aca="false">IF(G2108&gt;=Parámetros!$B$8,5,IF(G2108&gt;=Parámetros!$B$7,4,IF(G2108&gt;=Parámetros!$B$6,3,IF(G2108&gt;=Parámetros!$B$5,2,1))))</f>
        <v>2</v>
      </c>
      <c r="K2108" s="7" t="n">
        <f aca="false">1+MIN(4,INT(PERCENTRANK($H$2:$H$2401,H2108,6)*5))</f>
        <v>4</v>
      </c>
      <c r="L2108" s="7" t="str">
        <f aca="false">I2108&amp;J2108&amp;K2108</f>
        <v>224</v>
      </c>
      <c r="M2108" s="15" t="str">
        <f aca="false">INDEX('Mapa RF'!$B$4:$F$8,6-I2108,J2108)</f>
        <v>Hibernando</v>
      </c>
    </row>
    <row r="2109" customFormat="false" ht="15" hidden="false" customHeight="false" outlineLevel="0" collapsed="false">
      <c r="A2109" s="10" t="s">
        <v>1320</v>
      </c>
      <c r="B2109" s="10" t="s">
        <v>8980</v>
      </c>
      <c r="C2109" s="11" t="n">
        <v>45703</v>
      </c>
      <c r="D2109" s="13" t="b">
        <f aca="false">TRUE()</f>
        <v>1</v>
      </c>
      <c r="E2109" s="14" t="n">
        <f aca="false">_xlfn.MAXIFS(Pedidos!$C$2:$C$7000,Pedidos!$B$2:$B$7000,A2109)</f>
        <v>45703</v>
      </c>
      <c r="F2109" s="15" t="n">
        <f aca="false">Parámetros!$B$4-E2109</f>
        <v>593</v>
      </c>
      <c r="G2109" s="7" t="n">
        <f aca="false">COUNTIF(Pedidos!$B$2:$B$7000,A2109)</f>
        <v>1</v>
      </c>
      <c r="H2109" s="16" t="n">
        <f aca="false">SUMIFS(Pedidos!$D$2:$D$7000,Pedidos!$B$2:$B$7000,A2109)</f>
        <v>36.4</v>
      </c>
      <c r="I2109" s="7" t="n">
        <f aca="false">5-MIN(4,INT(PERCENTRANK($F$2:$F$2401,F2109,6)*5))</f>
        <v>1</v>
      </c>
      <c r="J2109" s="15" t="n">
        <f aca="false">IF(G2109&gt;=Parámetros!$B$8,5,IF(G2109&gt;=Parámetros!$B$7,4,IF(G2109&gt;=Parámetros!$B$6,3,IF(G2109&gt;=Parámetros!$B$5,2,1))))</f>
        <v>1</v>
      </c>
      <c r="K2109" s="7" t="n">
        <f aca="false">1+MIN(4,INT(PERCENTRANK($H$2:$H$2401,H2109,6)*5))</f>
        <v>3</v>
      </c>
      <c r="L2109" s="7" t="str">
        <f aca="false">I2109&amp;J2109&amp;K2109</f>
        <v>113</v>
      </c>
      <c r="M2109" s="15" t="str">
        <f aca="false">INDEX('Mapa RF'!$B$4:$F$8,6-I2109,J2109)</f>
        <v>Hibernando</v>
      </c>
    </row>
    <row r="2110" customFormat="false" ht="15" hidden="false" customHeight="false" outlineLevel="0" collapsed="false">
      <c r="A2110" s="10" t="s">
        <v>3094</v>
      </c>
      <c r="B2110" s="10" t="s">
        <v>8971</v>
      </c>
      <c r="C2110" s="11" t="n">
        <v>45838</v>
      </c>
      <c r="D2110" s="13" t="b">
        <f aca="false">TRUE()</f>
        <v>1</v>
      </c>
      <c r="E2110" s="14" t="n">
        <f aca="false">_xlfn.MAXIFS(Pedidos!$C$2:$C$7000,Pedidos!$B$2:$B$7000,A2110)</f>
        <v>46029</v>
      </c>
      <c r="F2110" s="15" t="n">
        <f aca="false">Parámetros!$B$4-E2110</f>
        <v>267</v>
      </c>
      <c r="G2110" s="7" t="n">
        <f aca="false">COUNTIF(Pedidos!$B$2:$B$7000,A2110)</f>
        <v>5</v>
      </c>
      <c r="H2110" s="16" t="n">
        <f aca="false">SUMIFS(Pedidos!$D$2:$D$7000,Pedidos!$B$2:$B$7000,A2110)</f>
        <v>190.05</v>
      </c>
      <c r="I2110" s="7" t="n">
        <f aca="false">5-MIN(4,INT(PERCENTRANK($F$2:$F$2401,F2110,6)*5))</f>
        <v>3</v>
      </c>
      <c r="J2110" s="15" t="n">
        <f aca="false">IF(G2110&gt;=Parámetros!$B$8,5,IF(G2110&gt;=Parámetros!$B$7,4,IF(G2110&gt;=Parámetros!$B$6,3,IF(G2110&gt;=Parámetros!$B$5,2,1))))</f>
        <v>4</v>
      </c>
      <c r="K2110" s="7" t="n">
        <f aca="false">1+MIN(4,INT(PERCENTRANK($H$2:$H$2401,H2110,6)*5))</f>
        <v>5</v>
      </c>
      <c r="L2110" s="7" t="str">
        <f aca="false">I2110&amp;J2110&amp;K2110</f>
        <v>345</v>
      </c>
      <c r="M2110" s="15" t="str">
        <f aca="false">INDEX('Mapa RF'!$B$4:$F$8,6-I2110,J2110)</f>
        <v>Leales</v>
      </c>
    </row>
    <row r="2111" customFormat="false" ht="15" hidden="false" customHeight="false" outlineLevel="0" collapsed="false">
      <c r="A2111" s="10" t="s">
        <v>3141</v>
      </c>
      <c r="B2111" s="10" t="s">
        <v>8968</v>
      </c>
      <c r="C2111" s="11" t="n">
        <v>45842</v>
      </c>
      <c r="D2111" s="13" t="b">
        <f aca="false">TRUE()</f>
        <v>1</v>
      </c>
      <c r="E2111" s="14" t="n">
        <f aca="false">_xlfn.MAXIFS(Pedidos!$C$2:$C$7000,Pedidos!$B$2:$B$7000,A2111)</f>
        <v>46218</v>
      </c>
      <c r="F2111" s="15" t="n">
        <f aca="false">Parámetros!$B$4-E2111</f>
        <v>78</v>
      </c>
      <c r="G2111" s="7" t="n">
        <f aca="false">COUNTIF(Pedidos!$B$2:$B$7000,A2111)</f>
        <v>3</v>
      </c>
      <c r="H2111" s="16" t="n">
        <f aca="false">SUMIFS(Pedidos!$D$2:$D$7000,Pedidos!$B$2:$B$7000,A2111)</f>
        <v>71.42</v>
      </c>
      <c r="I2111" s="7" t="n">
        <f aca="false">5-MIN(4,INT(PERCENTRANK($F$2:$F$2401,F2111,6)*5))</f>
        <v>4</v>
      </c>
      <c r="J2111" s="15" t="n">
        <f aca="false">IF(G2111&gt;=Parámetros!$B$8,5,IF(G2111&gt;=Parámetros!$B$7,4,IF(G2111&gt;=Parámetros!$B$6,3,IF(G2111&gt;=Parámetros!$B$5,2,1))))</f>
        <v>3</v>
      </c>
      <c r="K2111" s="7" t="n">
        <f aca="false">1+MIN(4,INT(PERCENTRANK($H$2:$H$2401,H2111,6)*5))</f>
        <v>4</v>
      </c>
      <c r="L2111" s="7" t="str">
        <f aca="false">I2111&amp;J2111&amp;K2111</f>
        <v>434</v>
      </c>
      <c r="M2111" s="15" t="str">
        <f aca="false">INDEX('Mapa RF'!$B$4:$F$8,6-I2111,J2111)</f>
        <v>Potencialmente leales</v>
      </c>
    </row>
    <row r="2112" customFormat="false" ht="15" hidden="false" customHeight="false" outlineLevel="0" collapsed="false">
      <c r="A2112" s="10" t="s">
        <v>1008</v>
      </c>
      <c r="B2112" s="10" t="s">
        <v>8968</v>
      </c>
      <c r="C2112" s="11" t="n">
        <v>45676</v>
      </c>
      <c r="D2112" s="13" t="b">
        <f aca="false">TRUE()</f>
        <v>1</v>
      </c>
      <c r="E2112" s="14" t="n">
        <f aca="false">_xlfn.MAXIFS(Pedidos!$C$2:$C$7000,Pedidos!$B$2:$B$7000,A2112)</f>
        <v>46039</v>
      </c>
      <c r="F2112" s="15" t="n">
        <f aca="false">Parámetros!$B$4-E2112</f>
        <v>257</v>
      </c>
      <c r="G2112" s="7" t="n">
        <f aca="false">COUNTIF(Pedidos!$B$2:$B$7000,A2112)</f>
        <v>3</v>
      </c>
      <c r="H2112" s="16" t="n">
        <f aca="false">SUMIFS(Pedidos!$D$2:$D$7000,Pedidos!$B$2:$B$7000,A2112)</f>
        <v>133.13</v>
      </c>
      <c r="I2112" s="7" t="n">
        <f aca="false">5-MIN(4,INT(PERCENTRANK($F$2:$F$2401,F2112,6)*5))</f>
        <v>3</v>
      </c>
      <c r="J2112" s="15" t="n">
        <f aca="false">IF(G2112&gt;=Parámetros!$B$8,5,IF(G2112&gt;=Parámetros!$B$7,4,IF(G2112&gt;=Parámetros!$B$6,3,IF(G2112&gt;=Parámetros!$B$5,2,1))))</f>
        <v>3</v>
      </c>
      <c r="K2112" s="7" t="n">
        <f aca="false">1+MIN(4,INT(PERCENTRANK($H$2:$H$2401,H2112,6)*5))</f>
        <v>4</v>
      </c>
      <c r="L2112" s="7" t="str">
        <f aca="false">I2112&amp;J2112&amp;K2112</f>
        <v>334</v>
      </c>
      <c r="M2112" s="15" t="str">
        <f aca="false">INDEX('Mapa RF'!$B$4:$F$8,6-I2112,J2112)</f>
        <v>Necesitan atención</v>
      </c>
    </row>
    <row r="2113" customFormat="false" ht="15" hidden="false" customHeight="false" outlineLevel="0" collapsed="false">
      <c r="A2113" s="10" t="s">
        <v>4585</v>
      </c>
      <c r="B2113" s="10" t="s">
        <v>8968</v>
      </c>
      <c r="C2113" s="11" t="n">
        <v>45948</v>
      </c>
      <c r="D2113" s="13" t="b">
        <f aca="false">FALSE()</f>
        <v>0</v>
      </c>
      <c r="E2113" s="14" t="n">
        <f aca="false">_xlfn.MAXIFS(Pedidos!$C$2:$C$7000,Pedidos!$B$2:$B$7000,A2113)</f>
        <v>46206</v>
      </c>
      <c r="F2113" s="15" t="n">
        <f aca="false">Parámetros!$B$4-E2113</f>
        <v>90</v>
      </c>
      <c r="G2113" s="7" t="n">
        <f aca="false">COUNTIF(Pedidos!$B$2:$B$7000,A2113)</f>
        <v>3</v>
      </c>
      <c r="H2113" s="16" t="n">
        <f aca="false">SUMIFS(Pedidos!$D$2:$D$7000,Pedidos!$B$2:$B$7000,A2113)</f>
        <v>125.82</v>
      </c>
      <c r="I2113" s="7" t="n">
        <f aca="false">5-MIN(4,INT(PERCENTRANK($F$2:$F$2401,F2113,6)*5))</f>
        <v>4</v>
      </c>
      <c r="J2113" s="15" t="n">
        <f aca="false">IF(G2113&gt;=Parámetros!$B$8,5,IF(G2113&gt;=Parámetros!$B$7,4,IF(G2113&gt;=Parámetros!$B$6,3,IF(G2113&gt;=Parámetros!$B$5,2,1))))</f>
        <v>3</v>
      </c>
      <c r="K2113" s="7" t="n">
        <f aca="false">1+MIN(4,INT(PERCENTRANK($H$2:$H$2401,H2113,6)*5))</f>
        <v>4</v>
      </c>
      <c r="L2113" s="7" t="str">
        <f aca="false">I2113&amp;J2113&amp;K2113</f>
        <v>434</v>
      </c>
      <c r="M2113" s="15" t="str">
        <f aca="false">INDEX('Mapa RF'!$B$4:$F$8,6-I2113,J2113)</f>
        <v>Potencialmente leales</v>
      </c>
    </row>
    <row r="2114" customFormat="false" ht="15" hidden="false" customHeight="false" outlineLevel="0" collapsed="false">
      <c r="A2114" s="10" t="s">
        <v>8045</v>
      </c>
      <c r="B2114" s="10" t="s">
        <v>8972</v>
      </c>
      <c r="C2114" s="11" t="n">
        <v>46220</v>
      </c>
      <c r="D2114" s="13" t="b">
        <f aca="false">TRUE()</f>
        <v>1</v>
      </c>
      <c r="E2114" s="14" t="n">
        <f aca="false">_xlfn.MAXIFS(Pedidos!$C$2:$C$7000,Pedidos!$B$2:$B$7000,A2114)</f>
        <v>46220</v>
      </c>
      <c r="F2114" s="15" t="n">
        <f aca="false">Parámetros!$B$4-E2114</f>
        <v>76</v>
      </c>
      <c r="G2114" s="7" t="n">
        <f aca="false">COUNTIF(Pedidos!$B$2:$B$7000,A2114)</f>
        <v>1</v>
      </c>
      <c r="H2114" s="16" t="n">
        <f aca="false">SUMIFS(Pedidos!$D$2:$D$7000,Pedidos!$B$2:$B$7000,A2114)</f>
        <v>22.73</v>
      </c>
      <c r="I2114" s="7" t="n">
        <f aca="false">5-MIN(4,INT(PERCENTRANK($F$2:$F$2401,F2114,6)*5))</f>
        <v>4</v>
      </c>
      <c r="J2114" s="15" t="n">
        <f aca="false">IF(G2114&gt;=Parámetros!$B$8,5,IF(G2114&gt;=Parámetros!$B$7,4,IF(G2114&gt;=Parámetros!$B$6,3,IF(G2114&gt;=Parámetros!$B$5,2,1))))</f>
        <v>1</v>
      </c>
      <c r="K2114" s="7" t="n">
        <f aca="false">1+MIN(4,INT(PERCENTRANK($H$2:$H$2401,H2114,6)*5))</f>
        <v>1</v>
      </c>
      <c r="L2114" s="7" t="str">
        <f aca="false">I2114&amp;J2114&amp;K2114</f>
        <v>411</v>
      </c>
      <c r="M2114" s="15" t="str">
        <f aca="false">INDEX('Mapa RF'!$B$4:$F$8,6-I2114,J2114)</f>
        <v>Prometedores</v>
      </c>
    </row>
    <row r="2115" customFormat="false" ht="15" hidden="false" customHeight="false" outlineLevel="0" collapsed="false">
      <c r="A2115" s="10" t="s">
        <v>5707</v>
      </c>
      <c r="B2115" s="10" t="s">
        <v>8975</v>
      </c>
      <c r="C2115" s="11" t="n">
        <v>46033</v>
      </c>
      <c r="D2115" s="13" t="b">
        <f aca="false">TRUE()</f>
        <v>1</v>
      </c>
      <c r="E2115" s="14" t="n">
        <f aca="false">_xlfn.MAXIFS(Pedidos!$C$2:$C$7000,Pedidos!$B$2:$B$7000,A2115)</f>
        <v>46033</v>
      </c>
      <c r="F2115" s="15" t="n">
        <f aca="false">Parámetros!$B$4-E2115</f>
        <v>263</v>
      </c>
      <c r="G2115" s="7" t="n">
        <f aca="false">COUNTIF(Pedidos!$B$2:$B$7000,A2115)</f>
        <v>1</v>
      </c>
      <c r="H2115" s="16" t="n">
        <f aca="false">SUMIFS(Pedidos!$D$2:$D$7000,Pedidos!$B$2:$B$7000,A2115)</f>
        <v>16.44</v>
      </c>
      <c r="I2115" s="7" t="n">
        <f aca="false">5-MIN(4,INT(PERCENTRANK($F$2:$F$2401,F2115,6)*5))</f>
        <v>3</v>
      </c>
      <c r="J2115" s="15" t="n">
        <f aca="false">IF(G2115&gt;=Parámetros!$B$8,5,IF(G2115&gt;=Parámetros!$B$7,4,IF(G2115&gt;=Parámetros!$B$6,3,IF(G2115&gt;=Parámetros!$B$5,2,1))))</f>
        <v>1</v>
      </c>
      <c r="K2115" s="7" t="n">
        <f aca="false">1+MIN(4,INT(PERCENTRANK($H$2:$H$2401,H2115,6)*5))</f>
        <v>1</v>
      </c>
      <c r="L2115" s="7" t="str">
        <f aca="false">I2115&amp;J2115&amp;K2115</f>
        <v>311</v>
      </c>
      <c r="M2115" s="15" t="str">
        <f aca="false">INDEX('Mapa RF'!$B$4:$F$8,6-I2115,J2115)</f>
        <v>A punto de dormirse</v>
      </c>
    </row>
    <row r="2116" customFormat="false" ht="15" hidden="false" customHeight="false" outlineLevel="0" collapsed="false">
      <c r="A2116" s="10" t="s">
        <v>3606</v>
      </c>
      <c r="B2116" s="10" t="s">
        <v>8979</v>
      </c>
      <c r="C2116" s="11" t="n">
        <v>45875</v>
      </c>
      <c r="D2116" s="13" t="b">
        <f aca="false">FALSE()</f>
        <v>0</v>
      </c>
      <c r="E2116" s="14" t="n">
        <f aca="false">_xlfn.MAXIFS(Pedidos!$C$2:$C$7000,Pedidos!$B$2:$B$7000,A2116)</f>
        <v>46229</v>
      </c>
      <c r="F2116" s="15" t="n">
        <f aca="false">Parámetros!$B$4-E2116</f>
        <v>67</v>
      </c>
      <c r="G2116" s="7" t="n">
        <f aca="false">COUNTIF(Pedidos!$B$2:$B$7000,A2116)</f>
        <v>9</v>
      </c>
      <c r="H2116" s="16" t="n">
        <f aca="false">SUMIFS(Pedidos!$D$2:$D$7000,Pedidos!$B$2:$B$7000,A2116)</f>
        <v>340.14</v>
      </c>
      <c r="I2116" s="7" t="n">
        <f aca="false">5-MIN(4,INT(PERCENTRANK($F$2:$F$2401,F2116,6)*5))</f>
        <v>4</v>
      </c>
      <c r="J2116" s="15" t="n">
        <f aca="false">IF(G2116&gt;=Parámetros!$B$8,5,IF(G2116&gt;=Parámetros!$B$7,4,IF(G2116&gt;=Parámetros!$B$6,3,IF(G2116&gt;=Parámetros!$B$5,2,1))))</f>
        <v>5</v>
      </c>
      <c r="K2116" s="7" t="n">
        <f aca="false">1+MIN(4,INT(PERCENTRANK($H$2:$H$2401,H2116,6)*5))</f>
        <v>5</v>
      </c>
      <c r="L2116" s="7" t="str">
        <f aca="false">I2116&amp;J2116&amp;K2116</f>
        <v>455</v>
      </c>
      <c r="M2116" s="15" t="str">
        <f aca="false">INDEX('Mapa RF'!$B$4:$F$8,6-I2116,J2116)</f>
        <v>Leales</v>
      </c>
    </row>
    <row r="2117" customFormat="false" ht="15" hidden="false" customHeight="false" outlineLevel="0" collapsed="false">
      <c r="A2117" s="10" t="s">
        <v>2794</v>
      </c>
      <c r="B2117" s="10" t="s">
        <v>8968</v>
      </c>
      <c r="C2117" s="11" t="n">
        <v>45816</v>
      </c>
      <c r="D2117" s="13" t="b">
        <f aca="false">TRUE()</f>
        <v>1</v>
      </c>
      <c r="E2117" s="14" t="n">
        <f aca="false">_xlfn.MAXIFS(Pedidos!$C$2:$C$7000,Pedidos!$B$2:$B$7000,A2117)</f>
        <v>45816</v>
      </c>
      <c r="F2117" s="15" t="n">
        <f aca="false">Parámetros!$B$4-E2117</f>
        <v>480</v>
      </c>
      <c r="G2117" s="7" t="n">
        <f aca="false">COUNTIF(Pedidos!$B$2:$B$7000,A2117)</f>
        <v>1</v>
      </c>
      <c r="H2117" s="16" t="n">
        <f aca="false">SUMIFS(Pedidos!$D$2:$D$7000,Pedidos!$B$2:$B$7000,A2117)</f>
        <v>17.01</v>
      </c>
      <c r="I2117" s="7" t="n">
        <f aca="false">5-MIN(4,INT(PERCENTRANK($F$2:$F$2401,F2117,6)*5))</f>
        <v>2</v>
      </c>
      <c r="J2117" s="15" t="n">
        <f aca="false">IF(G2117&gt;=Parámetros!$B$8,5,IF(G2117&gt;=Parámetros!$B$7,4,IF(G2117&gt;=Parámetros!$B$6,3,IF(G2117&gt;=Parámetros!$B$5,2,1))))</f>
        <v>1</v>
      </c>
      <c r="K2117" s="7" t="n">
        <f aca="false">1+MIN(4,INT(PERCENTRANK($H$2:$H$2401,H2117,6)*5))</f>
        <v>1</v>
      </c>
      <c r="L2117" s="7" t="str">
        <f aca="false">I2117&amp;J2117&amp;K2117</f>
        <v>211</v>
      </c>
      <c r="M2117" s="15" t="str">
        <f aca="false">INDEX('Mapa RF'!$B$4:$F$8,6-I2117,J2117)</f>
        <v>Hibernando</v>
      </c>
    </row>
    <row r="2118" customFormat="false" ht="15" hidden="false" customHeight="false" outlineLevel="0" collapsed="false">
      <c r="A2118" s="10" t="s">
        <v>298</v>
      </c>
      <c r="B2118" s="10" t="s">
        <v>8968</v>
      </c>
      <c r="C2118" s="11" t="n">
        <v>45600</v>
      </c>
      <c r="D2118" s="13" t="b">
        <f aca="false">TRUE()</f>
        <v>1</v>
      </c>
      <c r="E2118" s="14" t="n">
        <f aca="false">_xlfn.MAXIFS(Pedidos!$C$2:$C$7000,Pedidos!$B$2:$B$7000,A2118)</f>
        <v>45600</v>
      </c>
      <c r="F2118" s="15" t="n">
        <f aca="false">Parámetros!$B$4-E2118</f>
        <v>696</v>
      </c>
      <c r="G2118" s="7" t="n">
        <f aca="false">COUNTIF(Pedidos!$B$2:$B$7000,A2118)</f>
        <v>1</v>
      </c>
      <c r="H2118" s="16" t="n">
        <f aca="false">SUMIFS(Pedidos!$D$2:$D$7000,Pedidos!$B$2:$B$7000,A2118)</f>
        <v>24.58</v>
      </c>
      <c r="I2118" s="7" t="n">
        <f aca="false">5-MIN(4,INT(PERCENTRANK($F$2:$F$2401,F2118,6)*5))</f>
        <v>1</v>
      </c>
      <c r="J2118" s="15" t="n">
        <f aca="false">IF(G2118&gt;=Parámetros!$B$8,5,IF(G2118&gt;=Parámetros!$B$7,4,IF(G2118&gt;=Parámetros!$B$6,3,IF(G2118&gt;=Parámetros!$B$5,2,1))))</f>
        <v>1</v>
      </c>
      <c r="K2118" s="7" t="n">
        <f aca="false">1+MIN(4,INT(PERCENTRANK($H$2:$H$2401,H2118,6)*5))</f>
        <v>1</v>
      </c>
      <c r="L2118" s="7" t="str">
        <f aca="false">I2118&amp;J2118&amp;K2118</f>
        <v>111</v>
      </c>
      <c r="M2118" s="15" t="str">
        <f aca="false">INDEX('Mapa RF'!$B$4:$F$8,6-I2118,J2118)</f>
        <v>Hibernando</v>
      </c>
    </row>
    <row r="2119" customFormat="false" ht="15" hidden="false" customHeight="false" outlineLevel="0" collapsed="false">
      <c r="A2119" s="10" t="s">
        <v>7572</v>
      </c>
      <c r="B2119" s="10" t="s">
        <v>8972</v>
      </c>
      <c r="C2119" s="11" t="n">
        <v>46183</v>
      </c>
      <c r="D2119" s="13" t="b">
        <f aca="false">TRUE()</f>
        <v>1</v>
      </c>
      <c r="E2119" s="14" t="n">
        <f aca="false">_xlfn.MAXIFS(Pedidos!$C$2:$C$7000,Pedidos!$B$2:$B$7000,A2119)</f>
        <v>46183</v>
      </c>
      <c r="F2119" s="15" t="n">
        <f aca="false">Parámetros!$B$4-E2119</f>
        <v>113</v>
      </c>
      <c r="G2119" s="7" t="n">
        <f aca="false">COUNTIF(Pedidos!$B$2:$B$7000,A2119)</f>
        <v>1</v>
      </c>
      <c r="H2119" s="16" t="n">
        <f aca="false">SUMIFS(Pedidos!$D$2:$D$7000,Pedidos!$B$2:$B$7000,A2119)</f>
        <v>23.79</v>
      </c>
      <c r="I2119" s="7" t="n">
        <f aca="false">5-MIN(4,INT(PERCENTRANK($F$2:$F$2401,F2119,6)*5))</f>
        <v>4</v>
      </c>
      <c r="J2119" s="15" t="n">
        <f aca="false">IF(G2119&gt;=Parámetros!$B$8,5,IF(G2119&gt;=Parámetros!$B$7,4,IF(G2119&gt;=Parámetros!$B$6,3,IF(G2119&gt;=Parámetros!$B$5,2,1))))</f>
        <v>1</v>
      </c>
      <c r="K2119" s="7" t="n">
        <f aca="false">1+MIN(4,INT(PERCENTRANK($H$2:$H$2401,H2119,6)*5))</f>
        <v>1</v>
      </c>
      <c r="L2119" s="7" t="str">
        <f aca="false">I2119&amp;J2119&amp;K2119</f>
        <v>411</v>
      </c>
      <c r="M2119" s="15" t="str">
        <f aca="false">INDEX('Mapa RF'!$B$4:$F$8,6-I2119,J2119)</f>
        <v>Prometedores</v>
      </c>
    </row>
    <row r="2120" customFormat="false" ht="15" hidden="false" customHeight="false" outlineLevel="0" collapsed="false">
      <c r="A2120" s="10" t="s">
        <v>6588</v>
      </c>
      <c r="B2120" s="10" t="s">
        <v>8972</v>
      </c>
      <c r="C2120" s="11" t="n">
        <v>46101</v>
      </c>
      <c r="D2120" s="13" t="b">
        <f aca="false">TRUE()</f>
        <v>1</v>
      </c>
      <c r="E2120" s="14" t="n">
        <f aca="false">_xlfn.MAXIFS(Pedidos!$C$2:$C$7000,Pedidos!$B$2:$B$7000,A2120)</f>
        <v>46101</v>
      </c>
      <c r="F2120" s="15" t="n">
        <f aca="false">Parámetros!$B$4-E2120</f>
        <v>195</v>
      </c>
      <c r="G2120" s="7" t="n">
        <f aca="false">COUNTIF(Pedidos!$B$2:$B$7000,A2120)</f>
        <v>1</v>
      </c>
      <c r="H2120" s="16" t="n">
        <f aca="false">SUMIFS(Pedidos!$D$2:$D$7000,Pedidos!$B$2:$B$7000,A2120)</f>
        <v>24.52</v>
      </c>
      <c r="I2120" s="7" t="n">
        <f aca="false">5-MIN(4,INT(PERCENTRANK($F$2:$F$2401,F2120,6)*5))</f>
        <v>4</v>
      </c>
      <c r="J2120" s="15" t="n">
        <f aca="false">IF(G2120&gt;=Parámetros!$B$8,5,IF(G2120&gt;=Parámetros!$B$7,4,IF(G2120&gt;=Parámetros!$B$6,3,IF(G2120&gt;=Parámetros!$B$5,2,1))))</f>
        <v>1</v>
      </c>
      <c r="K2120" s="7" t="n">
        <f aca="false">1+MIN(4,INT(PERCENTRANK($H$2:$H$2401,H2120,6)*5))</f>
        <v>1</v>
      </c>
      <c r="L2120" s="7" t="str">
        <f aca="false">I2120&amp;J2120&amp;K2120</f>
        <v>411</v>
      </c>
      <c r="M2120" s="15" t="str">
        <f aca="false">INDEX('Mapa RF'!$B$4:$F$8,6-I2120,J2120)</f>
        <v>Prometedores</v>
      </c>
    </row>
    <row r="2121" customFormat="false" ht="15" hidden="false" customHeight="false" outlineLevel="0" collapsed="false">
      <c r="A2121" s="10" t="s">
        <v>244</v>
      </c>
      <c r="B2121" s="10" t="s">
        <v>8971</v>
      </c>
      <c r="C2121" s="11" t="n">
        <v>45593</v>
      </c>
      <c r="D2121" s="13" t="b">
        <f aca="false">TRUE()</f>
        <v>1</v>
      </c>
      <c r="E2121" s="14" t="n">
        <f aca="false">_xlfn.MAXIFS(Pedidos!$C$2:$C$7000,Pedidos!$B$2:$B$7000,A2121)</f>
        <v>45945</v>
      </c>
      <c r="F2121" s="15" t="n">
        <f aca="false">Parámetros!$B$4-E2121</f>
        <v>351</v>
      </c>
      <c r="G2121" s="7" t="n">
        <f aca="false">COUNTIF(Pedidos!$B$2:$B$7000,A2121)</f>
        <v>13</v>
      </c>
      <c r="H2121" s="16" t="n">
        <f aca="false">SUMIFS(Pedidos!$D$2:$D$7000,Pedidos!$B$2:$B$7000,A2121)</f>
        <v>736.16</v>
      </c>
      <c r="I2121" s="7" t="n">
        <f aca="false">5-MIN(4,INT(PERCENTRANK($F$2:$F$2401,F2121,6)*5))</f>
        <v>3</v>
      </c>
      <c r="J2121" s="15" t="n">
        <f aca="false">IF(G2121&gt;=Parámetros!$B$8,5,IF(G2121&gt;=Parámetros!$B$7,4,IF(G2121&gt;=Parámetros!$B$6,3,IF(G2121&gt;=Parámetros!$B$5,2,1))))</f>
        <v>5</v>
      </c>
      <c r="K2121" s="7" t="n">
        <f aca="false">1+MIN(4,INT(PERCENTRANK($H$2:$H$2401,H2121,6)*5))</f>
        <v>5</v>
      </c>
      <c r="L2121" s="7" t="str">
        <f aca="false">I2121&amp;J2121&amp;K2121</f>
        <v>355</v>
      </c>
      <c r="M2121" s="15" t="str">
        <f aca="false">INDEX('Mapa RF'!$B$4:$F$8,6-I2121,J2121)</f>
        <v>Leales</v>
      </c>
    </row>
    <row r="2122" customFormat="false" ht="15" hidden="false" customHeight="false" outlineLevel="0" collapsed="false">
      <c r="A2122" s="10" t="s">
        <v>911</v>
      </c>
      <c r="B2122" s="10" t="s">
        <v>8969</v>
      </c>
      <c r="C2122" s="11" t="n">
        <v>45667</v>
      </c>
      <c r="D2122" s="13" t="b">
        <f aca="false">TRUE()</f>
        <v>1</v>
      </c>
      <c r="E2122" s="14" t="n">
        <f aca="false">_xlfn.MAXIFS(Pedidos!$C$2:$C$7000,Pedidos!$B$2:$B$7000,A2122)</f>
        <v>45667</v>
      </c>
      <c r="F2122" s="15" t="n">
        <f aca="false">Parámetros!$B$4-E2122</f>
        <v>629</v>
      </c>
      <c r="G2122" s="7" t="n">
        <f aca="false">COUNTIF(Pedidos!$B$2:$B$7000,A2122)</f>
        <v>1</v>
      </c>
      <c r="H2122" s="16" t="n">
        <f aca="false">SUMIFS(Pedidos!$D$2:$D$7000,Pedidos!$B$2:$B$7000,A2122)</f>
        <v>45.48</v>
      </c>
      <c r="I2122" s="7" t="n">
        <f aca="false">5-MIN(4,INT(PERCENTRANK($F$2:$F$2401,F2122,6)*5))</f>
        <v>1</v>
      </c>
      <c r="J2122" s="15" t="n">
        <f aca="false">IF(G2122&gt;=Parámetros!$B$8,5,IF(G2122&gt;=Parámetros!$B$7,4,IF(G2122&gt;=Parámetros!$B$6,3,IF(G2122&gt;=Parámetros!$B$5,2,1))))</f>
        <v>1</v>
      </c>
      <c r="K2122" s="7" t="n">
        <f aca="false">1+MIN(4,INT(PERCENTRANK($H$2:$H$2401,H2122,6)*5))</f>
        <v>3</v>
      </c>
      <c r="L2122" s="7" t="str">
        <f aca="false">I2122&amp;J2122&amp;K2122</f>
        <v>113</v>
      </c>
      <c r="M2122" s="15" t="str">
        <f aca="false">INDEX('Mapa RF'!$B$4:$F$8,6-I2122,J2122)</f>
        <v>Hibernando</v>
      </c>
    </row>
    <row r="2123" customFormat="false" ht="15" hidden="false" customHeight="false" outlineLevel="0" collapsed="false">
      <c r="A2123" s="10" t="s">
        <v>3998</v>
      </c>
      <c r="B2123" s="10" t="s">
        <v>8972</v>
      </c>
      <c r="C2123" s="11" t="n">
        <v>45904</v>
      </c>
      <c r="D2123" s="13" t="b">
        <f aca="false">TRUE()</f>
        <v>1</v>
      </c>
      <c r="E2123" s="14" t="n">
        <f aca="false">_xlfn.MAXIFS(Pedidos!$C$2:$C$7000,Pedidos!$B$2:$B$7000,A2123)</f>
        <v>45904</v>
      </c>
      <c r="F2123" s="15" t="n">
        <f aca="false">Parámetros!$B$4-E2123</f>
        <v>392</v>
      </c>
      <c r="G2123" s="7" t="n">
        <f aca="false">COUNTIF(Pedidos!$B$2:$B$7000,A2123)</f>
        <v>1</v>
      </c>
      <c r="H2123" s="16" t="n">
        <f aca="false">SUMIFS(Pedidos!$D$2:$D$7000,Pedidos!$B$2:$B$7000,A2123)</f>
        <v>31.26</v>
      </c>
      <c r="I2123" s="7" t="n">
        <f aca="false">5-MIN(4,INT(PERCENTRANK($F$2:$F$2401,F2123,6)*5))</f>
        <v>2</v>
      </c>
      <c r="J2123" s="15" t="n">
        <f aca="false">IF(G2123&gt;=Parámetros!$B$8,5,IF(G2123&gt;=Parámetros!$B$7,4,IF(G2123&gt;=Parámetros!$B$6,3,IF(G2123&gt;=Parámetros!$B$5,2,1))))</f>
        <v>1</v>
      </c>
      <c r="K2123" s="7" t="n">
        <f aca="false">1+MIN(4,INT(PERCENTRANK($H$2:$H$2401,H2123,6)*5))</f>
        <v>2</v>
      </c>
      <c r="L2123" s="7" t="str">
        <f aca="false">I2123&amp;J2123&amp;K2123</f>
        <v>212</v>
      </c>
      <c r="M2123" s="15" t="str">
        <f aca="false">INDEX('Mapa RF'!$B$4:$F$8,6-I2123,J2123)</f>
        <v>Hibernando</v>
      </c>
    </row>
    <row r="2124" customFormat="false" ht="15" hidden="false" customHeight="false" outlineLevel="0" collapsed="false">
      <c r="A2124" s="10" t="s">
        <v>5733</v>
      </c>
      <c r="B2124" s="10" t="s">
        <v>8974</v>
      </c>
      <c r="C2124" s="11" t="n">
        <v>46035</v>
      </c>
      <c r="D2124" s="13" t="b">
        <f aca="false">TRUE()</f>
        <v>1</v>
      </c>
      <c r="E2124" s="14" t="n">
        <f aca="false">_xlfn.MAXIFS(Pedidos!$C$2:$C$7000,Pedidos!$B$2:$B$7000,A2124)</f>
        <v>46274</v>
      </c>
      <c r="F2124" s="15" t="n">
        <f aca="false">Parámetros!$B$4-E2124</f>
        <v>22</v>
      </c>
      <c r="G2124" s="7" t="n">
        <f aca="false">COUNTIF(Pedidos!$B$2:$B$7000,A2124)</f>
        <v>5</v>
      </c>
      <c r="H2124" s="16" t="n">
        <f aca="false">SUMIFS(Pedidos!$D$2:$D$7000,Pedidos!$B$2:$B$7000,A2124)</f>
        <v>338.91</v>
      </c>
      <c r="I2124" s="7" t="n">
        <f aca="false">5-MIN(4,INT(PERCENTRANK($F$2:$F$2401,F2124,6)*5))</f>
        <v>5</v>
      </c>
      <c r="J2124" s="15" t="n">
        <f aca="false">IF(G2124&gt;=Parámetros!$B$8,5,IF(G2124&gt;=Parámetros!$B$7,4,IF(G2124&gt;=Parámetros!$B$6,3,IF(G2124&gt;=Parámetros!$B$5,2,1))))</f>
        <v>4</v>
      </c>
      <c r="K2124" s="7" t="n">
        <f aca="false">1+MIN(4,INT(PERCENTRANK($H$2:$H$2401,H2124,6)*5))</f>
        <v>5</v>
      </c>
      <c r="L2124" s="7" t="str">
        <f aca="false">I2124&amp;J2124&amp;K2124</f>
        <v>545</v>
      </c>
      <c r="M2124" s="15" t="str">
        <f aca="false">INDEX('Mapa RF'!$B$4:$F$8,6-I2124,J2124)</f>
        <v>Campeones</v>
      </c>
    </row>
    <row r="2125" customFormat="false" ht="15" hidden="false" customHeight="false" outlineLevel="0" collapsed="false">
      <c r="A2125" s="10" t="s">
        <v>913</v>
      </c>
      <c r="B2125" s="10" t="s">
        <v>8968</v>
      </c>
      <c r="C2125" s="11" t="n">
        <v>45667</v>
      </c>
      <c r="D2125" s="13" t="b">
        <f aca="false">TRUE()</f>
        <v>1</v>
      </c>
      <c r="E2125" s="14" t="n">
        <f aca="false">_xlfn.MAXIFS(Pedidos!$C$2:$C$7000,Pedidos!$B$2:$B$7000,A2125)</f>
        <v>46263</v>
      </c>
      <c r="F2125" s="15" t="n">
        <f aca="false">Parámetros!$B$4-E2125</f>
        <v>33</v>
      </c>
      <c r="G2125" s="7" t="n">
        <f aca="false">COUNTIF(Pedidos!$B$2:$B$7000,A2125)</f>
        <v>10</v>
      </c>
      <c r="H2125" s="16" t="n">
        <f aca="false">SUMIFS(Pedidos!$D$2:$D$7000,Pedidos!$B$2:$B$7000,A2125)</f>
        <v>476.9</v>
      </c>
      <c r="I2125" s="7" t="n">
        <f aca="false">5-MIN(4,INT(PERCENTRANK($F$2:$F$2401,F2125,6)*5))</f>
        <v>5</v>
      </c>
      <c r="J2125" s="15" t="n">
        <f aca="false">IF(G2125&gt;=Parámetros!$B$8,5,IF(G2125&gt;=Parámetros!$B$7,4,IF(G2125&gt;=Parámetros!$B$6,3,IF(G2125&gt;=Parámetros!$B$5,2,1))))</f>
        <v>5</v>
      </c>
      <c r="K2125" s="7" t="n">
        <f aca="false">1+MIN(4,INT(PERCENTRANK($H$2:$H$2401,H2125,6)*5))</f>
        <v>5</v>
      </c>
      <c r="L2125" s="7" t="str">
        <f aca="false">I2125&amp;J2125&amp;K2125</f>
        <v>555</v>
      </c>
      <c r="M2125" s="15" t="str">
        <f aca="false">INDEX('Mapa RF'!$B$4:$F$8,6-I2125,J2125)</f>
        <v>Campeones</v>
      </c>
    </row>
    <row r="2126" customFormat="false" ht="15" hidden="false" customHeight="false" outlineLevel="0" collapsed="false">
      <c r="A2126" s="10" t="s">
        <v>7080</v>
      </c>
      <c r="B2126" s="10" t="s">
        <v>8972</v>
      </c>
      <c r="C2126" s="11" t="n">
        <v>46141</v>
      </c>
      <c r="D2126" s="13" t="b">
        <f aca="false">TRUE()</f>
        <v>1</v>
      </c>
      <c r="E2126" s="14" t="n">
        <f aca="false">_xlfn.MAXIFS(Pedidos!$C$2:$C$7000,Pedidos!$B$2:$B$7000,A2126)</f>
        <v>46141</v>
      </c>
      <c r="F2126" s="15" t="n">
        <f aca="false">Parámetros!$B$4-E2126</f>
        <v>155</v>
      </c>
      <c r="G2126" s="7" t="n">
        <f aca="false">COUNTIF(Pedidos!$B$2:$B$7000,A2126)</f>
        <v>1</v>
      </c>
      <c r="H2126" s="16" t="n">
        <f aca="false">SUMIFS(Pedidos!$D$2:$D$7000,Pedidos!$B$2:$B$7000,A2126)</f>
        <v>29.48</v>
      </c>
      <c r="I2126" s="7" t="n">
        <f aca="false">5-MIN(4,INT(PERCENTRANK($F$2:$F$2401,F2126,6)*5))</f>
        <v>4</v>
      </c>
      <c r="J2126" s="15" t="n">
        <f aca="false">IF(G2126&gt;=Parámetros!$B$8,5,IF(G2126&gt;=Parámetros!$B$7,4,IF(G2126&gt;=Parámetros!$B$6,3,IF(G2126&gt;=Parámetros!$B$5,2,1))))</f>
        <v>1</v>
      </c>
      <c r="K2126" s="7" t="n">
        <f aca="false">1+MIN(4,INT(PERCENTRANK($H$2:$H$2401,H2126,6)*5))</f>
        <v>2</v>
      </c>
      <c r="L2126" s="7" t="str">
        <f aca="false">I2126&amp;J2126&amp;K2126</f>
        <v>412</v>
      </c>
      <c r="M2126" s="15" t="str">
        <f aca="false">INDEX('Mapa RF'!$B$4:$F$8,6-I2126,J2126)</f>
        <v>Prometedores</v>
      </c>
    </row>
    <row r="2127" customFormat="false" ht="15" hidden="false" customHeight="false" outlineLevel="0" collapsed="false">
      <c r="A2127" s="10" t="s">
        <v>516</v>
      </c>
      <c r="B2127" s="10" t="s">
        <v>8980</v>
      </c>
      <c r="C2127" s="11" t="n">
        <v>45628</v>
      </c>
      <c r="D2127" s="13" t="b">
        <f aca="false">TRUE()</f>
        <v>1</v>
      </c>
      <c r="E2127" s="14" t="n">
        <f aca="false">_xlfn.MAXIFS(Pedidos!$C$2:$C$7000,Pedidos!$B$2:$B$7000,A2127)</f>
        <v>45858</v>
      </c>
      <c r="F2127" s="15" t="n">
        <f aca="false">Parámetros!$B$4-E2127</f>
        <v>438</v>
      </c>
      <c r="G2127" s="7" t="n">
        <f aca="false">COUNTIF(Pedidos!$B$2:$B$7000,A2127)</f>
        <v>4</v>
      </c>
      <c r="H2127" s="16" t="n">
        <f aca="false">SUMIFS(Pedidos!$D$2:$D$7000,Pedidos!$B$2:$B$7000,A2127)</f>
        <v>125.91</v>
      </c>
      <c r="I2127" s="7" t="n">
        <f aca="false">5-MIN(4,INT(PERCENTRANK($F$2:$F$2401,F2127,6)*5))</f>
        <v>2</v>
      </c>
      <c r="J2127" s="15" t="n">
        <f aca="false">IF(G2127&gt;=Parámetros!$B$8,5,IF(G2127&gt;=Parámetros!$B$7,4,IF(G2127&gt;=Parámetros!$B$6,3,IF(G2127&gt;=Parámetros!$B$5,2,1))))</f>
        <v>4</v>
      </c>
      <c r="K2127" s="7" t="n">
        <f aca="false">1+MIN(4,INT(PERCENTRANK($H$2:$H$2401,H2127,6)*5))</f>
        <v>4</v>
      </c>
      <c r="L2127" s="7" t="str">
        <f aca="false">I2127&amp;J2127&amp;K2127</f>
        <v>244</v>
      </c>
      <c r="M2127" s="15" t="str">
        <f aca="false">INDEX('Mapa RF'!$B$4:$F$8,6-I2127,J2127)</f>
        <v>En riesgo</v>
      </c>
    </row>
    <row r="2128" customFormat="false" ht="15" hidden="false" customHeight="false" outlineLevel="0" collapsed="false">
      <c r="A2128" s="10" t="s">
        <v>3851</v>
      </c>
      <c r="B2128" s="10" t="s">
        <v>8975</v>
      </c>
      <c r="C2128" s="11" t="n">
        <v>45893</v>
      </c>
      <c r="D2128" s="13" t="b">
        <f aca="false">TRUE()</f>
        <v>1</v>
      </c>
      <c r="E2128" s="14" t="n">
        <f aca="false">_xlfn.MAXIFS(Pedidos!$C$2:$C$7000,Pedidos!$B$2:$B$7000,A2128)</f>
        <v>45893</v>
      </c>
      <c r="F2128" s="15" t="n">
        <f aca="false">Parámetros!$B$4-E2128</f>
        <v>403</v>
      </c>
      <c r="G2128" s="7" t="n">
        <f aca="false">COUNTIF(Pedidos!$B$2:$B$7000,A2128)</f>
        <v>1</v>
      </c>
      <c r="H2128" s="16" t="n">
        <f aca="false">SUMIFS(Pedidos!$D$2:$D$7000,Pedidos!$B$2:$B$7000,A2128)</f>
        <v>36.99</v>
      </c>
      <c r="I2128" s="7" t="n">
        <f aca="false">5-MIN(4,INT(PERCENTRANK($F$2:$F$2401,F2128,6)*5))</f>
        <v>2</v>
      </c>
      <c r="J2128" s="15" t="n">
        <f aca="false">IF(G2128&gt;=Parámetros!$B$8,5,IF(G2128&gt;=Parámetros!$B$7,4,IF(G2128&gt;=Parámetros!$B$6,3,IF(G2128&gt;=Parámetros!$B$5,2,1))))</f>
        <v>1</v>
      </c>
      <c r="K2128" s="7" t="n">
        <f aca="false">1+MIN(4,INT(PERCENTRANK($H$2:$H$2401,H2128,6)*5))</f>
        <v>3</v>
      </c>
      <c r="L2128" s="7" t="str">
        <f aca="false">I2128&amp;J2128&amp;K2128</f>
        <v>213</v>
      </c>
      <c r="M2128" s="15" t="str">
        <f aca="false">INDEX('Mapa RF'!$B$4:$F$8,6-I2128,J2128)</f>
        <v>Hibernando</v>
      </c>
    </row>
    <row r="2129" customFormat="false" ht="15" hidden="false" customHeight="false" outlineLevel="0" collapsed="false">
      <c r="A2129" s="10" t="s">
        <v>1035</v>
      </c>
      <c r="B2129" s="10" t="s">
        <v>8975</v>
      </c>
      <c r="C2129" s="11" t="n">
        <v>45679</v>
      </c>
      <c r="D2129" s="13" t="b">
        <f aca="false">TRUE()</f>
        <v>1</v>
      </c>
      <c r="E2129" s="14" t="n">
        <f aca="false">_xlfn.MAXIFS(Pedidos!$C$2:$C$7000,Pedidos!$B$2:$B$7000,A2129)</f>
        <v>45826</v>
      </c>
      <c r="F2129" s="15" t="n">
        <f aca="false">Parámetros!$B$4-E2129</f>
        <v>470</v>
      </c>
      <c r="G2129" s="7" t="n">
        <f aca="false">COUNTIF(Pedidos!$B$2:$B$7000,A2129)</f>
        <v>2</v>
      </c>
      <c r="H2129" s="16" t="n">
        <f aca="false">SUMIFS(Pedidos!$D$2:$D$7000,Pedidos!$B$2:$B$7000,A2129)</f>
        <v>51.55</v>
      </c>
      <c r="I2129" s="7" t="n">
        <f aca="false">5-MIN(4,INT(PERCENTRANK($F$2:$F$2401,F2129,6)*5))</f>
        <v>2</v>
      </c>
      <c r="J2129" s="15" t="n">
        <f aca="false">IF(G2129&gt;=Parámetros!$B$8,5,IF(G2129&gt;=Parámetros!$B$7,4,IF(G2129&gt;=Parámetros!$B$6,3,IF(G2129&gt;=Parámetros!$B$5,2,1))))</f>
        <v>2</v>
      </c>
      <c r="K2129" s="7" t="n">
        <f aca="false">1+MIN(4,INT(PERCENTRANK($H$2:$H$2401,H2129,6)*5))</f>
        <v>3</v>
      </c>
      <c r="L2129" s="7" t="str">
        <f aca="false">I2129&amp;J2129&amp;K2129</f>
        <v>223</v>
      </c>
      <c r="M2129" s="15" t="str">
        <f aca="false">INDEX('Mapa RF'!$B$4:$F$8,6-I2129,J2129)</f>
        <v>Hibernando</v>
      </c>
    </row>
    <row r="2130" customFormat="false" ht="15" hidden="false" customHeight="false" outlineLevel="0" collapsed="false">
      <c r="A2130" s="10" t="s">
        <v>3356</v>
      </c>
      <c r="B2130" s="10" t="s">
        <v>8973</v>
      </c>
      <c r="C2130" s="11" t="n">
        <v>45858</v>
      </c>
      <c r="D2130" s="13" t="b">
        <f aca="false">TRUE()</f>
        <v>1</v>
      </c>
      <c r="E2130" s="14" t="n">
        <f aca="false">_xlfn.MAXIFS(Pedidos!$C$2:$C$7000,Pedidos!$B$2:$B$7000,A2130)</f>
        <v>45858</v>
      </c>
      <c r="F2130" s="15" t="n">
        <f aca="false">Parámetros!$B$4-E2130</f>
        <v>438</v>
      </c>
      <c r="G2130" s="7" t="n">
        <f aca="false">COUNTIF(Pedidos!$B$2:$B$7000,A2130)</f>
        <v>1</v>
      </c>
      <c r="H2130" s="16" t="n">
        <f aca="false">SUMIFS(Pedidos!$D$2:$D$7000,Pedidos!$B$2:$B$7000,A2130)</f>
        <v>21.78</v>
      </c>
      <c r="I2130" s="7" t="n">
        <f aca="false">5-MIN(4,INT(PERCENTRANK($F$2:$F$2401,F2130,6)*5))</f>
        <v>2</v>
      </c>
      <c r="J2130" s="15" t="n">
        <f aca="false">IF(G2130&gt;=Parámetros!$B$8,5,IF(G2130&gt;=Parámetros!$B$7,4,IF(G2130&gt;=Parámetros!$B$6,3,IF(G2130&gt;=Parámetros!$B$5,2,1))))</f>
        <v>1</v>
      </c>
      <c r="K2130" s="7" t="n">
        <f aca="false">1+MIN(4,INT(PERCENTRANK($H$2:$H$2401,H2130,6)*5))</f>
        <v>1</v>
      </c>
      <c r="L2130" s="7" t="str">
        <f aca="false">I2130&amp;J2130&amp;K2130</f>
        <v>211</v>
      </c>
      <c r="M2130" s="15" t="str">
        <f aca="false">INDEX('Mapa RF'!$B$4:$F$8,6-I2130,J2130)</f>
        <v>Hibernando</v>
      </c>
    </row>
    <row r="2131" customFormat="false" ht="15" hidden="false" customHeight="false" outlineLevel="0" collapsed="false">
      <c r="A2131" s="10" t="s">
        <v>3450</v>
      </c>
      <c r="B2131" s="10" t="s">
        <v>8972</v>
      </c>
      <c r="C2131" s="11" t="n">
        <v>45865</v>
      </c>
      <c r="D2131" s="13" t="b">
        <f aca="false">FALSE()</f>
        <v>0</v>
      </c>
      <c r="E2131" s="14" t="n">
        <f aca="false">_xlfn.MAXIFS(Pedidos!$C$2:$C$7000,Pedidos!$B$2:$B$7000,A2131)</f>
        <v>45865</v>
      </c>
      <c r="F2131" s="15" t="n">
        <f aca="false">Parámetros!$B$4-E2131</f>
        <v>431</v>
      </c>
      <c r="G2131" s="7" t="n">
        <f aca="false">COUNTIF(Pedidos!$B$2:$B$7000,A2131)</f>
        <v>1</v>
      </c>
      <c r="H2131" s="16" t="n">
        <f aca="false">SUMIFS(Pedidos!$D$2:$D$7000,Pedidos!$B$2:$B$7000,A2131)</f>
        <v>20.48</v>
      </c>
      <c r="I2131" s="7" t="n">
        <f aca="false">5-MIN(4,INT(PERCENTRANK($F$2:$F$2401,F2131,6)*5))</f>
        <v>2</v>
      </c>
      <c r="J2131" s="15" t="n">
        <f aca="false">IF(G2131&gt;=Parámetros!$B$8,5,IF(G2131&gt;=Parámetros!$B$7,4,IF(G2131&gt;=Parámetros!$B$6,3,IF(G2131&gt;=Parámetros!$B$5,2,1))))</f>
        <v>1</v>
      </c>
      <c r="K2131" s="7" t="n">
        <f aca="false">1+MIN(4,INT(PERCENTRANK($H$2:$H$2401,H2131,6)*5))</f>
        <v>1</v>
      </c>
      <c r="L2131" s="7" t="str">
        <f aca="false">I2131&amp;J2131&amp;K2131</f>
        <v>211</v>
      </c>
      <c r="M2131" s="15" t="str">
        <f aca="false">INDEX('Mapa RF'!$B$4:$F$8,6-I2131,J2131)</f>
        <v>Hibernando</v>
      </c>
    </row>
    <row r="2132" customFormat="false" ht="15" hidden="false" customHeight="false" outlineLevel="0" collapsed="false">
      <c r="A2132" s="10" t="s">
        <v>2027</v>
      </c>
      <c r="B2132" s="10" t="s">
        <v>8972</v>
      </c>
      <c r="C2132" s="11" t="n">
        <v>45758</v>
      </c>
      <c r="D2132" s="13" t="b">
        <f aca="false">FALSE()</f>
        <v>0</v>
      </c>
      <c r="E2132" s="14" t="n">
        <f aca="false">_xlfn.MAXIFS(Pedidos!$C$2:$C$7000,Pedidos!$B$2:$B$7000,A2132)</f>
        <v>45977</v>
      </c>
      <c r="F2132" s="15" t="n">
        <f aca="false">Parámetros!$B$4-E2132</f>
        <v>319</v>
      </c>
      <c r="G2132" s="7" t="n">
        <f aca="false">COUNTIF(Pedidos!$B$2:$B$7000,A2132)</f>
        <v>7</v>
      </c>
      <c r="H2132" s="16" t="n">
        <f aca="false">SUMIFS(Pedidos!$D$2:$D$7000,Pedidos!$B$2:$B$7000,A2132)</f>
        <v>389.95</v>
      </c>
      <c r="I2132" s="7" t="n">
        <f aca="false">5-MIN(4,INT(PERCENTRANK($F$2:$F$2401,F2132,6)*5))</f>
        <v>3</v>
      </c>
      <c r="J2132" s="15" t="n">
        <f aca="false">IF(G2132&gt;=Parámetros!$B$8,5,IF(G2132&gt;=Parámetros!$B$7,4,IF(G2132&gt;=Parámetros!$B$6,3,IF(G2132&gt;=Parámetros!$B$5,2,1))))</f>
        <v>5</v>
      </c>
      <c r="K2132" s="7" t="n">
        <f aca="false">1+MIN(4,INT(PERCENTRANK($H$2:$H$2401,H2132,6)*5))</f>
        <v>5</v>
      </c>
      <c r="L2132" s="7" t="str">
        <f aca="false">I2132&amp;J2132&amp;K2132</f>
        <v>355</v>
      </c>
      <c r="M2132" s="15" t="str">
        <f aca="false">INDEX('Mapa RF'!$B$4:$F$8,6-I2132,J2132)</f>
        <v>Leales</v>
      </c>
    </row>
    <row r="2133" customFormat="false" ht="15" hidden="false" customHeight="false" outlineLevel="0" collapsed="false">
      <c r="A2133" s="10" t="s">
        <v>737</v>
      </c>
      <c r="B2133" s="10" t="s">
        <v>8971</v>
      </c>
      <c r="C2133" s="11" t="n">
        <v>45649</v>
      </c>
      <c r="D2133" s="13" t="b">
        <f aca="false">TRUE()</f>
        <v>1</v>
      </c>
      <c r="E2133" s="14" t="n">
        <f aca="false">_xlfn.MAXIFS(Pedidos!$C$2:$C$7000,Pedidos!$B$2:$B$7000,A2133)</f>
        <v>45820</v>
      </c>
      <c r="F2133" s="15" t="n">
        <f aca="false">Parámetros!$B$4-E2133</f>
        <v>476</v>
      </c>
      <c r="G2133" s="7" t="n">
        <f aca="false">COUNTIF(Pedidos!$B$2:$B$7000,A2133)</f>
        <v>7</v>
      </c>
      <c r="H2133" s="16" t="n">
        <f aca="false">SUMIFS(Pedidos!$D$2:$D$7000,Pedidos!$B$2:$B$7000,A2133)</f>
        <v>326.62</v>
      </c>
      <c r="I2133" s="7" t="n">
        <f aca="false">5-MIN(4,INT(PERCENTRANK($F$2:$F$2401,F2133,6)*5))</f>
        <v>2</v>
      </c>
      <c r="J2133" s="15" t="n">
        <f aca="false">IF(G2133&gt;=Parámetros!$B$8,5,IF(G2133&gt;=Parámetros!$B$7,4,IF(G2133&gt;=Parámetros!$B$6,3,IF(G2133&gt;=Parámetros!$B$5,2,1))))</f>
        <v>5</v>
      </c>
      <c r="K2133" s="7" t="n">
        <f aca="false">1+MIN(4,INT(PERCENTRANK($H$2:$H$2401,H2133,6)*5))</f>
        <v>5</v>
      </c>
      <c r="L2133" s="7" t="str">
        <f aca="false">I2133&amp;J2133&amp;K2133</f>
        <v>255</v>
      </c>
      <c r="M2133" s="15" t="str">
        <f aca="false">INDEX('Mapa RF'!$B$4:$F$8,6-I2133,J2133)</f>
        <v>No podemos perderlos</v>
      </c>
    </row>
    <row r="2134" customFormat="false" ht="15" hidden="false" customHeight="false" outlineLevel="0" collapsed="false">
      <c r="A2134" s="10" t="s">
        <v>5841</v>
      </c>
      <c r="B2134" s="10" t="s">
        <v>8972</v>
      </c>
      <c r="C2134" s="11" t="n">
        <v>46043</v>
      </c>
      <c r="D2134" s="13" t="b">
        <f aca="false">FALSE()</f>
        <v>0</v>
      </c>
      <c r="E2134" s="14" t="n">
        <f aca="false">_xlfn.MAXIFS(Pedidos!$C$2:$C$7000,Pedidos!$B$2:$B$7000,A2134)</f>
        <v>46262</v>
      </c>
      <c r="F2134" s="15" t="n">
        <f aca="false">Parámetros!$B$4-E2134</f>
        <v>34</v>
      </c>
      <c r="G2134" s="7" t="n">
        <f aca="false">COUNTIF(Pedidos!$B$2:$B$7000,A2134)</f>
        <v>2</v>
      </c>
      <c r="H2134" s="16" t="n">
        <f aca="false">SUMIFS(Pedidos!$D$2:$D$7000,Pedidos!$B$2:$B$7000,A2134)</f>
        <v>102.27</v>
      </c>
      <c r="I2134" s="7" t="n">
        <f aca="false">5-MIN(4,INT(PERCENTRANK($F$2:$F$2401,F2134,6)*5))</f>
        <v>5</v>
      </c>
      <c r="J2134" s="15" t="n">
        <f aca="false">IF(G2134&gt;=Parámetros!$B$8,5,IF(G2134&gt;=Parámetros!$B$7,4,IF(G2134&gt;=Parámetros!$B$6,3,IF(G2134&gt;=Parámetros!$B$5,2,1))))</f>
        <v>2</v>
      </c>
      <c r="K2134" s="7" t="n">
        <f aca="false">1+MIN(4,INT(PERCENTRANK($H$2:$H$2401,H2134,6)*5))</f>
        <v>4</v>
      </c>
      <c r="L2134" s="7" t="str">
        <f aca="false">I2134&amp;J2134&amp;K2134</f>
        <v>524</v>
      </c>
      <c r="M2134" s="15" t="str">
        <f aca="false">INDEX('Mapa RF'!$B$4:$F$8,6-I2134,J2134)</f>
        <v>Potencialmente leales</v>
      </c>
    </row>
    <row r="2135" customFormat="false" ht="15" hidden="false" customHeight="false" outlineLevel="0" collapsed="false">
      <c r="A2135" s="10" t="s">
        <v>7113</v>
      </c>
      <c r="B2135" s="10" t="s">
        <v>8970</v>
      </c>
      <c r="C2135" s="11" t="n">
        <v>46144</v>
      </c>
      <c r="D2135" s="13" t="b">
        <f aca="false">TRUE()</f>
        <v>1</v>
      </c>
      <c r="E2135" s="14" t="n">
        <f aca="false">_xlfn.MAXIFS(Pedidos!$C$2:$C$7000,Pedidos!$B$2:$B$7000,A2135)</f>
        <v>46144</v>
      </c>
      <c r="F2135" s="15" t="n">
        <f aca="false">Parámetros!$B$4-E2135</f>
        <v>152</v>
      </c>
      <c r="G2135" s="7" t="n">
        <f aca="false">COUNTIF(Pedidos!$B$2:$B$7000,A2135)</f>
        <v>1</v>
      </c>
      <c r="H2135" s="16" t="n">
        <f aca="false">SUMIFS(Pedidos!$D$2:$D$7000,Pedidos!$B$2:$B$7000,A2135)</f>
        <v>14.7</v>
      </c>
      <c r="I2135" s="7" t="n">
        <f aca="false">5-MIN(4,INT(PERCENTRANK($F$2:$F$2401,F2135,6)*5))</f>
        <v>4</v>
      </c>
      <c r="J2135" s="15" t="n">
        <f aca="false">IF(G2135&gt;=Parámetros!$B$8,5,IF(G2135&gt;=Parámetros!$B$7,4,IF(G2135&gt;=Parámetros!$B$6,3,IF(G2135&gt;=Parámetros!$B$5,2,1))))</f>
        <v>1</v>
      </c>
      <c r="K2135" s="7" t="n">
        <f aca="false">1+MIN(4,INT(PERCENTRANK($H$2:$H$2401,H2135,6)*5))</f>
        <v>1</v>
      </c>
      <c r="L2135" s="7" t="str">
        <f aca="false">I2135&amp;J2135&amp;K2135</f>
        <v>411</v>
      </c>
      <c r="M2135" s="15" t="str">
        <f aca="false">INDEX('Mapa RF'!$B$4:$F$8,6-I2135,J2135)</f>
        <v>Prometedores</v>
      </c>
    </row>
    <row r="2136" customFormat="false" ht="15" hidden="false" customHeight="false" outlineLevel="0" collapsed="false">
      <c r="A2136" s="10" t="s">
        <v>4933</v>
      </c>
      <c r="B2136" s="10" t="s">
        <v>8968</v>
      </c>
      <c r="C2136" s="11" t="n">
        <v>45974</v>
      </c>
      <c r="D2136" s="13" t="b">
        <f aca="false">TRUE()</f>
        <v>1</v>
      </c>
      <c r="E2136" s="14" t="n">
        <f aca="false">_xlfn.MAXIFS(Pedidos!$C$2:$C$7000,Pedidos!$B$2:$B$7000,A2136)</f>
        <v>46173</v>
      </c>
      <c r="F2136" s="15" t="n">
        <f aca="false">Parámetros!$B$4-E2136</f>
        <v>123</v>
      </c>
      <c r="G2136" s="7" t="n">
        <f aca="false">COUNTIF(Pedidos!$B$2:$B$7000,A2136)</f>
        <v>4</v>
      </c>
      <c r="H2136" s="16" t="n">
        <f aca="false">SUMIFS(Pedidos!$D$2:$D$7000,Pedidos!$B$2:$B$7000,A2136)</f>
        <v>243.15</v>
      </c>
      <c r="I2136" s="7" t="n">
        <f aca="false">5-MIN(4,INT(PERCENTRANK($F$2:$F$2401,F2136,6)*5))</f>
        <v>4</v>
      </c>
      <c r="J2136" s="15" t="n">
        <f aca="false">IF(G2136&gt;=Parámetros!$B$8,5,IF(G2136&gt;=Parámetros!$B$7,4,IF(G2136&gt;=Parámetros!$B$6,3,IF(G2136&gt;=Parámetros!$B$5,2,1))))</f>
        <v>4</v>
      </c>
      <c r="K2136" s="7" t="n">
        <f aca="false">1+MIN(4,INT(PERCENTRANK($H$2:$H$2401,H2136,6)*5))</f>
        <v>5</v>
      </c>
      <c r="L2136" s="7" t="str">
        <f aca="false">I2136&amp;J2136&amp;K2136</f>
        <v>445</v>
      </c>
      <c r="M2136" s="15" t="str">
        <f aca="false">INDEX('Mapa RF'!$B$4:$F$8,6-I2136,J2136)</f>
        <v>Leales</v>
      </c>
    </row>
    <row r="2137" customFormat="false" ht="15" hidden="false" customHeight="false" outlineLevel="0" collapsed="false">
      <c r="A2137" s="10" t="s">
        <v>1619</v>
      </c>
      <c r="B2137" s="10" t="s">
        <v>8972</v>
      </c>
      <c r="C2137" s="11" t="n">
        <v>45727</v>
      </c>
      <c r="D2137" s="13" t="b">
        <f aca="false">TRUE()</f>
        <v>1</v>
      </c>
      <c r="E2137" s="14" t="n">
        <f aca="false">_xlfn.MAXIFS(Pedidos!$C$2:$C$7000,Pedidos!$B$2:$B$7000,A2137)</f>
        <v>45727</v>
      </c>
      <c r="F2137" s="15" t="n">
        <f aca="false">Parámetros!$B$4-E2137</f>
        <v>569</v>
      </c>
      <c r="G2137" s="7" t="n">
        <f aca="false">COUNTIF(Pedidos!$B$2:$B$7000,A2137)</f>
        <v>1</v>
      </c>
      <c r="H2137" s="16" t="n">
        <f aca="false">SUMIFS(Pedidos!$D$2:$D$7000,Pedidos!$B$2:$B$7000,A2137)</f>
        <v>27.65</v>
      </c>
      <c r="I2137" s="7" t="n">
        <f aca="false">5-MIN(4,INT(PERCENTRANK($F$2:$F$2401,F2137,6)*5))</f>
        <v>1</v>
      </c>
      <c r="J2137" s="15" t="n">
        <f aca="false">IF(G2137&gt;=Parámetros!$B$8,5,IF(G2137&gt;=Parámetros!$B$7,4,IF(G2137&gt;=Parámetros!$B$6,3,IF(G2137&gt;=Parámetros!$B$5,2,1))))</f>
        <v>1</v>
      </c>
      <c r="K2137" s="7" t="n">
        <f aca="false">1+MIN(4,INT(PERCENTRANK($H$2:$H$2401,H2137,6)*5))</f>
        <v>2</v>
      </c>
      <c r="L2137" s="7" t="str">
        <f aca="false">I2137&amp;J2137&amp;K2137</f>
        <v>112</v>
      </c>
      <c r="M2137" s="15" t="str">
        <f aca="false">INDEX('Mapa RF'!$B$4:$F$8,6-I2137,J2137)</f>
        <v>Hibernando</v>
      </c>
    </row>
    <row r="2138" customFormat="false" ht="15" hidden="false" customHeight="false" outlineLevel="0" collapsed="false">
      <c r="A2138" s="10" t="s">
        <v>2332</v>
      </c>
      <c r="B2138" s="10" t="s">
        <v>8982</v>
      </c>
      <c r="C2138" s="11" t="n">
        <v>45780</v>
      </c>
      <c r="D2138" s="13" t="b">
        <f aca="false">TRUE()</f>
        <v>1</v>
      </c>
      <c r="E2138" s="14" t="n">
        <f aca="false">_xlfn.MAXIFS(Pedidos!$C$2:$C$7000,Pedidos!$B$2:$B$7000,A2138)</f>
        <v>45780</v>
      </c>
      <c r="F2138" s="15" t="n">
        <f aca="false">Parámetros!$B$4-E2138</f>
        <v>516</v>
      </c>
      <c r="G2138" s="7" t="n">
        <f aca="false">COUNTIF(Pedidos!$B$2:$B$7000,A2138)</f>
        <v>1</v>
      </c>
      <c r="H2138" s="16" t="n">
        <f aca="false">SUMIFS(Pedidos!$D$2:$D$7000,Pedidos!$B$2:$B$7000,A2138)</f>
        <v>23.2</v>
      </c>
      <c r="I2138" s="7" t="n">
        <f aca="false">5-MIN(4,INT(PERCENTRANK($F$2:$F$2401,F2138,6)*5))</f>
        <v>1</v>
      </c>
      <c r="J2138" s="15" t="n">
        <f aca="false">IF(G2138&gt;=Parámetros!$B$8,5,IF(G2138&gt;=Parámetros!$B$7,4,IF(G2138&gt;=Parámetros!$B$6,3,IF(G2138&gt;=Parámetros!$B$5,2,1))))</f>
        <v>1</v>
      </c>
      <c r="K2138" s="7" t="n">
        <f aca="false">1+MIN(4,INT(PERCENTRANK($H$2:$H$2401,H2138,6)*5))</f>
        <v>1</v>
      </c>
      <c r="L2138" s="7" t="str">
        <f aca="false">I2138&amp;J2138&amp;K2138</f>
        <v>111</v>
      </c>
      <c r="M2138" s="15" t="str">
        <f aca="false">INDEX('Mapa RF'!$B$4:$F$8,6-I2138,J2138)</f>
        <v>Hibernando</v>
      </c>
    </row>
    <row r="2139" customFormat="false" ht="15" hidden="false" customHeight="false" outlineLevel="0" collapsed="false">
      <c r="A2139" s="10" t="s">
        <v>230</v>
      </c>
      <c r="B2139" s="10" t="s">
        <v>8972</v>
      </c>
      <c r="C2139" s="11" t="n">
        <v>45591</v>
      </c>
      <c r="D2139" s="13" t="b">
        <f aca="false">TRUE()</f>
        <v>1</v>
      </c>
      <c r="E2139" s="14" t="n">
        <f aca="false">_xlfn.MAXIFS(Pedidos!$C$2:$C$7000,Pedidos!$B$2:$B$7000,A2139)</f>
        <v>45591</v>
      </c>
      <c r="F2139" s="15" t="n">
        <f aca="false">Parámetros!$B$4-E2139</f>
        <v>705</v>
      </c>
      <c r="G2139" s="7" t="n">
        <f aca="false">COUNTIF(Pedidos!$B$2:$B$7000,A2139)</f>
        <v>1</v>
      </c>
      <c r="H2139" s="16" t="n">
        <f aca="false">SUMIFS(Pedidos!$D$2:$D$7000,Pedidos!$B$2:$B$7000,A2139)</f>
        <v>26.16</v>
      </c>
      <c r="I2139" s="7" t="n">
        <f aca="false">5-MIN(4,INT(PERCENTRANK($F$2:$F$2401,F2139,6)*5))</f>
        <v>1</v>
      </c>
      <c r="J2139" s="15" t="n">
        <f aca="false">IF(G2139&gt;=Parámetros!$B$8,5,IF(G2139&gt;=Parámetros!$B$7,4,IF(G2139&gt;=Parámetros!$B$6,3,IF(G2139&gt;=Parámetros!$B$5,2,1))))</f>
        <v>1</v>
      </c>
      <c r="K2139" s="7" t="n">
        <f aca="false">1+MIN(4,INT(PERCENTRANK($H$2:$H$2401,H2139,6)*5))</f>
        <v>2</v>
      </c>
      <c r="L2139" s="7" t="str">
        <f aca="false">I2139&amp;J2139&amp;K2139</f>
        <v>112</v>
      </c>
      <c r="M2139" s="15" t="str">
        <f aca="false">INDEX('Mapa RF'!$B$4:$F$8,6-I2139,J2139)</f>
        <v>Hibernando</v>
      </c>
    </row>
    <row r="2140" customFormat="false" ht="15" hidden="false" customHeight="false" outlineLevel="0" collapsed="false">
      <c r="A2140" s="10" t="s">
        <v>3887</v>
      </c>
      <c r="B2140" s="10" t="s">
        <v>8970</v>
      </c>
      <c r="C2140" s="11" t="n">
        <v>45896</v>
      </c>
      <c r="D2140" s="13" t="b">
        <f aca="false">TRUE()</f>
        <v>1</v>
      </c>
      <c r="E2140" s="14" t="n">
        <f aca="false">_xlfn.MAXIFS(Pedidos!$C$2:$C$7000,Pedidos!$B$2:$B$7000,A2140)</f>
        <v>45896</v>
      </c>
      <c r="F2140" s="15" t="n">
        <f aca="false">Parámetros!$B$4-E2140</f>
        <v>400</v>
      </c>
      <c r="G2140" s="7" t="n">
        <f aca="false">COUNTIF(Pedidos!$B$2:$B$7000,A2140)</f>
        <v>1</v>
      </c>
      <c r="H2140" s="16" t="n">
        <f aca="false">SUMIFS(Pedidos!$D$2:$D$7000,Pedidos!$B$2:$B$7000,A2140)</f>
        <v>19.3</v>
      </c>
      <c r="I2140" s="7" t="n">
        <f aca="false">5-MIN(4,INT(PERCENTRANK($F$2:$F$2401,F2140,6)*5))</f>
        <v>2</v>
      </c>
      <c r="J2140" s="15" t="n">
        <f aca="false">IF(G2140&gt;=Parámetros!$B$8,5,IF(G2140&gt;=Parámetros!$B$7,4,IF(G2140&gt;=Parámetros!$B$6,3,IF(G2140&gt;=Parámetros!$B$5,2,1))))</f>
        <v>1</v>
      </c>
      <c r="K2140" s="7" t="n">
        <f aca="false">1+MIN(4,INT(PERCENTRANK($H$2:$H$2401,H2140,6)*5))</f>
        <v>1</v>
      </c>
      <c r="L2140" s="7" t="str">
        <f aca="false">I2140&amp;J2140&amp;K2140</f>
        <v>211</v>
      </c>
      <c r="M2140" s="15" t="str">
        <f aca="false">INDEX('Mapa RF'!$B$4:$F$8,6-I2140,J2140)</f>
        <v>Hibernando</v>
      </c>
    </row>
    <row r="2141" customFormat="false" ht="15" hidden="false" customHeight="false" outlineLevel="0" collapsed="false">
      <c r="A2141" s="10" t="s">
        <v>968</v>
      </c>
      <c r="B2141" s="10" t="s">
        <v>8980</v>
      </c>
      <c r="C2141" s="11" t="n">
        <v>45672</v>
      </c>
      <c r="D2141" s="13" t="b">
        <f aca="false">TRUE()</f>
        <v>1</v>
      </c>
      <c r="E2141" s="14" t="n">
        <f aca="false">_xlfn.MAXIFS(Pedidos!$C$2:$C$7000,Pedidos!$B$2:$B$7000,A2141)</f>
        <v>45672</v>
      </c>
      <c r="F2141" s="15" t="n">
        <f aca="false">Parámetros!$B$4-E2141</f>
        <v>624</v>
      </c>
      <c r="G2141" s="7" t="n">
        <f aca="false">COUNTIF(Pedidos!$B$2:$B$7000,A2141)</f>
        <v>1</v>
      </c>
      <c r="H2141" s="16" t="n">
        <f aca="false">SUMIFS(Pedidos!$D$2:$D$7000,Pedidos!$B$2:$B$7000,A2141)</f>
        <v>41.83</v>
      </c>
      <c r="I2141" s="7" t="n">
        <f aca="false">5-MIN(4,INT(PERCENTRANK($F$2:$F$2401,F2141,6)*5))</f>
        <v>1</v>
      </c>
      <c r="J2141" s="15" t="n">
        <f aca="false">IF(G2141&gt;=Parámetros!$B$8,5,IF(G2141&gt;=Parámetros!$B$7,4,IF(G2141&gt;=Parámetros!$B$6,3,IF(G2141&gt;=Parámetros!$B$5,2,1))))</f>
        <v>1</v>
      </c>
      <c r="K2141" s="7" t="n">
        <f aca="false">1+MIN(4,INT(PERCENTRANK($H$2:$H$2401,H2141,6)*5))</f>
        <v>3</v>
      </c>
      <c r="L2141" s="7" t="str">
        <f aca="false">I2141&amp;J2141&amp;K2141</f>
        <v>113</v>
      </c>
      <c r="M2141" s="15" t="str">
        <f aca="false">INDEX('Mapa RF'!$B$4:$F$8,6-I2141,J2141)</f>
        <v>Hibernando</v>
      </c>
    </row>
    <row r="2142" customFormat="false" ht="15" hidden="false" customHeight="false" outlineLevel="0" collapsed="false">
      <c r="A2142" s="10" t="s">
        <v>8072</v>
      </c>
      <c r="B2142" s="10" t="s">
        <v>8973</v>
      </c>
      <c r="C2142" s="11" t="n">
        <v>46222</v>
      </c>
      <c r="D2142" s="13" t="b">
        <f aca="false">TRUE()</f>
        <v>1</v>
      </c>
      <c r="E2142" s="14" t="n">
        <f aca="false">_xlfn.MAXIFS(Pedidos!$C$2:$C$7000,Pedidos!$B$2:$B$7000,A2142)</f>
        <v>46222</v>
      </c>
      <c r="F2142" s="15" t="n">
        <f aca="false">Parámetros!$B$4-E2142</f>
        <v>74</v>
      </c>
      <c r="G2142" s="7" t="n">
        <f aca="false">COUNTIF(Pedidos!$B$2:$B$7000,A2142)</f>
        <v>1</v>
      </c>
      <c r="H2142" s="16" t="n">
        <f aca="false">SUMIFS(Pedidos!$D$2:$D$7000,Pedidos!$B$2:$B$7000,A2142)</f>
        <v>39.5</v>
      </c>
      <c r="I2142" s="7" t="n">
        <f aca="false">5-MIN(4,INT(PERCENTRANK($F$2:$F$2401,F2142,6)*5))</f>
        <v>4</v>
      </c>
      <c r="J2142" s="15" t="n">
        <f aca="false">IF(G2142&gt;=Parámetros!$B$8,5,IF(G2142&gt;=Parámetros!$B$7,4,IF(G2142&gt;=Parámetros!$B$6,3,IF(G2142&gt;=Parámetros!$B$5,2,1))))</f>
        <v>1</v>
      </c>
      <c r="K2142" s="7" t="n">
        <f aca="false">1+MIN(4,INT(PERCENTRANK($H$2:$H$2401,H2142,6)*5))</f>
        <v>3</v>
      </c>
      <c r="L2142" s="7" t="str">
        <f aca="false">I2142&amp;J2142&amp;K2142</f>
        <v>413</v>
      </c>
      <c r="M2142" s="15" t="str">
        <f aca="false">INDEX('Mapa RF'!$B$4:$F$8,6-I2142,J2142)</f>
        <v>Prometedores</v>
      </c>
    </row>
    <row r="2143" customFormat="false" ht="15" hidden="false" customHeight="false" outlineLevel="0" collapsed="false">
      <c r="A2143" s="10" t="s">
        <v>5797</v>
      </c>
      <c r="B2143" s="10" t="s">
        <v>8970</v>
      </c>
      <c r="C2143" s="11" t="n">
        <v>46040</v>
      </c>
      <c r="D2143" s="13" t="b">
        <f aca="false">FALSE()</f>
        <v>0</v>
      </c>
      <c r="E2143" s="14" t="n">
        <f aca="false">_xlfn.MAXIFS(Pedidos!$C$2:$C$7000,Pedidos!$B$2:$B$7000,A2143)</f>
        <v>46040</v>
      </c>
      <c r="F2143" s="15" t="n">
        <f aca="false">Parámetros!$B$4-E2143</f>
        <v>256</v>
      </c>
      <c r="G2143" s="7" t="n">
        <f aca="false">COUNTIF(Pedidos!$B$2:$B$7000,A2143)</f>
        <v>1</v>
      </c>
      <c r="H2143" s="16" t="n">
        <f aca="false">SUMIFS(Pedidos!$D$2:$D$7000,Pedidos!$B$2:$B$7000,A2143)</f>
        <v>30.74</v>
      </c>
      <c r="I2143" s="7" t="n">
        <f aca="false">5-MIN(4,INT(PERCENTRANK($F$2:$F$2401,F2143,6)*5))</f>
        <v>3</v>
      </c>
      <c r="J2143" s="15" t="n">
        <f aca="false">IF(G2143&gt;=Parámetros!$B$8,5,IF(G2143&gt;=Parámetros!$B$7,4,IF(G2143&gt;=Parámetros!$B$6,3,IF(G2143&gt;=Parámetros!$B$5,2,1))))</f>
        <v>1</v>
      </c>
      <c r="K2143" s="7" t="n">
        <f aca="false">1+MIN(4,INT(PERCENTRANK($H$2:$H$2401,H2143,6)*5))</f>
        <v>2</v>
      </c>
      <c r="L2143" s="7" t="str">
        <f aca="false">I2143&amp;J2143&amp;K2143</f>
        <v>312</v>
      </c>
      <c r="M2143" s="15" t="str">
        <f aca="false">INDEX('Mapa RF'!$B$4:$F$8,6-I2143,J2143)</f>
        <v>A punto de dormirse</v>
      </c>
    </row>
    <row r="2144" customFormat="false" ht="15" hidden="false" customHeight="false" outlineLevel="0" collapsed="false">
      <c r="A2144" s="10" t="s">
        <v>611</v>
      </c>
      <c r="B2144" s="10" t="s">
        <v>8980</v>
      </c>
      <c r="C2144" s="11" t="n">
        <v>45637</v>
      </c>
      <c r="D2144" s="13" t="b">
        <f aca="false">FALSE()</f>
        <v>0</v>
      </c>
      <c r="E2144" s="14" t="n">
        <f aca="false">_xlfn.MAXIFS(Pedidos!$C$2:$C$7000,Pedidos!$B$2:$B$7000,A2144)</f>
        <v>45780</v>
      </c>
      <c r="F2144" s="15" t="n">
        <f aca="false">Parámetros!$B$4-E2144</f>
        <v>516</v>
      </c>
      <c r="G2144" s="7" t="n">
        <f aca="false">COUNTIF(Pedidos!$B$2:$B$7000,A2144)</f>
        <v>2</v>
      </c>
      <c r="H2144" s="16" t="n">
        <f aca="false">SUMIFS(Pedidos!$D$2:$D$7000,Pedidos!$B$2:$B$7000,A2144)</f>
        <v>64.61</v>
      </c>
      <c r="I2144" s="7" t="n">
        <f aca="false">5-MIN(4,INT(PERCENTRANK($F$2:$F$2401,F2144,6)*5))</f>
        <v>1</v>
      </c>
      <c r="J2144" s="15" t="n">
        <f aca="false">IF(G2144&gt;=Parámetros!$B$8,5,IF(G2144&gt;=Parámetros!$B$7,4,IF(G2144&gt;=Parámetros!$B$6,3,IF(G2144&gt;=Parámetros!$B$5,2,1))))</f>
        <v>2</v>
      </c>
      <c r="K2144" s="7" t="n">
        <f aca="false">1+MIN(4,INT(PERCENTRANK($H$2:$H$2401,H2144,6)*5))</f>
        <v>4</v>
      </c>
      <c r="L2144" s="7" t="str">
        <f aca="false">I2144&amp;J2144&amp;K2144</f>
        <v>124</v>
      </c>
      <c r="M2144" s="15" t="str">
        <f aca="false">INDEX('Mapa RF'!$B$4:$F$8,6-I2144,J2144)</f>
        <v>Hibernando</v>
      </c>
    </row>
    <row r="2145" customFormat="false" ht="15" hidden="false" customHeight="false" outlineLevel="0" collapsed="false">
      <c r="A2145" s="10" t="s">
        <v>2143</v>
      </c>
      <c r="B2145" s="10" t="s">
        <v>8968</v>
      </c>
      <c r="C2145" s="11" t="n">
        <v>45766</v>
      </c>
      <c r="D2145" s="13" t="b">
        <f aca="false">TRUE()</f>
        <v>1</v>
      </c>
      <c r="E2145" s="14" t="n">
        <f aca="false">_xlfn.MAXIFS(Pedidos!$C$2:$C$7000,Pedidos!$B$2:$B$7000,A2145)</f>
        <v>45921</v>
      </c>
      <c r="F2145" s="15" t="n">
        <f aca="false">Parámetros!$B$4-E2145</f>
        <v>375</v>
      </c>
      <c r="G2145" s="7" t="n">
        <f aca="false">COUNTIF(Pedidos!$B$2:$B$7000,A2145)</f>
        <v>2</v>
      </c>
      <c r="H2145" s="16" t="n">
        <f aca="false">SUMIFS(Pedidos!$D$2:$D$7000,Pedidos!$B$2:$B$7000,A2145)</f>
        <v>52.75</v>
      </c>
      <c r="I2145" s="7" t="n">
        <f aca="false">5-MIN(4,INT(PERCENTRANK($F$2:$F$2401,F2145,6)*5))</f>
        <v>2</v>
      </c>
      <c r="J2145" s="15" t="n">
        <f aca="false">IF(G2145&gt;=Parámetros!$B$8,5,IF(G2145&gt;=Parámetros!$B$7,4,IF(G2145&gt;=Parámetros!$B$6,3,IF(G2145&gt;=Parámetros!$B$5,2,1))))</f>
        <v>2</v>
      </c>
      <c r="K2145" s="7" t="n">
        <f aca="false">1+MIN(4,INT(PERCENTRANK($H$2:$H$2401,H2145,6)*5))</f>
        <v>3</v>
      </c>
      <c r="L2145" s="7" t="str">
        <f aca="false">I2145&amp;J2145&amp;K2145</f>
        <v>223</v>
      </c>
      <c r="M2145" s="15" t="str">
        <f aca="false">INDEX('Mapa RF'!$B$4:$F$8,6-I2145,J2145)</f>
        <v>Hibernando</v>
      </c>
    </row>
    <row r="2146" customFormat="false" ht="15" hidden="false" customHeight="false" outlineLevel="0" collapsed="false">
      <c r="A2146" s="10" t="s">
        <v>1223</v>
      </c>
      <c r="B2146" s="10" t="s">
        <v>8968</v>
      </c>
      <c r="C2146" s="11" t="n">
        <v>45695</v>
      </c>
      <c r="D2146" s="13" t="b">
        <f aca="false">TRUE()</f>
        <v>1</v>
      </c>
      <c r="E2146" s="14" t="n">
        <f aca="false">_xlfn.MAXIFS(Pedidos!$C$2:$C$7000,Pedidos!$B$2:$B$7000,A2146)</f>
        <v>46287</v>
      </c>
      <c r="F2146" s="15" t="n">
        <f aca="false">Parámetros!$B$4-E2146</f>
        <v>9</v>
      </c>
      <c r="G2146" s="7" t="n">
        <f aca="false">COUNTIF(Pedidos!$B$2:$B$7000,A2146)</f>
        <v>11</v>
      </c>
      <c r="H2146" s="16" t="n">
        <f aca="false">SUMIFS(Pedidos!$D$2:$D$7000,Pedidos!$B$2:$B$7000,A2146)</f>
        <v>427.96</v>
      </c>
      <c r="I2146" s="7" t="n">
        <f aca="false">5-MIN(4,INT(PERCENTRANK($F$2:$F$2401,F2146,6)*5))</f>
        <v>5</v>
      </c>
      <c r="J2146" s="15" t="n">
        <f aca="false">IF(G2146&gt;=Parámetros!$B$8,5,IF(G2146&gt;=Parámetros!$B$7,4,IF(G2146&gt;=Parámetros!$B$6,3,IF(G2146&gt;=Parámetros!$B$5,2,1))))</f>
        <v>5</v>
      </c>
      <c r="K2146" s="7" t="n">
        <f aca="false">1+MIN(4,INT(PERCENTRANK($H$2:$H$2401,H2146,6)*5))</f>
        <v>5</v>
      </c>
      <c r="L2146" s="7" t="str">
        <f aca="false">I2146&amp;J2146&amp;K2146</f>
        <v>555</v>
      </c>
      <c r="M2146" s="15" t="str">
        <f aca="false">INDEX('Mapa RF'!$B$4:$F$8,6-I2146,J2146)</f>
        <v>Campeones</v>
      </c>
    </row>
    <row r="2147" customFormat="false" ht="15" hidden="false" customHeight="false" outlineLevel="0" collapsed="false">
      <c r="A2147" s="10" t="s">
        <v>1453</v>
      </c>
      <c r="B2147" s="10" t="s">
        <v>8981</v>
      </c>
      <c r="C2147" s="11" t="n">
        <v>45714</v>
      </c>
      <c r="D2147" s="13" t="b">
        <f aca="false">TRUE()</f>
        <v>1</v>
      </c>
      <c r="E2147" s="14" t="n">
        <f aca="false">_xlfn.MAXIFS(Pedidos!$C$2:$C$7000,Pedidos!$B$2:$B$7000,A2147)</f>
        <v>45935</v>
      </c>
      <c r="F2147" s="15" t="n">
        <f aca="false">Parámetros!$B$4-E2147</f>
        <v>361</v>
      </c>
      <c r="G2147" s="7" t="n">
        <f aca="false">COUNTIF(Pedidos!$B$2:$B$7000,A2147)</f>
        <v>4</v>
      </c>
      <c r="H2147" s="16" t="n">
        <f aca="false">SUMIFS(Pedidos!$D$2:$D$7000,Pedidos!$B$2:$B$7000,A2147)</f>
        <v>150.65</v>
      </c>
      <c r="I2147" s="7" t="n">
        <f aca="false">5-MIN(4,INT(PERCENTRANK($F$2:$F$2401,F2147,6)*5))</f>
        <v>2</v>
      </c>
      <c r="J2147" s="15" t="n">
        <f aca="false">IF(G2147&gt;=Parámetros!$B$8,5,IF(G2147&gt;=Parámetros!$B$7,4,IF(G2147&gt;=Parámetros!$B$6,3,IF(G2147&gt;=Parámetros!$B$5,2,1))))</f>
        <v>4</v>
      </c>
      <c r="K2147" s="7" t="n">
        <f aca="false">1+MIN(4,INT(PERCENTRANK($H$2:$H$2401,H2147,6)*5))</f>
        <v>5</v>
      </c>
      <c r="L2147" s="7" t="str">
        <f aca="false">I2147&amp;J2147&amp;K2147</f>
        <v>245</v>
      </c>
      <c r="M2147" s="15" t="str">
        <f aca="false">INDEX('Mapa RF'!$B$4:$F$8,6-I2147,J2147)</f>
        <v>En riesgo</v>
      </c>
    </row>
    <row r="2148" customFormat="false" ht="15" hidden="false" customHeight="false" outlineLevel="0" collapsed="false">
      <c r="A2148" s="10" t="s">
        <v>3390</v>
      </c>
      <c r="B2148" s="10" t="s">
        <v>8968</v>
      </c>
      <c r="C2148" s="11" t="n">
        <v>45861</v>
      </c>
      <c r="D2148" s="13" t="b">
        <f aca="false">TRUE()</f>
        <v>1</v>
      </c>
      <c r="E2148" s="14" t="n">
        <f aca="false">_xlfn.MAXIFS(Pedidos!$C$2:$C$7000,Pedidos!$B$2:$B$7000,A2148)</f>
        <v>45861</v>
      </c>
      <c r="F2148" s="15" t="n">
        <f aca="false">Parámetros!$B$4-E2148</f>
        <v>435</v>
      </c>
      <c r="G2148" s="7" t="n">
        <f aca="false">COUNTIF(Pedidos!$B$2:$B$7000,A2148)</f>
        <v>1</v>
      </c>
      <c r="H2148" s="16" t="n">
        <f aca="false">SUMIFS(Pedidos!$D$2:$D$7000,Pedidos!$B$2:$B$7000,A2148)</f>
        <v>19.79</v>
      </c>
      <c r="I2148" s="7" t="n">
        <f aca="false">5-MIN(4,INT(PERCENTRANK($F$2:$F$2401,F2148,6)*5))</f>
        <v>2</v>
      </c>
      <c r="J2148" s="15" t="n">
        <f aca="false">IF(G2148&gt;=Parámetros!$B$8,5,IF(G2148&gt;=Parámetros!$B$7,4,IF(G2148&gt;=Parámetros!$B$6,3,IF(G2148&gt;=Parámetros!$B$5,2,1))))</f>
        <v>1</v>
      </c>
      <c r="K2148" s="7" t="n">
        <f aca="false">1+MIN(4,INT(PERCENTRANK($H$2:$H$2401,H2148,6)*5))</f>
        <v>1</v>
      </c>
      <c r="L2148" s="7" t="str">
        <f aca="false">I2148&amp;J2148&amp;K2148</f>
        <v>211</v>
      </c>
      <c r="M2148" s="15" t="str">
        <f aca="false">INDEX('Mapa RF'!$B$4:$F$8,6-I2148,J2148)</f>
        <v>Hibernando</v>
      </c>
    </row>
    <row r="2149" customFormat="false" ht="15" hidden="false" customHeight="false" outlineLevel="0" collapsed="false">
      <c r="A2149" s="10" t="s">
        <v>2101</v>
      </c>
      <c r="B2149" s="10" t="s">
        <v>8978</v>
      </c>
      <c r="C2149" s="11" t="n">
        <v>45763</v>
      </c>
      <c r="D2149" s="13" t="b">
        <f aca="false">TRUE()</f>
        <v>1</v>
      </c>
      <c r="E2149" s="14" t="n">
        <f aca="false">_xlfn.MAXIFS(Pedidos!$C$2:$C$7000,Pedidos!$B$2:$B$7000,A2149)</f>
        <v>45980</v>
      </c>
      <c r="F2149" s="15" t="n">
        <f aca="false">Parámetros!$B$4-E2149</f>
        <v>316</v>
      </c>
      <c r="G2149" s="7" t="n">
        <f aca="false">COUNTIF(Pedidos!$B$2:$B$7000,A2149)</f>
        <v>7</v>
      </c>
      <c r="H2149" s="16" t="n">
        <f aca="false">SUMIFS(Pedidos!$D$2:$D$7000,Pedidos!$B$2:$B$7000,A2149)</f>
        <v>447.73</v>
      </c>
      <c r="I2149" s="7" t="n">
        <f aca="false">5-MIN(4,INT(PERCENTRANK($F$2:$F$2401,F2149,6)*5))</f>
        <v>3</v>
      </c>
      <c r="J2149" s="15" t="n">
        <f aca="false">IF(G2149&gt;=Parámetros!$B$8,5,IF(G2149&gt;=Parámetros!$B$7,4,IF(G2149&gt;=Parámetros!$B$6,3,IF(G2149&gt;=Parámetros!$B$5,2,1))))</f>
        <v>5</v>
      </c>
      <c r="K2149" s="7" t="n">
        <f aca="false">1+MIN(4,INT(PERCENTRANK($H$2:$H$2401,H2149,6)*5))</f>
        <v>5</v>
      </c>
      <c r="L2149" s="7" t="str">
        <f aca="false">I2149&amp;J2149&amp;K2149</f>
        <v>355</v>
      </c>
      <c r="M2149" s="15" t="str">
        <f aca="false">INDEX('Mapa RF'!$B$4:$F$8,6-I2149,J2149)</f>
        <v>Leales</v>
      </c>
    </row>
    <row r="2150" customFormat="false" ht="15" hidden="false" customHeight="false" outlineLevel="0" collapsed="false">
      <c r="A2150" s="10" t="s">
        <v>5092</v>
      </c>
      <c r="B2150" s="10" t="s">
        <v>8968</v>
      </c>
      <c r="C2150" s="11" t="n">
        <v>45986</v>
      </c>
      <c r="D2150" s="13" t="b">
        <f aca="false">FALSE()</f>
        <v>0</v>
      </c>
      <c r="E2150" s="14" t="n">
        <f aca="false">_xlfn.MAXIFS(Pedidos!$C$2:$C$7000,Pedidos!$B$2:$B$7000,A2150)</f>
        <v>46283</v>
      </c>
      <c r="F2150" s="15" t="n">
        <f aca="false">Parámetros!$B$4-E2150</f>
        <v>13</v>
      </c>
      <c r="G2150" s="7" t="n">
        <f aca="false">COUNTIF(Pedidos!$B$2:$B$7000,A2150)</f>
        <v>7</v>
      </c>
      <c r="H2150" s="16" t="n">
        <f aca="false">SUMIFS(Pedidos!$D$2:$D$7000,Pedidos!$B$2:$B$7000,A2150)</f>
        <v>296.74</v>
      </c>
      <c r="I2150" s="7" t="n">
        <f aca="false">5-MIN(4,INT(PERCENTRANK($F$2:$F$2401,F2150,6)*5))</f>
        <v>5</v>
      </c>
      <c r="J2150" s="15" t="n">
        <f aca="false">IF(G2150&gt;=Parámetros!$B$8,5,IF(G2150&gt;=Parámetros!$B$7,4,IF(G2150&gt;=Parámetros!$B$6,3,IF(G2150&gt;=Parámetros!$B$5,2,1))))</f>
        <v>5</v>
      </c>
      <c r="K2150" s="7" t="n">
        <f aca="false">1+MIN(4,INT(PERCENTRANK($H$2:$H$2401,H2150,6)*5))</f>
        <v>5</v>
      </c>
      <c r="L2150" s="7" t="str">
        <f aca="false">I2150&amp;J2150&amp;K2150</f>
        <v>555</v>
      </c>
      <c r="M2150" s="15" t="str">
        <f aca="false">INDEX('Mapa RF'!$B$4:$F$8,6-I2150,J2150)</f>
        <v>Campeones</v>
      </c>
    </row>
    <row r="2151" customFormat="false" ht="15" hidden="false" customHeight="false" outlineLevel="0" collapsed="false">
      <c r="A2151" s="10" t="s">
        <v>1491</v>
      </c>
      <c r="B2151" s="10" t="s">
        <v>8970</v>
      </c>
      <c r="C2151" s="11" t="n">
        <v>45717</v>
      </c>
      <c r="D2151" s="13" t="b">
        <f aca="false">FALSE()</f>
        <v>0</v>
      </c>
      <c r="E2151" s="14" t="n">
        <f aca="false">_xlfn.MAXIFS(Pedidos!$C$2:$C$7000,Pedidos!$B$2:$B$7000,A2151)</f>
        <v>45717</v>
      </c>
      <c r="F2151" s="15" t="n">
        <f aca="false">Parámetros!$B$4-E2151</f>
        <v>579</v>
      </c>
      <c r="G2151" s="7" t="n">
        <f aca="false">COUNTIF(Pedidos!$B$2:$B$7000,A2151)</f>
        <v>1</v>
      </c>
      <c r="H2151" s="16" t="n">
        <f aca="false">SUMIFS(Pedidos!$D$2:$D$7000,Pedidos!$B$2:$B$7000,A2151)</f>
        <v>20.73</v>
      </c>
      <c r="I2151" s="7" t="n">
        <f aca="false">5-MIN(4,INT(PERCENTRANK($F$2:$F$2401,F2151,6)*5))</f>
        <v>1</v>
      </c>
      <c r="J2151" s="15" t="n">
        <f aca="false">IF(G2151&gt;=Parámetros!$B$8,5,IF(G2151&gt;=Parámetros!$B$7,4,IF(G2151&gt;=Parámetros!$B$6,3,IF(G2151&gt;=Parámetros!$B$5,2,1))))</f>
        <v>1</v>
      </c>
      <c r="K2151" s="7" t="n">
        <f aca="false">1+MIN(4,INT(PERCENTRANK($H$2:$H$2401,H2151,6)*5))</f>
        <v>1</v>
      </c>
      <c r="L2151" s="7" t="str">
        <f aca="false">I2151&amp;J2151&amp;K2151</f>
        <v>111</v>
      </c>
      <c r="M2151" s="15" t="str">
        <f aca="false">INDEX('Mapa RF'!$B$4:$F$8,6-I2151,J2151)</f>
        <v>Hibernando</v>
      </c>
    </row>
    <row r="2152" customFormat="false" ht="15" hidden="false" customHeight="false" outlineLevel="0" collapsed="false">
      <c r="A2152" s="10" t="s">
        <v>2922</v>
      </c>
      <c r="B2152" s="10" t="s">
        <v>8976</v>
      </c>
      <c r="C2152" s="11" t="n">
        <v>45825</v>
      </c>
      <c r="D2152" s="13" t="b">
        <f aca="false">TRUE()</f>
        <v>1</v>
      </c>
      <c r="E2152" s="14" t="n">
        <f aca="false">_xlfn.MAXIFS(Pedidos!$C$2:$C$7000,Pedidos!$B$2:$B$7000,A2152)</f>
        <v>46007</v>
      </c>
      <c r="F2152" s="15" t="n">
        <f aca="false">Parámetros!$B$4-E2152</f>
        <v>289</v>
      </c>
      <c r="G2152" s="7" t="n">
        <f aca="false">COUNTIF(Pedidos!$B$2:$B$7000,A2152)</f>
        <v>2</v>
      </c>
      <c r="H2152" s="16" t="n">
        <f aca="false">SUMIFS(Pedidos!$D$2:$D$7000,Pedidos!$B$2:$B$7000,A2152)</f>
        <v>48.38</v>
      </c>
      <c r="I2152" s="7" t="n">
        <f aca="false">5-MIN(4,INT(PERCENTRANK($F$2:$F$2401,F2152,6)*5))</f>
        <v>3</v>
      </c>
      <c r="J2152" s="15" t="n">
        <f aca="false">IF(G2152&gt;=Parámetros!$B$8,5,IF(G2152&gt;=Parámetros!$B$7,4,IF(G2152&gt;=Parámetros!$B$6,3,IF(G2152&gt;=Parámetros!$B$5,2,1))))</f>
        <v>2</v>
      </c>
      <c r="K2152" s="7" t="n">
        <f aca="false">1+MIN(4,INT(PERCENTRANK($H$2:$H$2401,H2152,6)*5))</f>
        <v>3</v>
      </c>
      <c r="L2152" s="7" t="str">
        <f aca="false">I2152&amp;J2152&amp;K2152</f>
        <v>323</v>
      </c>
      <c r="M2152" s="15" t="str">
        <f aca="false">INDEX('Mapa RF'!$B$4:$F$8,6-I2152,J2152)</f>
        <v>A punto de dormirse</v>
      </c>
    </row>
    <row r="2153" customFormat="false" ht="15" hidden="false" customHeight="false" outlineLevel="0" collapsed="false">
      <c r="A2153" s="10" t="s">
        <v>153</v>
      </c>
      <c r="B2153" s="10" t="s">
        <v>8972</v>
      </c>
      <c r="C2153" s="11" t="n">
        <v>45582</v>
      </c>
      <c r="D2153" s="13" t="b">
        <f aca="false">TRUE()</f>
        <v>1</v>
      </c>
      <c r="E2153" s="14" t="n">
        <f aca="false">_xlfn.MAXIFS(Pedidos!$C$2:$C$7000,Pedidos!$B$2:$B$7000,A2153)</f>
        <v>45582</v>
      </c>
      <c r="F2153" s="15" t="n">
        <f aca="false">Parámetros!$B$4-E2153</f>
        <v>714</v>
      </c>
      <c r="G2153" s="7" t="n">
        <f aca="false">COUNTIF(Pedidos!$B$2:$B$7000,A2153)</f>
        <v>1</v>
      </c>
      <c r="H2153" s="16" t="n">
        <f aca="false">SUMIFS(Pedidos!$D$2:$D$7000,Pedidos!$B$2:$B$7000,A2153)</f>
        <v>28.37</v>
      </c>
      <c r="I2153" s="7" t="n">
        <f aca="false">5-MIN(4,INT(PERCENTRANK($F$2:$F$2401,F2153,6)*5))</f>
        <v>1</v>
      </c>
      <c r="J2153" s="15" t="n">
        <f aca="false">IF(G2153&gt;=Parámetros!$B$8,5,IF(G2153&gt;=Parámetros!$B$7,4,IF(G2153&gt;=Parámetros!$B$6,3,IF(G2153&gt;=Parámetros!$B$5,2,1))))</f>
        <v>1</v>
      </c>
      <c r="K2153" s="7" t="n">
        <f aca="false">1+MIN(4,INT(PERCENTRANK($H$2:$H$2401,H2153,6)*5))</f>
        <v>2</v>
      </c>
      <c r="L2153" s="7" t="str">
        <f aca="false">I2153&amp;J2153&amp;K2153</f>
        <v>112</v>
      </c>
      <c r="M2153" s="15" t="str">
        <f aca="false">INDEX('Mapa RF'!$B$4:$F$8,6-I2153,J2153)</f>
        <v>Hibernando</v>
      </c>
    </row>
    <row r="2154" customFormat="false" ht="15" hidden="false" customHeight="false" outlineLevel="0" collapsed="false">
      <c r="A2154" s="10" t="s">
        <v>1010</v>
      </c>
      <c r="B2154" s="10" t="s">
        <v>8978</v>
      </c>
      <c r="C2154" s="11" t="n">
        <v>45676</v>
      </c>
      <c r="D2154" s="13" t="b">
        <f aca="false">FALSE()</f>
        <v>0</v>
      </c>
      <c r="E2154" s="14" t="n">
        <f aca="false">_xlfn.MAXIFS(Pedidos!$C$2:$C$7000,Pedidos!$B$2:$B$7000,A2154)</f>
        <v>45676</v>
      </c>
      <c r="F2154" s="15" t="n">
        <f aca="false">Parámetros!$B$4-E2154</f>
        <v>620</v>
      </c>
      <c r="G2154" s="7" t="n">
        <f aca="false">COUNTIF(Pedidos!$B$2:$B$7000,A2154)</f>
        <v>1</v>
      </c>
      <c r="H2154" s="16" t="n">
        <f aca="false">SUMIFS(Pedidos!$D$2:$D$7000,Pedidos!$B$2:$B$7000,A2154)</f>
        <v>21.24</v>
      </c>
      <c r="I2154" s="7" t="n">
        <f aca="false">5-MIN(4,INT(PERCENTRANK($F$2:$F$2401,F2154,6)*5))</f>
        <v>1</v>
      </c>
      <c r="J2154" s="15" t="n">
        <f aca="false">IF(G2154&gt;=Parámetros!$B$8,5,IF(G2154&gt;=Parámetros!$B$7,4,IF(G2154&gt;=Parámetros!$B$6,3,IF(G2154&gt;=Parámetros!$B$5,2,1))))</f>
        <v>1</v>
      </c>
      <c r="K2154" s="7" t="n">
        <f aca="false">1+MIN(4,INT(PERCENTRANK($H$2:$H$2401,H2154,6)*5))</f>
        <v>1</v>
      </c>
      <c r="L2154" s="7" t="str">
        <f aca="false">I2154&amp;J2154&amp;K2154</f>
        <v>111</v>
      </c>
      <c r="M2154" s="15" t="str">
        <f aca="false">INDEX('Mapa RF'!$B$4:$F$8,6-I2154,J2154)</f>
        <v>Hibernando</v>
      </c>
    </row>
    <row r="2155" customFormat="false" ht="15" hidden="false" customHeight="false" outlineLevel="0" collapsed="false">
      <c r="A2155" s="10" t="s">
        <v>7833</v>
      </c>
      <c r="B2155" s="10" t="s">
        <v>8974</v>
      </c>
      <c r="C2155" s="11" t="n">
        <v>46204</v>
      </c>
      <c r="D2155" s="13" t="b">
        <f aca="false">FALSE()</f>
        <v>0</v>
      </c>
      <c r="E2155" s="14" t="n">
        <f aca="false">_xlfn.MAXIFS(Pedidos!$C$2:$C$7000,Pedidos!$B$2:$B$7000,A2155)</f>
        <v>46204</v>
      </c>
      <c r="F2155" s="15" t="n">
        <f aca="false">Parámetros!$B$4-E2155</f>
        <v>92</v>
      </c>
      <c r="G2155" s="7" t="n">
        <f aca="false">COUNTIF(Pedidos!$B$2:$B$7000,A2155)</f>
        <v>1</v>
      </c>
      <c r="H2155" s="16" t="n">
        <f aca="false">SUMIFS(Pedidos!$D$2:$D$7000,Pedidos!$B$2:$B$7000,A2155)</f>
        <v>20.01</v>
      </c>
      <c r="I2155" s="7" t="n">
        <f aca="false">5-MIN(4,INT(PERCENTRANK($F$2:$F$2401,F2155,6)*5))</f>
        <v>4</v>
      </c>
      <c r="J2155" s="15" t="n">
        <f aca="false">IF(G2155&gt;=Parámetros!$B$8,5,IF(G2155&gt;=Parámetros!$B$7,4,IF(G2155&gt;=Parámetros!$B$6,3,IF(G2155&gt;=Parámetros!$B$5,2,1))))</f>
        <v>1</v>
      </c>
      <c r="K2155" s="7" t="n">
        <f aca="false">1+MIN(4,INT(PERCENTRANK($H$2:$H$2401,H2155,6)*5))</f>
        <v>1</v>
      </c>
      <c r="L2155" s="7" t="str">
        <f aca="false">I2155&amp;J2155&amp;K2155</f>
        <v>411</v>
      </c>
      <c r="M2155" s="15" t="str">
        <f aca="false">INDEX('Mapa RF'!$B$4:$F$8,6-I2155,J2155)</f>
        <v>Prometedores</v>
      </c>
    </row>
    <row r="2156" customFormat="false" ht="15" hidden="false" customHeight="false" outlineLevel="0" collapsed="false">
      <c r="A2156" s="10" t="s">
        <v>1957</v>
      </c>
      <c r="B2156" s="10" t="s">
        <v>8973</v>
      </c>
      <c r="C2156" s="11" t="n">
        <v>45753</v>
      </c>
      <c r="D2156" s="13" t="b">
        <f aca="false">TRUE()</f>
        <v>1</v>
      </c>
      <c r="E2156" s="14" t="n">
        <f aca="false">_xlfn.MAXIFS(Pedidos!$C$2:$C$7000,Pedidos!$B$2:$B$7000,A2156)</f>
        <v>45753</v>
      </c>
      <c r="F2156" s="15" t="n">
        <f aca="false">Parámetros!$B$4-E2156</f>
        <v>543</v>
      </c>
      <c r="G2156" s="7" t="n">
        <f aca="false">COUNTIF(Pedidos!$B$2:$B$7000,A2156)</f>
        <v>1</v>
      </c>
      <c r="H2156" s="16" t="n">
        <f aca="false">SUMIFS(Pedidos!$D$2:$D$7000,Pedidos!$B$2:$B$7000,A2156)</f>
        <v>24.33</v>
      </c>
      <c r="I2156" s="7" t="n">
        <f aca="false">5-MIN(4,INT(PERCENTRANK($F$2:$F$2401,F2156,6)*5))</f>
        <v>1</v>
      </c>
      <c r="J2156" s="15" t="n">
        <f aca="false">IF(G2156&gt;=Parámetros!$B$8,5,IF(G2156&gt;=Parámetros!$B$7,4,IF(G2156&gt;=Parámetros!$B$6,3,IF(G2156&gt;=Parámetros!$B$5,2,1))))</f>
        <v>1</v>
      </c>
      <c r="K2156" s="7" t="n">
        <f aca="false">1+MIN(4,INT(PERCENTRANK($H$2:$H$2401,H2156,6)*5))</f>
        <v>1</v>
      </c>
      <c r="L2156" s="7" t="str">
        <f aca="false">I2156&amp;J2156&amp;K2156</f>
        <v>111</v>
      </c>
      <c r="M2156" s="15" t="str">
        <f aca="false">INDEX('Mapa RF'!$B$4:$F$8,6-I2156,J2156)</f>
        <v>Hibernando</v>
      </c>
    </row>
    <row r="2157" customFormat="false" ht="15" hidden="false" customHeight="false" outlineLevel="0" collapsed="false">
      <c r="A2157" s="10" t="s">
        <v>8845</v>
      </c>
      <c r="B2157" s="10" t="s">
        <v>8979</v>
      </c>
      <c r="C2157" s="11" t="n">
        <v>46286</v>
      </c>
      <c r="D2157" s="13" t="b">
        <f aca="false">TRUE()</f>
        <v>1</v>
      </c>
      <c r="E2157" s="14" t="n">
        <f aca="false">_xlfn.MAXIFS(Pedidos!$C$2:$C$7000,Pedidos!$B$2:$B$7000,A2157)</f>
        <v>46286</v>
      </c>
      <c r="F2157" s="15" t="n">
        <f aca="false">Parámetros!$B$4-E2157</f>
        <v>10</v>
      </c>
      <c r="G2157" s="7" t="n">
        <f aca="false">COUNTIF(Pedidos!$B$2:$B$7000,A2157)</f>
        <v>1</v>
      </c>
      <c r="H2157" s="16" t="n">
        <f aca="false">SUMIFS(Pedidos!$D$2:$D$7000,Pedidos!$B$2:$B$7000,A2157)</f>
        <v>25.53</v>
      </c>
      <c r="I2157" s="7" t="n">
        <f aca="false">5-MIN(4,INT(PERCENTRANK($F$2:$F$2401,F2157,6)*5))</f>
        <v>5</v>
      </c>
      <c r="J2157" s="15" t="n">
        <f aca="false">IF(G2157&gt;=Parámetros!$B$8,5,IF(G2157&gt;=Parámetros!$B$7,4,IF(G2157&gt;=Parámetros!$B$6,3,IF(G2157&gt;=Parámetros!$B$5,2,1))))</f>
        <v>1</v>
      </c>
      <c r="K2157" s="7" t="n">
        <f aca="false">1+MIN(4,INT(PERCENTRANK($H$2:$H$2401,H2157,6)*5))</f>
        <v>1</v>
      </c>
      <c r="L2157" s="7" t="str">
        <f aca="false">I2157&amp;J2157&amp;K2157</f>
        <v>511</v>
      </c>
      <c r="M2157" s="15" t="str">
        <f aca="false">INDEX('Mapa RF'!$B$4:$F$8,6-I2157,J2157)</f>
        <v>Nuevos</v>
      </c>
    </row>
    <row r="2158" customFormat="false" ht="15" hidden="false" customHeight="false" outlineLevel="0" collapsed="false">
      <c r="A2158" s="10" t="s">
        <v>3392</v>
      </c>
      <c r="B2158" s="10" t="s">
        <v>8975</v>
      </c>
      <c r="C2158" s="11" t="n">
        <v>45861</v>
      </c>
      <c r="D2158" s="13" t="b">
        <f aca="false">TRUE()</f>
        <v>1</v>
      </c>
      <c r="E2158" s="14" t="n">
        <f aca="false">_xlfn.MAXIFS(Pedidos!$C$2:$C$7000,Pedidos!$B$2:$B$7000,A2158)</f>
        <v>46146</v>
      </c>
      <c r="F2158" s="15" t="n">
        <f aca="false">Parámetros!$B$4-E2158</f>
        <v>150</v>
      </c>
      <c r="G2158" s="7" t="n">
        <f aca="false">COUNTIF(Pedidos!$B$2:$B$7000,A2158)</f>
        <v>8</v>
      </c>
      <c r="H2158" s="16" t="n">
        <f aca="false">SUMIFS(Pedidos!$D$2:$D$7000,Pedidos!$B$2:$B$7000,A2158)</f>
        <v>403.63</v>
      </c>
      <c r="I2158" s="7" t="n">
        <f aca="false">5-MIN(4,INT(PERCENTRANK($F$2:$F$2401,F2158,6)*5))</f>
        <v>4</v>
      </c>
      <c r="J2158" s="15" t="n">
        <f aca="false">IF(G2158&gt;=Parámetros!$B$8,5,IF(G2158&gt;=Parámetros!$B$7,4,IF(G2158&gt;=Parámetros!$B$6,3,IF(G2158&gt;=Parámetros!$B$5,2,1))))</f>
        <v>5</v>
      </c>
      <c r="K2158" s="7" t="n">
        <f aca="false">1+MIN(4,INT(PERCENTRANK($H$2:$H$2401,H2158,6)*5))</f>
        <v>5</v>
      </c>
      <c r="L2158" s="7" t="str">
        <f aca="false">I2158&amp;J2158&amp;K2158</f>
        <v>455</v>
      </c>
      <c r="M2158" s="15" t="str">
        <f aca="false">INDEX('Mapa RF'!$B$4:$F$8,6-I2158,J2158)</f>
        <v>Leales</v>
      </c>
    </row>
    <row r="2159" customFormat="false" ht="15" hidden="false" customHeight="false" outlineLevel="0" collapsed="false">
      <c r="A2159" s="10" t="s">
        <v>1730</v>
      </c>
      <c r="B2159" s="10" t="s">
        <v>8968</v>
      </c>
      <c r="C2159" s="11" t="n">
        <v>45734</v>
      </c>
      <c r="D2159" s="13" t="b">
        <f aca="false">TRUE()</f>
        <v>1</v>
      </c>
      <c r="E2159" s="14" t="n">
        <f aca="false">_xlfn.MAXIFS(Pedidos!$C$2:$C$7000,Pedidos!$B$2:$B$7000,A2159)</f>
        <v>46264</v>
      </c>
      <c r="F2159" s="15" t="n">
        <f aca="false">Parámetros!$B$4-E2159</f>
        <v>32</v>
      </c>
      <c r="G2159" s="7" t="n">
        <f aca="false">COUNTIF(Pedidos!$B$2:$B$7000,A2159)</f>
        <v>10</v>
      </c>
      <c r="H2159" s="16" t="n">
        <f aca="false">SUMIFS(Pedidos!$D$2:$D$7000,Pedidos!$B$2:$B$7000,A2159)</f>
        <v>449.17</v>
      </c>
      <c r="I2159" s="7" t="n">
        <f aca="false">5-MIN(4,INT(PERCENTRANK($F$2:$F$2401,F2159,6)*5))</f>
        <v>5</v>
      </c>
      <c r="J2159" s="15" t="n">
        <f aca="false">IF(G2159&gt;=Parámetros!$B$8,5,IF(G2159&gt;=Parámetros!$B$7,4,IF(G2159&gt;=Parámetros!$B$6,3,IF(G2159&gt;=Parámetros!$B$5,2,1))))</f>
        <v>5</v>
      </c>
      <c r="K2159" s="7" t="n">
        <f aca="false">1+MIN(4,INT(PERCENTRANK($H$2:$H$2401,H2159,6)*5))</f>
        <v>5</v>
      </c>
      <c r="L2159" s="7" t="str">
        <f aca="false">I2159&amp;J2159&amp;K2159</f>
        <v>555</v>
      </c>
      <c r="M2159" s="15" t="str">
        <f aca="false">INDEX('Mapa RF'!$B$4:$F$8,6-I2159,J2159)</f>
        <v>Campeones</v>
      </c>
    </row>
    <row r="2160" customFormat="false" ht="15" hidden="false" customHeight="false" outlineLevel="0" collapsed="false">
      <c r="A2160" s="10" t="s">
        <v>4365</v>
      </c>
      <c r="B2160" s="10" t="s">
        <v>8977</v>
      </c>
      <c r="C2160" s="11" t="n">
        <v>45933</v>
      </c>
      <c r="D2160" s="13" t="b">
        <f aca="false">TRUE()</f>
        <v>1</v>
      </c>
      <c r="E2160" s="14" t="n">
        <f aca="false">_xlfn.MAXIFS(Pedidos!$C$2:$C$7000,Pedidos!$B$2:$B$7000,A2160)</f>
        <v>45933</v>
      </c>
      <c r="F2160" s="15" t="n">
        <f aca="false">Parámetros!$B$4-E2160</f>
        <v>363</v>
      </c>
      <c r="G2160" s="7" t="n">
        <f aca="false">COUNTIF(Pedidos!$B$2:$B$7000,A2160)</f>
        <v>1</v>
      </c>
      <c r="H2160" s="16" t="n">
        <f aca="false">SUMIFS(Pedidos!$D$2:$D$7000,Pedidos!$B$2:$B$7000,A2160)</f>
        <v>54.81</v>
      </c>
      <c r="I2160" s="7" t="n">
        <f aca="false">5-MIN(4,INT(PERCENTRANK($F$2:$F$2401,F2160,6)*5))</f>
        <v>2</v>
      </c>
      <c r="J2160" s="15" t="n">
        <f aca="false">IF(G2160&gt;=Parámetros!$B$8,5,IF(G2160&gt;=Parámetros!$B$7,4,IF(G2160&gt;=Parámetros!$B$6,3,IF(G2160&gt;=Parámetros!$B$5,2,1))))</f>
        <v>1</v>
      </c>
      <c r="K2160" s="7" t="n">
        <f aca="false">1+MIN(4,INT(PERCENTRANK($H$2:$H$2401,H2160,6)*5))</f>
        <v>3</v>
      </c>
      <c r="L2160" s="7" t="str">
        <f aca="false">I2160&amp;J2160&amp;K2160</f>
        <v>213</v>
      </c>
      <c r="M2160" s="15" t="str">
        <f aca="false">INDEX('Mapa RF'!$B$4:$F$8,6-I2160,J2160)</f>
        <v>Hibernando</v>
      </c>
    </row>
    <row r="2161" customFormat="false" ht="15" hidden="false" customHeight="false" outlineLevel="0" collapsed="false">
      <c r="A2161" s="10" t="s">
        <v>6742</v>
      </c>
      <c r="B2161" s="10" t="s">
        <v>8979</v>
      </c>
      <c r="C2161" s="11" t="n">
        <v>46112</v>
      </c>
      <c r="D2161" s="13" t="b">
        <f aca="false">TRUE()</f>
        <v>1</v>
      </c>
      <c r="E2161" s="14" t="n">
        <f aca="false">_xlfn.MAXIFS(Pedidos!$C$2:$C$7000,Pedidos!$B$2:$B$7000,A2161)</f>
        <v>46260</v>
      </c>
      <c r="F2161" s="15" t="n">
        <f aca="false">Parámetros!$B$4-E2161</f>
        <v>36</v>
      </c>
      <c r="G2161" s="7" t="n">
        <f aca="false">COUNTIF(Pedidos!$B$2:$B$7000,A2161)</f>
        <v>4</v>
      </c>
      <c r="H2161" s="16" t="n">
        <f aca="false">SUMIFS(Pedidos!$D$2:$D$7000,Pedidos!$B$2:$B$7000,A2161)</f>
        <v>119.85</v>
      </c>
      <c r="I2161" s="7" t="n">
        <f aca="false">5-MIN(4,INT(PERCENTRANK($F$2:$F$2401,F2161,6)*5))</f>
        <v>5</v>
      </c>
      <c r="J2161" s="15" t="n">
        <f aca="false">IF(G2161&gt;=Parámetros!$B$8,5,IF(G2161&gt;=Parámetros!$B$7,4,IF(G2161&gt;=Parámetros!$B$6,3,IF(G2161&gt;=Parámetros!$B$5,2,1))))</f>
        <v>4</v>
      </c>
      <c r="K2161" s="7" t="n">
        <f aca="false">1+MIN(4,INT(PERCENTRANK($H$2:$H$2401,H2161,6)*5))</f>
        <v>4</v>
      </c>
      <c r="L2161" s="7" t="str">
        <f aca="false">I2161&amp;J2161&amp;K2161</f>
        <v>544</v>
      </c>
      <c r="M2161" s="15" t="str">
        <f aca="false">INDEX('Mapa RF'!$B$4:$F$8,6-I2161,J2161)</f>
        <v>Campeones</v>
      </c>
    </row>
    <row r="2162" customFormat="false" ht="15" hidden="false" customHeight="false" outlineLevel="0" collapsed="false">
      <c r="A2162" s="10" t="s">
        <v>4367</v>
      </c>
      <c r="B2162" s="10" t="s">
        <v>8979</v>
      </c>
      <c r="C2162" s="11" t="n">
        <v>45933</v>
      </c>
      <c r="D2162" s="13" t="b">
        <f aca="false">TRUE()</f>
        <v>1</v>
      </c>
      <c r="E2162" s="14" t="n">
        <f aca="false">_xlfn.MAXIFS(Pedidos!$C$2:$C$7000,Pedidos!$B$2:$B$7000,A2162)</f>
        <v>45933</v>
      </c>
      <c r="F2162" s="15" t="n">
        <f aca="false">Parámetros!$B$4-E2162</f>
        <v>363</v>
      </c>
      <c r="G2162" s="7" t="n">
        <f aca="false">COUNTIF(Pedidos!$B$2:$B$7000,A2162)</f>
        <v>1</v>
      </c>
      <c r="H2162" s="16" t="n">
        <f aca="false">SUMIFS(Pedidos!$D$2:$D$7000,Pedidos!$B$2:$B$7000,A2162)</f>
        <v>38.35</v>
      </c>
      <c r="I2162" s="7" t="n">
        <f aca="false">5-MIN(4,INT(PERCENTRANK($F$2:$F$2401,F2162,6)*5))</f>
        <v>2</v>
      </c>
      <c r="J2162" s="15" t="n">
        <f aca="false">IF(G2162&gt;=Parámetros!$B$8,5,IF(G2162&gt;=Parámetros!$B$7,4,IF(G2162&gt;=Parámetros!$B$6,3,IF(G2162&gt;=Parámetros!$B$5,2,1))))</f>
        <v>1</v>
      </c>
      <c r="K2162" s="7" t="n">
        <f aca="false">1+MIN(4,INT(PERCENTRANK($H$2:$H$2401,H2162,6)*5))</f>
        <v>3</v>
      </c>
      <c r="L2162" s="7" t="str">
        <f aca="false">I2162&amp;J2162&amp;K2162</f>
        <v>213</v>
      </c>
      <c r="M2162" s="15" t="str">
        <f aca="false">INDEX('Mapa RF'!$B$4:$F$8,6-I2162,J2162)</f>
        <v>Hibernando</v>
      </c>
    </row>
    <row r="2163" customFormat="false" ht="15" hidden="false" customHeight="false" outlineLevel="0" collapsed="false">
      <c r="A2163" s="10" t="s">
        <v>6783</v>
      </c>
      <c r="B2163" s="10" t="s">
        <v>8980</v>
      </c>
      <c r="C2163" s="11" t="n">
        <v>46115</v>
      </c>
      <c r="D2163" s="13" t="b">
        <f aca="false">TRUE()</f>
        <v>1</v>
      </c>
      <c r="E2163" s="14" t="n">
        <f aca="false">_xlfn.MAXIFS(Pedidos!$C$2:$C$7000,Pedidos!$B$2:$B$7000,A2163)</f>
        <v>46115</v>
      </c>
      <c r="F2163" s="15" t="n">
        <f aca="false">Parámetros!$B$4-E2163</f>
        <v>181</v>
      </c>
      <c r="G2163" s="7" t="n">
        <f aca="false">COUNTIF(Pedidos!$B$2:$B$7000,A2163)</f>
        <v>1</v>
      </c>
      <c r="H2163" s="16" t="n">
        <f aca="false">SUMIFS(Pedidos!$D$2:$D$7000,Pedidos!$B$2:$B$7000,A2163)</f>
        <v>29.32</v>
      </c>
      <c r="I2163" s="7" t="n">
        <f aca="false">5-MIN(4,INT(PERCENTRANK($F$2:$F$2401,F2163,6)*5))</f>
        <v>4</v>
      </c>
      <c r="J2163" s="15" t="n">
        <f aca="false">IF(G2163&gt;=Parámetros!$B$8,5,IF(G2163&gt;=Parámetros!$B$7,4,IF(G2163&gt;=Parámetros!$B$6,3,IF(G2163&gt;=Parámetros!$B$5,2,1))))</f>
        <v>1</v>
      </c>
      <c r="K2163" s="7" t="n">
        <f aca="false">1+MIN(4,INT(PERCENTRANK($H$2:$H$2401,H2163,6)*5))</f>
        <v>2</v>
      </c>
      <c r="L2163" s="7" t="str">
        <f aca="false">I2163&amp;J2163&amp;K2163</f>
        <v>412</v>
      </c>
      <c r="M2163" s="15" t="str">
        <f aca="false">INDEX('Mapa RF'!$B$4:$F$8,6-I2163,J2163)</f>
        <v>Prometedores</v>
      </c>
    </row>
    <row r="2164" customFormat="false" ht="15" hidden="false" customHeight="false" outlineLevel="0" collapsed="false">
      <c r="A2164" s="10" t="s">
        <v>4755</v>
      </c>
      <c r="B2164" s="10" t="s">
        <v>8978</v>
      </c>
      <c r="C2164" s="11" t="n">
        <v>45961</v>
      </c>
      <c r="D2164" s="13" t="b">
        <f aca="false">FALSE()</f>
        <v>0</v>
      </c>
      <c r="E2164" s="14" t="n">
        <f aca="false">_xlfn.MAXIFS(Pedidos!$C$2:$C$7000,Pedidos!$B$2:$B$7000,A2164)</f>
        <v>45961</v>
      </c>
      <c r="F2164" s="15" t="n">
        <f aca="false">Parámetros!$B$4-E2164</f>
        <v>335</v>
      </c>
      <c r="G2164" s="7" t="n">
        <f aca="false">COUNTIF(Pedidos!$B$2:$B$7000,A2164)</f>
        <v>1</v>
      </c>
      <c r="H2164" s="16" t="n">
        <f aca="false">SUMIFS(Pedidos!$D$2:$D$7000,Pedidos!$B$2:$B$7000,A2164)</f>
        <v>18.46</v>
      </c>
      <c r="I2164" s="7" t="n">
        <f aca="false">5-MIN(4,INT(PERCENTRANK($F$2:$F$2401,F2164,6)*5))</f>
        <v>3</v>
      </c>
      <c r="J2164" s="15" t="n">
        <f aca="false">IF(G2164&gt;=Parámetros!$B$8,5,IF(G2164&gt;=Parámetros!$B$7,4,IF(G2164&gt;=Parámetros!$B$6,3,IF(G2164&gt;=Parámetros!$B$5,2,1))))</f>
        <v>1</v>
      </c>
      <c r="K2164" s="7" t="n">
        <f aca="false">1+MIN(4,INT(PERCENTRANK($H$2:$H$2401,H2164,6)*5))</f>
        <v>1</v>
      </c>
      <c r="L2164" s="7" t="str">
        <f aca="false">I2164&amp;J2164&amp;K2164</f>
        <v>311</v>
      </c>
      <c r="M2164" s="15" t="str">
        <f aca="false">INDEX('Mapa RF'!$B$4:$F$8,6-I2164,J2164)</f>
        <v>A punto de dormirse</v>
      </c>
    </row>
    <row r="2165" customFormat="false" ht="15" hidden="false" customHeight="false" outlineLevel="0" collapsed="false">
      <c r="A2165" s="10" t="s">
        <v>8245</v>
      </c>
      <c r="B2165" s="10" t="s">
        <v>8968</v>
      </c>
      <c r="C2165" s="11" t="n">
        <v>46237</v>
      </c>
      <c r="D2165" s="13" t="b">
        <f aca="false">TRUE()</f>
        <v>1</v>
      </c>
      <c r="E2165" s="14" t="n">
        <f aca="false">_xlfn.MAXIFS(Pedidos!$C$2:$C$7000,Pedidos!$B$2:$B$7000,A2165)</f>
        <v>46237</v>
      </c>
      <c r="F2165" s="15" t="n">
        <f aca="false">Parámetros!$B$4-E2165</f>
        <v>59</v>
      </c>
      <c r="G2165" s="7" t="n">
        <f aca="false">COUNTIF(Pedidos!$B$2:$B$7000,A2165)</f>
        <v>1</v>
      </c>
      <c r="H2165" s="16" t="n">
        <f aca="false">SUMIFS(Pedidos!$D$2:$D$7000,Pedidos!$B$2:$B$7000,A2165)</f>
        <v>24.84</v>
      </c>
      <c r="I2165" s="7" t="n">
        <f aca="false">5-MIN(4,INT(PERCENTRANK($F$2:$F$2401,F2165,6)*5))</f>
        <v>5</v>
      </c>
      <c r="J2165" s="15" t="n">
        <f aca="false">IF(G2165&gt;=Parámetros!$B$8,5,IF(G2165&gt;=Parámetros!$B$7,4,IF(G2165&gt;=Parámetros!$B$6,3,IF(G2165&gt;=Parámetros!$B$5,2,1))))</f>
        <v>1</v>
      </c>
      <c r="K2165" s="7" t="n">
        <f aca="false">1+MIN(4,INT(PERCENTRANK($H$2:$H$2401,H2165,6)*5))</f>
        <v>1</v>
      </c>
      <c r="L2165" s="7" t="str">
        <f aca="false">I2165&amp;J2165&amp;K2165</f>
        <v>511</v>
      </c>
      <c r="M2165" s="15" t="str">
        <f aca="false">INDEX('Mapa RF'!$B$4:$F$8,6-I2165,J2165)</f>
        <v>Nuevos</v>
      </c>
    </row>
    <row r="2166" customFormat="false" ht="15" hidden="false" customHeight="false" outlineLevel="0" collapsed="false">
      <c r="A2166" s="10" t="s">
        <v>7133</v>
      </c>
      <c r="B2166" s="10" t="s">
        <v>8973</v>
      </c>
      <c r="C2166" s="11" t="n">
        <v>46145</v>
      </c>
      <c r="D2166" s="13" t="b">
        <f aca="false">FALSE()</f>
        <v>0</v>
      </c>
      <c r="E2166" s="14" t="n">
        <f aca="false">_xlfn.MAXIFS(Pedidos!$C$2:$C$7000,Pedidos!$B$2:$B$7000,A2166)</f>
        <v>46249</v>
      </c>
      <c r="F2166" s="15" t="n">
        <f aca="false">Parámetros!$B$4-E2166</f>
        <v>47</v>
      </c>
      <c r="G2166" s="7" t="n">
        <f aca="false">COUNTIF(Pedidos!$B$2:$B$7000,A2166)</f>
        <v>2</v>
      </c>
      <c r="H2166" s="16" t="n">
        <f aca="false">SUMIFS(Pedidos!$D$2:$D$7000,Pedidos!$B$2:$B$7000,A2166)</f>
        <v>56.54</v>
      </c>
      <c r="I2166" s="7" t="n">
        <f aca="false">5-MIN(4,INT(PERCENTRANK($F$2:$F$2401,F2166,6)*5))</f>
        <v>5</v>
      </c>
      <c r="J2166" s="15" t="n">
        <f aca="false">IF(G2166&gt;=Parámetros!$B$8,5,IF(G2166&gt;=Parámetros!$B$7,4,IF(G2166&gt;=Parámetros!$B$6,3,IF(G2166&gt;=Parámetros!$B$5,2,1))))</f>
        <v>2</v>
      </c>
      <c r="K2166" s="7" t="n">
        <f aca="false">1+MIN(4,INT(PERCENTRANK($H$2:$H$2401,H2166,6)*5))</f>
        <v>3</v>
      </c>
      <c r="L2166" s="7" t="str">
        <f aca="false">I2166&amp;J2166&amp;K2166</f>
        <v>523</v>
      </c>
      <c r="M2166" s="15" t="str">
        <f aca="false">INDEX('Mapa RF'!$B$4:$F$8,6-I2166,J2166)</f>
        <v>Potencialmente leales</v>
      </c>
    </row>
    <row r="2167" customFormat="false" ht="15" hidden="false" customHeight="false" outlineLevel="0" collapsed="false">
      <c r="A2167" s="10" t="s">
        <v>5620</v>
      </c>
      <c r="B2167" s="10" t="s">
        <v>8968</v>
      </c>
      <c r="C2167" s="11" t="n">
        <v>46027</v>
      </c>
      <c r="D2167" s="13" t="b">
        <f aca="false">TRUE()</f>
        <v>1</v>
      </c>
      <c r="E2167" s="14" t="n">
        <f aca="false">_xlfn.MAXIFS(Pedidos!$C$2:$C$7000,Pedidos!$B$2:$B$7000,A2167)</f>
        <v>46266</v>
      </c>
      <c r="F2167" s="15" t="n">
        <f aca="false">Parámetros!$B$4-E2167</f>
        <v>30</v>
      </c>
      <c r="G2167" s="7" t="n">
        <f aca="false">COUNTIF(Pedidos!$B$2:$B$7000,A2167)</f>
        <v>5</v>
      </c>
      <c r="H2167" s="16" t="n">
        <f aca="false">SUMIFS(Pedidos!$D$2:$D$7000,Pedidos!$B$2:$B$7000,A2167)</f>
        <v>186.93</v>
      </c>
      <c r="I2167" s="7" t="n">
        <f aca="false">5-MIN(4,INT(PERCENTRANK($F$2:$F$2401,F2167,6)*5))</f>
        <v>5</v>
      </c>
      <c r="J2167" s="15" t="n">
        <f aca="false">IF(G2167&gt;=Parámetros!$B$8,5,IF(G2167&gt;=Parámetros!$B$7,4,IF(G2167&gt;=Parámetros!$B$6,3,IF(G2167&gt;=Parámetros!$B$5,2,1))))</f>
        <v>4</v>
      </c>
      <c r="K2167" s="7" t="n">
        <f aca="false">1+MIN(4,INT(PERCENTRANK($H$2:$H$2401,H2167,6)*5))</f>
        <v>5</v>
      </c>
      <c r="L2167" s="7" t="str">
        <f aca="false">I2167&amp;J2167&amp;K2167</f>
        <v>545</v>
      </c>
      <c r="M2167" s="15" t="str">
        <f aca="false">INDEX('Mapa RF'!$B$4:$F$8,6-I2167,J2167)</f>
        <v>Campeones</v>
      </c>
    </row>
    <row r="2168" customFormat="false" ht="15" hidden="false" customHeight="false" outlineLevel="0" collapsed="false">
      <c r="A2168" s="10" t="s">
        <v>6827</v>
      </c>
      <c r="B2168" s="10" t="s">
        <v>8969</v>
      </c>
      <c r="C2168" s="11" t="n">
        <v>46119</v>
      </c>
      <c r="D2168" s="13" t="b">
        <f aca="false">TRUE()</f>
        <v>1</v>
      </c>
      <c r="E2168" s="14" t="n">
        <f aca="false">_xlfn.MAXIFS(Pedidos!$C$2:$C$7000,Pedidos!$B$2:$B$7000,A2168)</f>
        <v>46119</v>
      </c>
      <c r="F2168" s="15" t="n">
        <f aca="false">Parámetros!$B$4-E2168</f>
        <v>177</v>
      </c>
      <c r="G2168" s="7" t="n">
        <f aca="false">COUNTIF(Pedidos!$B$2:$B$7000,A2168)</f>
        <v>1</v>
      </c>
      <c r="H2168" s="16" t="n">
        <f aca="false">SUMIFS(Pedidos!$D$2:$D$7000,Pedidos!$B$2:$B$7000,A2168)</f>
        <v>17.7</v>
      </c>
      <c r="I2168" s="7" t="n">
        <f aca="false">5-MIN(4,INT(PERCENTRANK($F$2:$F$2401,F2168,6)*5))</f>
        <v>4</v>
      </c>
      <c r="J2168" s="15" t="n">
        <f aca="false">IF(G2168&gt;=Parámetros!$B$8,5,IF(G2168&gt;=Parámetros!$B$7,4,IF(G2168&gt;=Parámetros!$B$6,3,IF(G2168&gt;=Parámetros!$B$5,2,1))))</f>
        <v>1</v>
      </c>
      <c r="K2168" s="7" t="n">
        <f aca="false">1+MIN(4,INT(PERCENTRANK($H$2:$H$2401,H2168,6)*5))</f>
        <v>1</v>
      </c>
      <c r="L2168" s="7" t="str">
        <f aca="false">I2168&amp;J2168&amp;K2168</f>
        <v>411</v>
      </c>
      <c r="M2168" s="15" t="str">
        <f aca="false">INDEX('Mapa RF'!$B$4:$F$8,6-I2168,J2168)</f>
        <v>Prometedores</v>
      </c>
    </row>
    <row r="2169" customFormat="false" ht="15" hidden="false" customHeight="false" outlineLevel="0" collapsed="false">
      <c r="A2169" s="10" t="s">
        <v>4723</v>
      </c>
      <c r="B2169" s="10" t="s">
        <v>8976</v>
      </c>
      <c r="C2169" s="11" t="n">
        <v>45959</v>
      </c>
      <c r="D2169" s="13" t="b">
        <f aca="false">TRUE()</f>
        <v>1</v>
      </c>
      <c r="E2169" s="14" t="n">
        <f aca="false">_xlfn.MAXIFS(Pedidos!$C$2:$C$7000,Pedidos!$B$2:$B$7000,A2169)</f>
        <v>45959</v>
      </c>
      <c r="F2169" s="15" t="n">
        <f aca="false">Parámetros!$B$4-E2169</f>
        <v>337</v>
      </c>
      <c r="G2169" s="7" t="n">
        <f aca="false">COUNTIF(Pedidos!$B$2:$B$7000,A2169)</f>
        <v>1</v>
      </c>
      <c r="H2169" s="16" t="n">
        <f aca="false">SUMIFS(Pedidos!$D$2:$D$7000,Pedidos!$B$2:$B$7000,A2169)</f>
        <v>37.75</v>
      </c>
      <c r="I2169" s="7" t="n">
        <f aca="false">5-MIN(4,INT(PERCENTRANK($F$2:$F$2401,F2169,6)*5))</f>
        <v>3</v>
      </c>
      <c r="J2169" s="15" t="n">
        <f aca="false">IF(G2169&gt;=Parámetros!$B$8,5,IF(G2169&gt;=Parámetros!$B$7,4,IF(G2169&gt;=Parámetros!$B$6,3,IF(G2169&gt;=Parámetros!$B$5,2,1))))</f>
        <v>1</v>
      </c>
      <c r="K2169" s="7" t="n">
        <f aca="false">1+MIN(4,INT(PERCENTRANK($H$2:$H$2401,H2169,6)*5))</f>
        <v>3</v>
      </c>
      <c r="L2169" s="7" t="str">
        <f aca="false">I2169&amp;J2169&amp;K2169</f>
        <v>313</v>
      </c>
      <c r="M2169" s="15" t="str">
        <f aca="false">INDEX('Mapa RF'!$B$4:$F$8,6-I2169,J2169)</f>
        <v>A punto de dormirse</v>
      </c>
    </row>
    <row r="2170" customFormat="false" ht="15" hidden="false" customHeight="false" outlineLevel="0" collapsed="false">
      <c r="A2170" s="10" t="s">
        <v>4126</v>
      </c>
      <c r="B2170" s="10" t="s">
        <v>8972</v>
      </c>
      <c r="C2170" s="11" t="n">
        <v>45915</v>
      </c>
      <c r="D2170" s="13" t="b">
        <f aca="false">TRUE()</f>
        <v>1</v>
      </c>
      <c r="E2170" s="14" t="n">
        <f aca="false">_xlfn.MAXIFS(Pedidos!$C$2:$C$7000,Pedidos!$B$2:$B$7000,A2170)</f>
        <v>45915</v>
      </c>
      <c r="F2170" s="15" t="n">
        <f aca="false">Parámetros!$B$4-E2170</f>
        <v>381</v>
      </c>
      <c r="G2170" s="7" t="n">
        <f aca="false">COUNTIF(Pedidos!$B$2:$B$7000,A2170)</f>
        <v>1</v>
      </c>
      <c r="H2170" s="16" t="n">
        <f aca="false">SUMIFS(Pedidos!$D$2:$D$7000,Pedidos!$B$2:$B$7000,A2170)</f>
        <v>39.36</v>
      </c>
      <c r="I2170" s="7" t="n">
        <f aca="false">5-MIN(4,INT(PERCENTRANK($F$2:$F$2401,F2170,6)*5))</f>
        <v>2</v>
      </c>
      <c r="J2170" s="15" t="n">
        <f aca="false">IF(G2170&gt;=Parámetros!$B$8,5,IF(G2170&gt;=Parámetros!$B$7,4,IF(G2170&gt;=Parámetros!$B$6,3,IF(G2170&gt;=Parámetros!$B$5,2,1))))</f>
        <v>1</v>
      </c>
      <c r="K2170" s="7" t="n">
        <f aca="false">1+MIN(4,INT(PERCENTRANK($H$2:$H$2401,H2170,6)*5))</f>
        <v>3</v>
      </c>
      <c r="L2170" s="7" t="str">
        <f aca="false">I2170&amp;J2170&amp;K2170</f>
        <v>213</v>
      </c>
      <c r="M2170" s="15" t="str">
        <f aca="false">INDEX('Mapa RF'!$B$4:$F$8,6-I2170,J2170)</f>
        <v>Hibernando</v>
      </c>
    </row>
    <row r="2171" customFormat="false" ht="15" hidden="false" customHeight="false" outlineLevel="0" collapsed="false">
      <c r="A2171" s="10" t="s">
        <v>7318</v>
      </c>
      <c r="B2171" s="10" t="s">
        <v>8968</v>
      </c>
      <c r="C2171" s="11" t="n">
        <v>46162</v>
      </c>
      <c r="D2171" s="13" t="b">
        <f aca="false">TRUE()</f>
        <v>1</v>
      </c>
      <c r="E2171" s="14" t="n">
        <f aca="false">_xlfn.MAXIFS(Pedidos!$C$2:$C$7000,Pedidos!$B$2:$B$7000,A2171)</f>
        <v>46162</v>
      </c>
      <c r="F2171" s="15" t="n">
        <f aca="false">Parámetros!$B$4-E2171</f>
        <v>134</v>
      </c>
      <c r="G2171" s="7" t="n">
        <f aca="false">COUNTIF(Pedidos!$B$2:$B$7000,A2171)</f>
        <v>1</v>
      </c>
      <c r="H2171" s="16" t="n">
        <f aca="false">SUMIFS(Pedidos!$D$2:$D$7000,Pedidos!$B$2:$B$7000,A2171)</f>
        <v>22.32</v>
      </c>
      <c r="I2171" s="7" t="n">
        <f aca="false">5-MIN(4,INT(PERCENTRANK($F$2:$F$2401,F2171,6)*5))</f>
        <v>4</v>
      </c>
      <c r="J2171" s="15" t="n">
        <f aca="false">IF(G2171&gt;=Parámetros!$B$8,5,IF(G2171&gt;=Parámetros!$B$7,4,IF(G2171&gt;=Parámetros!$B$6,3,IF(G2171&gt;=Parámetros!$B$5,2,1))))</f>
        <v>1</v>
      </c>
      <c r="K2171" s="7" t="n">
        <f aca="false">1+MIN(4,INT(PERCENTRANK($H$2:$H$2401,H2171,6)*5))</f>
        <v>1</v>
      </c>
      <c r="L2171" s="7" t="str">
        <f aca="false">I2171&amp;J2171&amp;K2171</f>
        <v>411</v>
      </c>
      <c r="M2171" s="15" t="str">
        <f aca="false">INDEX('Mapa RF'!$B$4:$F$8,6-I2171,J2171)</f>
        <v>Prometedores</v>
      </c>
    </row>
    <row r="2172" customFormat="false" ht="15" hidden="false" customHeight="false" outlineLevel="0" collapsed="false">
      <c r="A2172" s="10" t="s">
        <v>7459</v>
      </c>
      <c r="B2172" s="10" t="s">
        <v>8968</v>
      </c>
      <c r="C2172" s="11" t="n">
        <v>46173</v>
      </c>
      <c r="D2172" s="13" t="b">
        <f aca="false">TRUE()</f>
        <v>1</v>
      </c>
      <c r="E2172" s="14" t="n">
        <f aca="false">_xlfn.MAXIFS(Pedidos!$C$2:$C$7000,Pedidos!$B$2:$B$7000,A2172)</f>
        <v>46173</v>
      </c>
      <c r="F2172" s="15" t="n">
        <f aca="false">Parámetros!$B$4-E2172</f>
        <v>123</v>
      </c>
      <c r="G2172" s="7" t="n">
        <f aca="false">COUNTIF(Pedidos!$B$2:$B$7000,A2172)</f>
        <v>1</v>
      </c>
      <c r="H2172" s="16" t="n">
        <f aca="false">SUMIFS(Pedidos!$D$2:$D$7000,Pedidos!$B$2:$B$7000,A2172)</f>
        <v>39.36</v>
      </c>
      <c r="I2172" s="7" t="n">
        <f aca="false">5-MIN(4,INT(PERCENTRANK($F$2:$F$2401,F2172,6)*5))</f>
        <v>4</v>
      </c>
      <c r="J2172" s="15" t="n">
        <f aca="false">IF(G2172&gt;=Parámetros!$B$8,5,IF(G2172&gt;=Parámetros!$B$7,4,IF(G2172&gt;=Parámetros!$B$6,3,IF(G2172&gt;=Parámetros!$B$5,2,1))))</f>
        <v>1</v>
      </c>
      <c r="K2172" s="7" t="n">
        <f aca="false">1+MIN(4,INT(PERCENTRANK($H$2:$H$2401,H2172,6)*5))</f>
        <v>3</v>
      </c>
      <c r="L2172" s="7" t="str">
        <f aca="false">I2172&amp;J2172&amp;K2172</f>
        <v>413</v>
      </c>
      <c r="M2172" s="15" t="str">
        <f aca="false">INDEX('Mapa RF'!$B$4:$F$8,6-I2172,J2172)</f>
        <v>Prometedores</v>
      </c>
    </row>
    <row r="2173" customFormat="false" ht="15" hidden="false" customHeight="false" outlineLevel="0" collapsed="false">
      <c r="A2173" s="10" t="s">
        <v>3853</v>
      </c>
      <c r="B2173" s="10" t="s">
        <v>8972</v>
      </c>
      <c r="C2173" s="11" t="n">
        <v>45893</v>
      </c>
      <c r="D2173" s="13" t="b">
        <f aca="false">FALSE()</f>
        <v>0</v>
      </c>
      <c r="E2173" s="14" t="n">
        <f aca="false">_xlfn.MAXIFS(Pedidos!$C$2:$C$7000,Pedidos!$B$2:$B$7000,A2173)</f>
        <v>46025</v>
      </c>
      <c r="F2173" s="15" t="n">
        <f aca="false">Parámetros!$B$4-E2173</f>
        <v>271</v>
      </c>
      <c r="G2173" s="7" t="n">
        <f aca="false">COUNTIF(Pedidos!$B$2:$B$7000,A2173)</f>
        <v>2</v>
      </c>
      <c r="H2173" s="16" t="n">
        <f aca="false">SUMIFS(Pedidos!$D$2:$D$7000,Pedidos!$B$2:$B$7000,A2173)</f>
        <v>92.49</v>
      </c>
      <c r="I2173" s="7" t="n">
        <f aca="false">5-MIN(4,INT(PERCENTRANK($F$2:$F$2401,F2173,6)*5))</f>
        <v>3</v>
      </c>
      <c r="J2173" s="15" t="n">
        <f aca="false">IF(G2173&gt;=Parámetros!$B$8,5,IF(G2173&gt;=Parámetros!$B$7,4,IF(G2173&gt;=Parámetros!$B$6,3,IF(G2173&gt;=Parámetros!$B$5,2,1))))</f>
        <v>2</v>
      </c>
      <c r="K2173" s="7" t="n">
        <f aca="false">1+MIN(4,INT(PERCENTRANK($H$2:$H$2401,H2173,6)*5))</f>
        <v>4</v>
      </c>
      <c r="L2173" s="7" t="str">
        <f aca="false">I2173&amp;J2173&amp;K2173</f>
        <v>324</v>
      </c>
      <c r="M2173" s="15" t="str">
        <f aca="false">INDEX('Mapa RF'!$B$4:$F$8,6-I2173,J2173)</f>
        <v>A punto de dormirse</v>
      </c>
    </row>
    <row r="2174" customFormat="false" ht="15" hidden="false" customHeight="false" outlineLevel="0" collapsed="false">
      <c r="A2174" s="10" t="s">
        <v>4547</v>
      </c>
      <c r="B2174" s="10" t="s">
        <v>8968</v>
      </c>
      <c r="C2174" s="11" t="n">
        <v>45945</v>
      </c>
      <c r="D2174" s="13" t="b">
        <f aca="false">FALSE()</f>
        <v>0</v>
      </c>
      <c r="E2174" s="14" t="n">
        <f aca="false">_xlfn.MAXIFS(Pedidos!$C$2:$C$7000,Pedidos!$B$2:$B$7000,A2174)</f>
        <v>45945</v>
      </c>
      <c r="F2174" s="15" t="n">
        <f aca="false">Parámetros!$B$4-E2174</f>
        <v>351</v>
      </c>
      <c r="G2174" s="7" t="n">
        <f aca="false">COUNTIF(Pedidos!$B$2:$B$7000,A2174)</f>
        <v>1</v>
      </c>
      <c r="H2174" s="16" t="n">
        <f aca="false">SUMIFS(Pedidos!$D$2:$D$7000,Pedidos!$B$2:$B$7000,A2174)</f>
        <v>35.62</v>
      </c>
      <c r="I2174" s="7" t="n">
        <f aca="false">5-MIN(4,INT(PERCENTRANK($F$2:$F$2401,F2174,6)*5))</f>
        <v>3</v>
      </c>
      <c r="J2174" s="15" t="n">
        <f aca="false">IF(G2174&gt;=Parámetros!$B$8,5,IF(G2174&gt;=Parámetros!$B$7,4,IF(G2174&gt;=Parámetros!$B$6,3,IF(G2174&gt;=Parámetros!$B$5,2,1))))</f>
        <v>1</v>
      </c>
      <c r="K2174" s="7" t="n">
        <f aca="false">1+MIN(4,INT(PERCENTRANK($H$2:$H$2401,H2174,6)*5))</f>
        <v>2</v>
      </c>
      <c r="L2174" s="7" t="str">
        <f aca="false">I2174&amp;J2174&amp;K2174</f>
        <v>312</v>
      </c>
      <c r="M2174" s="15" t="str">
        <f aca="false">INDEX('Mapa RF'!$B$4:$F$8,6-I2174,J2174)</f>
        <v>A punto de dormirse</v>
      </c>
    </row>
    <row r="2175" customFormat="false" ht="15" hidden="false" customHeight="false" outlineLevel="0" collapsed="false">
      <c r="A2175" s="10" t="s">
        <v>915</v>
      </c>
      <c r="B2175" s="10" t="s">
        <v>8977</v>
      </c>
      <c r="C2175" s="11" t="n">
        <v>45667</v>
      </c>
      <c r="D2175" s="13" t="b">
        <f aca="false">TRUE()</f>
        <v>1</v>
      </c>
      <c r="E2175" s="14" t="n">
        <f aca="false">_xlfn.MAXIFS(Pedidos!$C$2:$C$7000,Pedidos!$B$2:$B$7000,A2175)</f>
        <v>46092</v>
      </c>
      <c r="F2175" s="15" t="n">
        <f aca="false">Parámetros!$B$4-E2175</f>
        <v>204</v>
      </c>
      <c r="G2175" s="7" t="n">
        <f aca="false">COUNTIF(Pedidos!$B$2:$B$7000,A2175)</f>
        <v>3</v>
      </c>
      <c r="H2175" s="16" t="n">
        <f aca="false">SUMIFS(Pedidos!$D$2:$D$7000,Pedidos!$B$2:$B$7000,A2175)</f>
        <v>104</v>
      </c>
      <c r="I2175" s="7" t="n">
        <f aca="false">5-MIN(4,INT(PERCENTRANK($F$2:$F$2401,F2175,6)*5))</f>
        <v>4</v>
      </c>
      <c r="J2175" s="15" t="n">
        <f aca="false">IF(G2175&gt;=Parámetros!$B$8,5,IF(G2175&gt;=Parámetros!$B$7,4,IF(G2175&gt;=Parámetros!$B$6,3,IF(G2175&gt;=Parámetros!$B$5,2,1))))</f>
        <v>3</v>
      </c>
      <c r="K2175" s="7" t="n">
        <f aca="false">1+MIN(4,INT(PERCENTRANK($H$2:$H$2401,H2175,6)*5))</f>
        <v>4</v>
      </c>
      <c r="L2175" s="7" t="str">
        <f aca="false">I2175&amp;J2175&amp;K2175</f>
        <v>434</v>
      </c>
      <c r="M2175" s="15" t="str">
        <f aca="false">INDEX('Mapa RF'!$B$4:$F$8,6-I2175,J2175)</f>
        <v>Potencialmente leales</v>
      </c>
    </row>
    <row r="2176" customFormat="false" ht="15" hidden="false" customHeight="false" outlineLevel="0" collapsed="false">
      <c r="A2176" s="10" t="s">
        <v>2586</v>
      </c>
      <c r="B2176" s="10" t="s">
        <v>8980</v>
      </c>
      <c r="C2176" s="11" t="n">
        <v>45800</v>
      </c>
      <c r="D2176" s="13" t="b">
        <f aca="false">TRUE()</f>
        <v>1</v>
      </c>
      <c r="E2176" s="14" t="n">
        <f aca="false">_xlfn.MAXIFS(Pedidos!$C$2:$C$7000,Pedidos!$B$2:$B$7000,A2176)</f>
        <v>45800</v>
      </c>
      <c r="F2176" s="15" t="n">
        <f aca="false">Parámetros!$B$4-E2176</f>
        <v>496</v>
      </c>
      <c r="G2176" s="7" t="n">
        <f aca="false">COUNTIF(Pedidos!$B$2:$B$7000,A2176)</f>
        <v>1</v>
      </c>
      <c r="H2176" s="16" t="n">
        <f aca="false">SUMIFS(Pedidos!$D$2:$D$7000,Pedidos!$B$2:$B$7000,A2176)</f>
        <v>40.53</v>
      </c>
      <c r="I2176" s="7" t="n">
        <f aca="false">5-MIN(4,INT(PERCENTRANK($F$2:$F$2401,F2176,6)*5))</f>
        <v>2</v>
      </c>
      <c r="J2176" s="15" t="n">
        <f aca="false">IF(G2176&gt;=Parámetros!$B$8,5,IF(G2176&gt;=Parámetros!$B$7,4,IF(G2176&gt;=Parámetros!$B$6,3,IF(G2176&gt;=Parámetros!$B$5,2,1))))</f>
        <v>1</v>
      </c>
      <c r="K2176" s="7" t="n">
        <f aca="false">1+MIN(4,INT(PERCENTRANK($H$2:$H$2401,H2176,6)*5))</f>
        <v>3</v>
      </c>
      <c r="L2176" s="7" t="str">
        <f aca="false">I2176&amp;J2176&amp;K2176</f>
        <v>213</v>
      </c>
      <c r="M2176" s="15" t="str">
        <f aca="false">INDEX('Mapa RF'!$B$4:$F$8,6-I2176,J2176)</f>
        <v>Hibernando</v>
      </c>
    </row>
    <row r="2177" customFormat="false" ht="15" hidden="false" customHeight="false" outlineLevel="0" collapsed="false">
      <c r="A2177" s="10" t="s">
        <v>2830</v>
      </c>
      <c r="B2177" s="10" t="s">
        <v>8975</v>
      </c>
      <c r="C2177" s="11" t="n">
        <v>45818</v>
      </c>
      <c r="D2177" s="13" t="b">
        <f aca="false">TRUE()</f>
        <v>1</v>
      </c>
      <c r="E2177" s="14" t="n">
        <f aca="false">_xlfn.MAXIFS(Pedidos!$C$2:$C$7000,Pedidos!$B$2:$B$7000,A2177)</f>
        <v>45818</v>
      </c>
      <c r="F2177" s="15" t="n">
        <f aca="false">Parámetros!$B$4-E2177</f>
        <v>478</v>
      </c>
      <c r="G2177" s="7" t="n">
        <f aca="false">COUNTIF(Pedidos!$B$2:$B$7000,A2177)</f>
        <v>1</v>
      </c>
      <c r="H2177" s="16" t="n">
        <f aca="false">SUMIFS(Pedidos!$D$2:$D$7000,Pedidos!$B$2:$B$7000,A2177)</f>
        <v>29.7</v>
      </c>
      <c r="I2177" s="7" t="n">
        <f aca="false">5-MIN(4,INT(PERCENTRANK($F$2:$F$2401,F2177,6)*5))</f>
        <v>2</v>
      </c>
      <c r="J2177" s="15" t="n">
        <f aca="false">IF(G2177&gt;=Parámetros!$B$8,5,IF(G2177&gt;=Parámetros!$B$7,4,IF(G2177&gt;=Parámetros!$B$6,3,IF(G2177&gt;=Parámetros!$B$5,2,1))))</f>
        <v>1</v>
      </c>
      <c r="K2177" s="7" t="n">
        <f aca="false">1+MIN(4,INT(PERCENTRANK($H$2:$H$2401,H2177,6)*5))</f>
        <v>2</v>
      </c>
      <c r="L2177" s="7" t="str">
        <f aca="false">I2177&amp;J2177&amp;K2177</f>
        <v>212</v>
      </c>
      <c r="M2177" s="15" t="str">
        <f aca="false">INDEX('Mapa RF'!$B$4:$F$8,6-I2177,J2177)</f>
        <v>Hibernando</v>
      </c>
    </row>
    <row r="2178" customFormat="false" ht="15" hidden="false" customHeight="false" outlineLevel="0" collapsed="false">
      <c r="A2178" s="10" t="s">
        <v>4017</v>
      </c>
      <c r="B2178" s="10" t="s">
        <v>8975</v>
      </c>
      <c r="C2178" s="11" t="n">
        <v>45905</v>
      </c>
      <c r="D2178" s="13" t="b">
        <f aca="false">TRUE()</f>
        <v>1</v>
      </c>
      <c r="E2178" s="14" t="n">
        <f aca="false">_xlfn.MAXIFS(Pedidos!$C$2:$C$7000,Pedidos!$B$2:$B$7000,A2178)</f>
        <v>45947</v>
      </c>
      <c r="F2178" s="15" t="n">
        <f aca="false">Parámetros!$B$4-E2178</f>
        <v>349</v>
      </c>
      <c r="G2178" s="7" t="n">
        <f aca="false">COUNTIF(Pedidos!$B$2:$B$7000,A2178)</f>
        <v>2</v>
      </c>
      <c r="H2178" s="16" t="n">
        <f aca="false">SUMIFS(Pedidos!$D$2:$D$7000,Pedidos!$B$2:$B$7000,A2178)</f>
        <v>67.06</v>
      </c>
      <c r="I2178" s="7" t="n">
        <f aca="false">5-MIN(4,INT(PERCENTRANK($F$2:$F$2401,F2178,6)*5))</f>
        <v>3</v>
      </c>
      <c r="J2178" s="15" t="n">
        <f aca="false">IF(G2178&gt;=Parámetros!$B$8,5,IF(G2178&gt;=Parámetros!$B$7,4,IF(G2178&gt;=Parámetros!$B$6,3,IF(G2178&gt;=Parámetros!$B$5,2,1))))</f>
        <v>2</v>
      </c>
      <c r="K2178" s="7" t="n">
        <f aca="false">1+MIN(4,INT(PERCENTRANK($H$2:$H$2401,H2178,6)*5))</f>
        <v>4</v>
      </c>
      <c r="L2178" s="7" t="str">
        <f aca="false">I2178&amp;J2178&amp;K2178</f>
        <v>324</v>
      </c>
      <c r="M2178" s="15" t="str">
        <f aca="false">INDEX('Mapa RF'!$B$4:$F$8,6-I2178,J2178)</f>
        <v>A punto de dormirse</v>
      </c>
    </row>
    <row r="2179" customFormat="false" ht="15" hidden="false" customHeight="false" outlineLevel="0" collapsed="false">
      <c r="A2179" s="10" t="s">
        <v>1063</v>
      </c>
      <c r="B2179" s="10" t="s">
        <v>8968</v>
      </c>
      <c r="C2179" s="11" t="n">
        <v>45681</v>
      </c>
      <c r="D2179" s="13" t="b">
        <f aca="false">TRUE()</f>
        <v>1</v>
      </c>
      <c r="E2179" s="14" t="n">
        <f aca="false">_xlfn.MAXIFS(Pedidos!$C$2:$C$7000,Pedidos!$B$2:$B$7000,A2179)</f>
        <v>45899</v>
      </c>
      <c r="F2179" s="15" t="n">
        <f aca="false">Parámetros!$B$4-E2179</f>
        <v>397</v>
      </c>
      <c r="G2179" s="7" t="n">
        <f aca="false">COUNTIF(Pedidos!$B$2:$B$7000,A2179)</f>
        <v>4</v>
      </c>
      <c r="H2179" s="16" t="n">
        <f aca="false">SUMIFS(Pedidos!$D$2:$D$7000,Pedidos!$B$2:$B$7000,A2179)</f>
        <v>121.68</v>
      </c>
      <c r="I2179" s="7" t="n">
        <f aca="false">5-MIN(4,INT(PERCENTRANK($F$2:$F$2401,F2179,6)*5))</f>
        <v>2</v>
      </c>
      <c r="J2179" s="15" t="n">
        <f aca="false">IF(G2179&gt;=Parámetros!$B$8,5,IF(G2179&gt;=Parámetros!$B$7,4,IF(G2179&gt;=Parámetros!$B$6,3,IF(G2179&gt;=Parámetros!$B$5,2,1))))</f>
        <v>4</v>
      </c>
      <c r="K2179" s="7" t="n">
        <f aca="false">1+MIN(4,INT(PERCENTRANK($H$2:$H$2401,H2179,6)*5))</f>
        <v>4</v>
      </c>
      <c r="L2179" s="7" t="str">
        <f aca="false">I2179&amp;J2179&amp;K2179</f>
        <v>244</v>
      </c>
      <c r="M2179" s="15" t="str">
        <f aca="false">INDEX('Mapa RF'!$B$4:$F$8,6-I2179,J2179)</f>
        <v>En riesgo</v>
      </c>
    </row>
    <row r="2180" customFormat="false" ht="15" hidden="false" customHeight="false" outlineLevel="0" collapsed="false">
      <c r="A2180" s="10" t="s">
        <v>2724</v>
      </c>
      <c r="B2180" s="10" t="s">
        <v>8976</v>
      </c>
      <c r="C2180" s="11" t="n">
        <v>45812</v>
      </c>
      <c r="D2180" s="13" t="b">
        <f aca="false">TRUE()</f>
        <v>1</v>
      </c>
      <c r="E2180" s="14" t="n">
        <f aca="false">_xlfn.MAXIFS(Pedidos!$C$2:$C$7000,Pedidos!$B$2:$B$7000,A2180)</f>
        <v>45812</v>
      </c>
      <c r="F2180" s="15" t="n">
        <f aca="false">Parámetros!$B$4-E2180</f>
        <v>484</v>
      </c>
      <c r="G2180" s="7" t="n">
        <f aca="false">COUNTIF(Pedidos!$B$2:$B$7000,A2180)</f>
        <v>1</v>
      </c>
      <c r="H2180" s="16" t="n">
        <f aca="false">SUMIFS(Pedidos!$D$2:$D$7000,Pedidos!$B$2:$B$7000,A2180)</f>
        <v>28.07</v>
      </c>
      <c r="I2180" s="7" t="n">
        <f aca="false">5-MIN(4,INT(PERCENTRANK($F$2:$F$2401,F2180,6)*5))</f>
        <v>2</v>
      </c>
      <c r="J2180" s="15" t="n">
        <f aca="false">IF(G2180&gt;=Parámetros!$B$8,5,IF(G2180&gt;=Parámetros!$B$7,4,IF(G2180&gt;=Parámetros!$B$6,3,IF(G2180&gt;=Parámetros!$B$5,2,1))))</f>
        <v>1</v>
      </c>
      <c r="K2180" s="7" t="n">
        <f aca="false">1+MIN(4,INT(PERCENTRANK($H$2:$H$2401,H2180,6)*5))</f>
        <v>2</v>
      </c>
      <c r="L2180" s="7" t="str">
        <f aca="false">I2180&amp;J2180&amp;K2180</f>
        <v>212</v>
      </c>
      <c r="M2180" s="15" t="str">
        <f aca="false">INDEX('Mapa RF'!$B$4:$F$8,6-I2180,J2180)</f>
        <v>Hibernando</v>
      </c>
    </row>
    <row r="2181" customFormat="false" ht="15" hidden="false" customHeight="false" outlineLevel="0" collapsed="false">
      <c r="A2181" s="10" t="s">
        <v>2145</v>
      </c>
      <c r="B2181" s="10" t="s">
        <v>8974</v>
      </c>
      <c r="C2181" s="11" t="n">
        <v>45766</v>
      </c>
      <c r="D2181" s="13" t="b">
        <f aca="false">TRUE()</f>
        <v>1</v>
      </c>
      <c r="E2181" s="14" t="n">
        <f aca="false">_xlfn.MAXIFS(Pedidos!$C$2:$C$7000,Pedidos!$B$2:$B$7000,A2181)</f>
        <v>45766</v>
      </c>
      <c r="F2181" s="15" t="n">
        <f aca="false">Parámetros!$B$4-E2181</f>
        <v>530</v>
      </c>
      <c r="G2181" s="7" t="n">
        <f aca="false">COUNTIF(Pedidos!$B$2:$B$7000,A2181)</f>
        <v>1</v>
      </c>
      <c r="H2181" s="16" t="n">
        <f aca="false">SUMIFS(Pedidos!$D$2:$D$7000,Pedidos!$B$2:$B$7000,A2181)</f>
        <v>52.5</v>
      </c>
      <c r="I2181" s="7" t="n">
        <f aca="false">5-MIN(4,INT(PERCENTRANK($F$2:$F$2401,F2181,6)*5))</f>
        <v>1</v>
      </c>
      <c r="J2181" s="15" t="n">
        <f aca="false">IF(G2181&gt;=Parámetros!$B$8,5,IF(G2181&gt;=Parámetros!$B$7,4,IF(G2181&gt;=Parámetros!$B$6,3,IF(G2181&gt;=Parámetros!$B$5,2,1))))</f>
        <v>1</v>
      </c>
      <c r="K2181" s="7" t="n">
        <f aca="false">1+MIN(4,INT(PERCENTRANK($H$2:$H$2401,H2181,6)*5))</f>
        <v>3</v>
      </c>
      <c r="L2181" s="7" t="str">
        <f aca="false">I2181&amp;J2181&amp;K2181</f>
        <v>113</v>
      </c>
      <c r="M2181" s="15" t="str">
        <f aca="false">INDEX('Mapa RF'!$B$4:$F$8,6-I2181,J2181)</f>
        <v>Hibernando</v>
      </c>
    </row>
    <row r="2182" customFormat="false" ht="15" hidden="false" customHeight="false" outlineLevel="0" collapsed="false">
      <c r="A2182" s="10" t="s">
        <v>3369</v>
      </c>
      <c r="B2182" s="10" t="s">
        <v>8979</v>
      </c>
      <c r="C2182" s="11" t="n">
        <v>45859</v>
      </c>
      <c r="D2182" s="13" t="b">
        <f aca="false">TRUE()</f>
        <v>1</v>
      </c>
      <c r="E2182" s="14" t="n">
        <f aca="false">_xlfn.MAXIFS(Pedidos!$C$2:$C$7000,Pedidos!$B$2:$B$7000,A2182)</f>
        <v>46072</v>
      </c>
      <c r="F2182" s="15" t="n">
        <f aca="false">Parámetros!$B$4-E2182</f>
        <v>224</v>
      </c>
      <c r="G2182" s="7" t="n">
        <f aca="false">COUNTIF(Pedidos!$B$2:$B$7000,A2182)</f>
        <v>2</v>
      </c>
      <c r="H2182" s="16" t="n">
        <f aca="false">SUMIFS(Pedidos!$D$2:$D$7000,Pedidos!$B$2:$B$7000,A2182)</f>
        <v>63.22</v>
      </c>
      <c r="I2182" s="7" t="n">
        <f aca="false">5-MIN(4,INT(PERCENTRANK($F$2:$F$2401,F2182,6)*5))</f>
        <v>3</v>
      </c>
      <c r="J2182" s="15" t="n">
        <f aca="false">IF(G2182&gt;=Parámetros!$B$8,5,IF(G2182&gt;=Parámetros!$B$7,4,IF(G2182&gt;=Parámetros!$B$6,3,IF(G2182&gt;=Parámetros!$B$5,2,1))))</f>
        <v>2</v>
      </c>
      <c r="K2182" s="7" t="n">
        <f aca="false">1+MIN(4,INT(PERCENTRANK($H$2:$H$2401,H2182,6)*5))</f>
        <v>4</v>
      </c>
      <c r="L2182" s="7" t="str">
        <f aca="false">I2182&amp;J2182&amp;K2182</f>
        <v>324</v>
      </c>
      <c r="M2182" s="15" t="str">
        <f aca="false">INDEX('Mapa RF'!$B$4:$F$8,6-I2182,J2182)</f>
        <v>A punto de dormirse</v>
      </c>
    </row>
    <row r="2183" customFormat="false" ht="15" hidden="false" customHeight="false" outlineLevel="0" collapsed="false">
      <c r="A2183" s="10" t="s">
        <v>8664</v>
      </c>
      <c r="B2183" s="10" t="s">
        <v>8968</v>
      </c>
      <c r="C2183" s="11" t="n">
        <v>46271</v>
      </c>
      <c r="D2183" s="13" t="b">
        <f aca="false">TRUE()</f>
        <v>1</v>
      </c>
      <c r="E2183" s="14" t="n">
        <f aca="false">_xlfn.MAXIFS(Pedidos!$C$2:$C$7000,Pedidos!$B$2:$B$7000,A2183)</f>
        <v>46271</v>
      </c>
      <c r="F2183" s="15" t="n">
        <f aca="false">Parámetros!$B$4-E2183</f>
        <v>25</v>
      </c>
      <c r="G2183" s="7" t="n">
        <f aca="false">COUNTIF(Pedidos!$B$2:$B$7000,A2183)</f>
        <v>1</v>
      </c>
      <c r="H2183" s="16" t="n">
        <f aca="false">SUMIFS(Pedidos!$D$2:$D$7000,Pedidos!$B$2:$B$7000,A2183)</f>
        <v>33.01</v>
      </c>
      <c r="I2183" s="7" t="n">
        <f aca="false">5-MIN(4,INT(PERCENTRANK($F$2:$F$2401,F2183,6)*5))</f>
        <v>5</v>
      </c>
      <c r="J2183" s="15" t="n">
        <f aca="false">IF(G2183&gt;=Parámetros!$B$8,5,IF(G2183&gt;=Parámetros!$B$7,4,IF(G2183&gt;=Parámetros!$B$6,3,IF(G2183&gt;=Parámetros!$B$5,2,1))))</f>
        <v>1</v>
      </c>
      <c r="K2183" s="7" t="n">
        <f aca="false">1+MIN(4,INT(PERCENTRANK($H$2:$H$2401,H2183,6)*5))</f>
        <v>2</v>
      </c>
      <c r="L2183" s="7" t="str">
        <f aca="false">I2183&amp;J2183&amp;K2183</f>
        <v>512</v>
      </c>
      <c r="M2183" s="15" t="str">
        <f aca="false">INDEX('Mapa RF'!$B$4:$F$8,6-I2183,J2183)</f>
        <v>Nuevos</v>
      </c>
    </row>
    <row r="2184" customFormat="false" ht="15" hidden="false" customHeight="false" outlineLevel="0" collapsed="false">
      <c r="A2184" s="10" t="s">
        <v>6409</v>
      </c>
      <c r="B2184" s="10" t="s">
        <v>8976</v>
      </c>
      <c r="C2184" s="11" t="n">
        <v>46086</v>
      </c>
      <c r="D2184" s="13" t="b">
        <f aca="false">TRUE()</f>
        <v>1</v>
      </c>
      <c r="E2184" s="14" t="n">
        <f aca="false">_xlfn.MAXIFS(Pedidos!$C$2:$C$7000,Pedidos!$B$2:$B$7000,A2184)</f>
        <v>46086</v>
      </c>
      <c r="F2184" s="15" t="n">
        <f aca="false">Parámetros!$B$4-E2184</f>
        <v>210</v>
      </c>
      <c r="G2184" s="7" t="n">
        <f aca="false">COUNTIF(Pedidos!$B$2:$B$7000,A2184)</f>
        <v>1</v>
      </c>
      <c r="H2184" s="16" t="n">
        <f aca="false">SUMIFS(Pedidos!$D$2:$D$7000,Pedidos!$B$2:$B$7000,A2184)</f>
        <v>19.63</v>
      </c>
      <c r="I2184" s="7" t="n">
        <f aca="false">5-MIN(4,INT(PERCENTRANK($F$2:$F$2401,F2184,6)*5))</f>
        <v>3</v>
      </c>
      <c r="J2184" s="15" t="n">
        <f aca="false">IF(G2184&gt;=Parámetros!$B$8,5,IF(G2184&gt;=Parámetros!$B$7,4,IF(G2184&gt;=Parámetros!$B$6,3,IF(G2184&gt;=Parámetros!$B$5,2,1))))</f>
        <v>1</v>
      </c>
      <c r="K2184" s="7" t="n">
        <f aca="false">1+MIN(4,INT(PERCENTRANK($H$2:$H$2401,H2184,6)*5))</f>
        <v>1</v>
      </c>
      <c r="L2184" s="7" t="str">
        <f aca="false">I2184&amp;J2184&amp;K2184</f>
        <v>311</v>
      </c>
      <c r="M2184" s="15" t="str">
        <f aca="false">INDEX('Mapa RF'!$B$4:$F$8,6-I2184,J2184)</f>
        <v>A punto de dormirse</v>
      </c>
    </row>
    <row r="2185" customFormat="false" ht="15" hidden="false" customHeight="false" outlineLevel="0" collapsed="false">
      <c r="A2185" s="10" t="s">
        <v>8446</v>
      </c>
      <c r="B2185" s="10" t="s">
        <v>8972</v>
      </c>
      <c r="C2185" s="11" t="n">
        <v>46251</v>
      </c>
      <c r="D2185" s="13" t="b">
        <f aca="false">TRUE()</f>
        <v>1</v>
      </c>
      <c r="E2185" s="14" t="n">
        <f aca="false">_xlfn.MAXIFS(Pedidos!$C$2:$C$7000,Pedidos!$B$2:$B$7000,A2185)</f>
        <v>46251</v>
      </c>
      <c r="F2185" s="15" t="n">
        <f aca="false">Parámetros!$B$4-E2185</f>
        <v>45</v>
      </c>
      <c r="G2185" s="7" t="n">
        <f aca="false">COUNTIF(Pedidos!$B$2:$B$7000,A2185)</f>
        <v>1</v>
      </c>
      <c r="H2185" s="16" t="n">
        <f aca="false">SUMIFS(Pedidos!$D$2:$D$7000,Pedidos!$B$2:$B$7000,A2185)</f>
        <v>16.04</v>
      </c>
      <c r="I2185" s="7" t="n">
        <f aca="false">5-MIN(4,INT(PERCENTRANK($F$2:$F$2401,F2185,6)*5))</f>
        <v>5</v>
      </c>
      <c r="J2185" s="15" t="n">
        <f aca="false">IF(G2185&gt;=Parámetros!$B$8,5,IF(G2185&gt;=Parámetros!$B$7,4,IF(G2185&gt;=Parámetros!$B$6,3,IF(G2185&gt;=Parámetros!$B$5,2,1))))</f>
        <v>1</v>
      </c>
      <c r="K2185" s="7" t="n">
        <f aca="false">1+MIN(4,INT(PERCENTRANK($H$2:$H$2401,H2185,6)*5))</f>
        <v>1</v>
      </c>
      <c r="L2185" s="7" t="str">
        <f aca="false">I2185&amp;J2185&amp;K2185</f>
        <v>511</v>
      </c>
      <c r="M2185" s="15" t="str">
        <f aca="false">INDEX('Mapa RF'!$B$4:$F$8,6-I2185,J2185)</f>
        <v>Nuevos</v>
      </c>
    </row>
    <row r="2186" customFormat="false" ht="15" hidden="false" customHeight="false" outlineLevel="0" collapsed="false">
      <c r="A2186" s="10" t="s">
        <v>6852</v>
      </c>
      <c r="B2186" s="10" t="s">
        <v>8974</v>
      </c>
      <c r="C2186" s="11" t="n">
        <v>46121</v>
      </c>
      <c r="D2186" s="13" t="b">
        <f aca="false">TRUE()</f>
        <v>1</v>
      </c>
      <c r="E2186" s="14" t="n">
        <f aca="false">_xlfn.MAXIFS(Pedidos!$C$2:$C$7000,Pedidos!$B$2:$B$7000,A2186)</f>
        <v>46121</v>
      </c>
      <c r="F2186" s="15" t="n">
        <f aca="false">Parámetros!$B$4-E2186</f>
        <v>175</v>
      </c>
      <c r="G2186" s="7" t="n">
        <f aca="false">COUNTIF(Pedidos!$B$2:$B$7000,A2186)</f>
        <v>1</v>
      </c>
      <c r="H2186" s="16" t="n">
        <f aca="false">SUMIFS(Pedidos!$D$2:$D$7000,Pedidos!$B$2:$B$7000,A2186)</f>
        <v>24.35</v>
      </c>
      <c r="I2186" s="7" t="n">
        <f aca="false">5-MIN(4,INT(PERCENTRANK($F$2:$F$2401,F2186,6)*5))</f>
        <v>4</v>
      </c>
      <c r="J2186" s="15" t="n">
        <f aca="false">IF(G2186&gt;=Parámetros!$B$8,5,IF(G2186&gt;=Parámetros!$B$7,4,IF(G2186&gt;=Parámetros!$B$6,3,IF(G2186&gt;=Parámetros!$B$5,2,1))))</f>
        <v>1</v>
      </c>
      <c r="K2186" s="7" t="n">
        <f aca="false">1+MIN(4,INT(PERCENTRANK($H$2:$H$2401,H2186,6)*5))</f>
        <v>1</v>
      </c>
      <c r="L2186" s="7" t="str">
        <f aca="false">I2186&amp;J2186&amp;K2186</f>
        <v>411</v>
      </c>
      <c r="M2186" s="15" t="str">
        <f aca="false">INDEX('Mapa RF'!$B$4:$F$8,6-I2186,J2186)</f>
        <v>Prometedores</v>
      </c>
    </row>
    <row r="2187" customFormat="false" ht="15" hidden="false" customHeight="false" outlineLevel="0" collapsed="false">
      <c r="A2187" s="10" t="s">
        <v>2527</v>
      </c>
      <c r="B2187" s="10" t="s">
        <v>8973</v>
      </c>
      <c r="C2187" s="11" t="n">
        <v>45795</v>
      </c>
      <c r="D2187" s="13" t="b">
        <f aca="false">TRUE()</f>
        <v>1</v>
      </c>
      <c r="E2187" s="14" t="n">
        <f aca="false">_xlfn.MAXIFS(Pedidos!$C$2:$C$7000,Pedidos!$B$2:$B$7000,A2187)</f>
        <v>45857</v>
      </c>
      <c r="F2187" s="15" t="n">
        <f aca="false">Parámetros!$B$4-E2187</f>
        <v>439</v>
      </c>
      <c r="G2187" s="7" t="n">
        <f aca="false">COUNTIF(Pedidos!$B$2:$B$7000,A2187)</f>
        <v>2</v>
      </c>
      <c r="H2187" s="16" t="n">
        <f aca="false">SUMIFS(Pedidos!$D$2:$D$7000,Pedidos!$B$2:$B$7000,A2187)</f>
        <v>56.97</v>
      </c>
      <c r="I2187" s="7" t="n">
        <f aca="false">5-MIN(4,INT(PERCENTRANK($F$2:$F$2401,F2187,6)*5))</f>
        <v>2</v>
      </c>
      <c r="J2187" s="15" t="n">
        <f aca="false">IF(G2187&gt;=Parámetros!$B$8,5,IF(G2187&gt;=Parámetros!$B$7,4,IF(G2187&gt;=Parámetros!$B$6,3,IF(G2187&gt;=Parámetros!$B$5,2,1))))</f>
        <v>2</v>
      </c>
      <c r="K2187" s="7" t="n">
        <f aca="false">1+MIN(4,INT(PERCENTRANK($H$2:$H$2401,H2187,6)*5))</f>
        <v>3</v>
      </c>
      <c r="L2187" s="7" t="str">
        <f aca="false">I2187&amp;J2187&amp;K2187</f>
        <v>223</v>
      </c>
      <c r="M2187" s="15" t="str">
        <f aca="false">INDEX('Mapa RF'!$B$4:$F$8,6-I2187,J2187)</f>
        <v>Hibernando</v>
      </c>
    </row>
    <row r="2188" customFormat="false" ht="15" hidden="false" customHeight="false" outlineLevel="0" collapsed="false">
      <c r="A2188" s="10" t="s">
        <v>1065</v>
      </c>
      <c r="B2188" s="10" t="s">
        <v>8971</v>
      </c>
      <c r="C2188" s="11" t="n">
        <v>45681</v>
      </c>
      <c r="D2188" s="13" t="b">
        <f aca="false">TRUE()</f>
        <v>1</v>
      </c>
      <c r="E2188" s="14" t="n">
        <f aca="false">_xlfn.MAXIFS(Pedidos!$C$2:$C$7000,Pedidos!$B$2:$B$7000,A2188)</f>
        <v>45859</v>
      </c>
      <c r="F2188" s="15" t="n">
        <f aca="false">Parámetros!$B$4-E2188</f>
        <v>437</v>
      </c>
      <c r="G2188" s="7" t="n">
        <f aca="false">COUNTIF(Pedidos!$B$2:$B$7000,A2188)</f>
        <v>3</v>
      </c>
      <c r="H2188" s="16" t="n">
        <f aca="false">SUMIFS(Pedidos!$D$2:$D$7000,Pedidos!$B$2:$B$7000,A2188)</f>
        <v>107.2</v>
      </c>
      <c r="I2188" s="7" t="n">
        <f aca="false">5-MIN(4,INT(PERCENTRANK($F$2:$F$2401,F2188,6)*5))</f>
        <v>2</v>
      </c>
      <c r="J2188" s="15" t="n">
        <f aca="false">IF(G2188&gt;=Parámetros!$B$8,5,IF(G2188&gt;=Parámetros!$B$7,4,IF(G2188&gt;=Parámetros!$B$6,3,IF(G2188&gt;=Parámetros!$B$5,2,1))))</f>
        <v>3</v>
      </c>
      <c r="K2188" s="7" t="n">
        <f aca="false">1+MIN(4,INT(PERCENTRANK($H$2:$H$2401,H2188,6)*5))</f>
        <v>4</v>
      </c>
      <c r="L2188" s="7" t="str">
        <f aca="false">I2188&amp;J2188&amp;K2188</f>
        <v>234</v>
      </c>
      <c r="M2188" s="15" t="str">
        <f aca="false">INDEX('Mapa RF'!$B$4:$F$8,6-I2188,J2188)</f>
        <v>En riesgo</v>
      </c>
    </row>
    <row r="2189" customFormat="false" ht="15" hidden="false" customHeight="false" outlineLevel="0" collapsed="false">
      <c r="A2189" s="10" t="s">
        <v>745</v>
      </c>
      <c r="B2189" s="10" t="s">
        <v>8979</v>
      </c>
      <c r="C2189" s="11" t="n">
        <v>45650</v>
      </c>
      <c r="D2189" s="13" t="b">
        <f aca="false">TRUE()</f>
        <v>1</v>
      </c>
      <c r="E2189" s="14" t="n">
        <f aca="false">_xlfn.MAXIFS(Pedidos!$C$2:$C$7000,Pedidos!$B$2:$B$7000,A2189)</f>
        <v>45872</v>
      </c>
      <c r="F2189" s="15" t="n">
        <f aca="false">Parámetros!$B$4-E2189</f>
        <v>424</v>
      </c>
      <c r="G2189" s="7" t="n">
        <f aca="false">COUNTIF(Pedidos!$B$2:$B$7000,A2189)</f>
        <v>7</v>
      </c>
      <c r="H2189" s="16" t="n">
        <f aca="false">SUMIFS(Pedidos!$D$2:$D$7000,Pedidos!$B$2:$B$7000,A2189)</f>
        <v>355.78</v>
      </c>
      <c r="I2189" s="7" t="n">
        <f aca="false">5-MIN(4,INT(PERCENTRANK($F$2:$F$2401,F2189,6)*5))</f>
        <v>2</v>
      </c>
      <c r="J2189" s="15" t="n">
        <f aca="false">IF(G2189&gt;=Parámetros!$B$8,5,IF(G2189&gt;=Parámetros!$B$7,4,IF(G2189&gt;=Parámetros!$B$6,3,IF(G2189&gt;=Parámetros!$B$5,2,1))))</f>
        <v>5</v>
      </c>
      <c r="K2189" s="7" t="n">
        <f aca="false">1+MIN(4,INT(PERCENTRANK($H$2:$H$2401,H2189,6)*5))</f>
        <v>5</v>
      </c>
      <c r="L2189" s="7" t="str">
        <f aca="false">I2189&amp;J2189&amp;K2189</f>
        <v>255</v>
      </c>
      <c r="M2189" s="15" t="str">
        <f aca="false">INDEX('Mapa RF'!$B$4:$F$8,6-I2189,J2189)</f>
        <v>No podemos perderlos</v>
      </c>
    </row>
    <row r="2190" customFormat="false" ht="15" hidden="false" customHeight="false" outlineLevel="0" collapsed="false">
      <c r="A2190" s="10" t="s">
        <v>671</v>
      </c>
      <c r="B2190" s="10" t="s">
        <v>8973</v>
      </c>
      <c r="C2190" s="11" t="n">
        <v>45643</v>
      </c>
      <c r="D2190" s="13" t="b">
        <f aca="false">FALSE()</f>
        <v>0</v>
      </c>
      <c r="E2190" s="14" t="n">
        <f aca="false">_xlfn.MAXIFS(Pedidos!$C$2:$C$7000,Pedidos!$B$2:$B$7000,A2190)</f>
        <v>45643</v>
      </c>
      <c r="F2190" s="15" t="n">
        <f aca="false">Parámetros!$B$4-E2190</f>
        <v>653</v>
      </c>
      <c r="G2190" s="7" t="n">
        <f aca="false">COUNTIF(Pedidos!$B$2:$B$7000,A2190)</f>
        <v>1</v>
      </c>
      <c r="H2190" s="16" t="n">
        <f aca="false">SUMIFS(Pedidos!$D$2:$D$7000,Pedidos!$B$2:$B$7000,A2190)</f>
        <v>29.85</v>
      </c>
      <c r="I2190" s="7" t="n">
        <f aca="false">5-MIN(4,INT(PERCENTRANK($F$2:$F$2401,F2190,6)*5))</f>
        <v>1</v>
      </c>
      <c r="J2190" s="15" t="n">
        <f aca="false">IF(G2190&gt;=Parámetros!$B$8,5,IF(G2190&gt;=Parámetros!$B$7,4,IF(G2190&gt;=Parámetros!$B$6,3,IF(G2190&gt;=Parámetros!$B$5,2,1))))</f>
        <v>1</v>
      </c>
      <c r="K2190" s="7" t="n">
        <f aca="false">1+MIN(4,INT(PERCENTRANK($H$2:$H$2401,H2190,6)*5))</f>
        <v>2</v>
      </c>
      <c r="L2190" s="7" t="str">
        <f aca="false">I2190&amp;J2190&amp;K2190</f>
        <v>112</v>
      </c>
      <c r="M2190" s="15" t="str">
        <f aca="false">INDEX('Mapa RF'!$B$4:$F$8,6-I2190,J2190)</f>
        <v>Hibernando</v>
      </c>
    </row>
    <row r="2191" customFormat="false" ht="15" hidden="false" customHeight="false" outlineLevel="0" collapsed="false">
      <c r="A2191" s="10" t="s">
        <v>7284</v>
      </c>
      <c r="B2191" s="10" t="s">
        <v>8980</v>
      </c>
      <c r="C2191" s="11" t="n">
        <v>46159</v>
      </c>
      <c r="D2191" s="13" t="b">
        <f aca="false">TRUE()</f>
        <v>1</v>
      </c>
      <c r="E2191" s="14" t="n">
        <f aca="false">_xlfn.MAXIFS(Pedidos!$C$2:$C$7000,Pedidos!$B$2:$B$7000,A2191)</f>
        <v>46200</v>
      </c>
      <c r="F2191" s="15" t="n">
        <f aca="false">Parámetros!$B$4-E2191</f>
        <v>96</v>
      </c>
      <c r="G2191" s="7" t="n">
        <f aca="false">COUNTIF(Pedidos!$B$2:$B$7000,A2191)</f>
        <v>2</v>
      </c>
      <c r="H2191" s="16" t="n">
        <f aca="false">SUMIFS(Pedidos!$D$2:$D$7000,Pedidos!$B$2:$B$7000,A2191)</f>
        <v>90.52</v>
      </c>
      <c r="I2191" s="7" t="n">
        <f aca="false">5-MIN(4,INT(PERCENTRANK($F$2:$F$2401,F2191,6)*5))</f>
        <v>4</v>
      </c>
      <c r="J2191" s="15" t="n">
        <f aca="false">IF(G2191&gt;=Parámetros!$B$8,5,IF(G2191&gt;=Parámetros!$B$7,4,IF(G2191&gt;=Parámetros!$B$6,3,IF(G2191&gt;=Parámetros!$B$5,2,1))))</f>
        <v>2</v>
      </c>
      <c r="K2191" s="7" t="n">
        <f aca="false">1+MIN(4,INT(PERCENTRANK($H$2:$H$2401,H2191,6)*5))</f>
        <v>4</v>
      </c>
      <c r="L2191" s="7" t="str">
        <f aca="false">I2191&amp;J2191&amp;K2191</f>
        <v>424</v>
      </c>
      <c r="M2191" s="15" t="str">
        <f aca="false">INDEX('Mapa RF'!$B$4:$F$8,6-I2191,J2191)</f>
        <v>Potencialmente leales</v>
      </c>
    </row>
    <row r="2192" customFormat="false" ht="15" hidden="false" customHeight="false" outlineLevel="0" collapsed="false">
      <c r="A2192" s="10" t="s">
        <v>8003</v>
      </c>
      <c r="B2192" s="10" t="s">
        <v>8971</v>
      </c>
      <c r="C2192" s="11" t="n">
        <v>46217</v>
      </c>
      <c r="D2192" s="13" t="b">
        <f aca="false">TRUE()</f>
        <v>1</v>
      </c>
      <c r="E2192" s="14" t="n">
        <f aca="false">_xlfn.MAXIFS(Pedidos!$C$2:$C$7000,Pedidos!$B$2:$B$7000,A2192)</f>
        <v>46217</v>
      </c>
      <c r="F2192" s="15" t="n">
        <f aca="false">Parámetros!$B$4-E2192</f>
        <v>79</v>
      </c>
      <c r="G2192" s="7" t="n">
        <f aca="false">COUNTIF(Pedidos!$B$2:$B$7000,A2192)</f>
        <v>1</v>
      </c>
      <c r="H2192" s="16" t="n">
        <f aca="false">SUMIFS(Pedidos!$D$2:$D$7000,Pedidos!$B$2:$B$7000,A2192)</f>
        <v>23.94</v>
      </c>
      <c r="I2192" s="7" t="n">
        <f aca="false">5-MIN(4,INT(PERCENTRANK($F$2:$F$2401,F2192,6)*5))</f>
        <v>4</v>
      </c>
      <c r="J2192" s="15" t="n">
        <f aca="false">IF(G2192&gt;=Parámetros!$B$8,5,IF(G2192&gt;=Parámetros!$B$7,4,IF(G2192&gt;=Parámetros!$B$6,3,IF(G2192&gt;=Parámetros!$B$5,2,1))))</f>
        <v>1</v>
      </c>
      <c r="K2192" s="7" t="n">
        <f aca="false">1+MIN(4,INT(PERCENTRANK($H$2:$H$2401,H2192,6)*5))</f>
        <v>1</v>
      </c>
      <c r="L2192" s="7" t="str">
        <f aca="false">I2192&amp;J2192&amp;K2192</f>
        <v>411</v>
      </c>
      <c r="M2192" s="15" t="str">
        <f aca="false">INDEX('Mapa RF'!$B$4:$F$8,6-I2192,J2192)</f>
        <v>Prometedores</v>
      </c>
    </row>
    <row r="2193" customFormat="false" ht="15" hidden="false" customHeight="false" outlineLevel="0" collapsed="false">
      <c r="A2193" s="10" t="s">
        <v>5018</v>
      </c>
      <c r="B2193" s="10" t="s">
        <v>8970</v>
      </c>
      <c r="C2193" s="11" t="n">
        <v>45981</v>
      </c>
      <c r="D2193" s="13" t="b">
        <f aca="false">TRUE()</f>
        <v>1</v>
      </c>
      <c r="E2193" s="14" t="n">
        <f aca="false">_xlfn.MAXIFS(Pedidos!$C$2:$C$7000,Pedidos!$B$2:$B$7000,A2193)</f>
        <v>46280</v>
      </c>
      <c r="F2193" s="15" t="n">
        <f aca="false">Parámetros!$B$4-E2193</f>
        <v>16</v>
      </c>
      <c r="G2193" s="7" t="n">
        <f aca="false">COUNTIF(Pedidos!$B$2:$B$7000,A2193)</f>
        <v>11</v>
      </c>
      <c r="H2193" s="16" t="n">
        <f aca="false">SUMIFS(Pedidos!$D$2:$D$7000,Pedidos!$B$2:$B$7000,A2193)</f>
        <v>445.1</v>
      </c>
      <c r="I2193" s="7" t="n">
        <f aca="false">5-MIN(4,INT(PERCENTRANK($F$2:$F$2401,F2193,6)*5))</f>
        <v>5</v>
      </c>
      <c r="J2193" s="15" t="n">
        <f aca="false">IF(G2193&gt;=Parámetros!$B$8,5,IF(G2193&gt;=Parámetros!$B$7,4,IF(G2193&gt;=Parámetros!$B$6,3,IF(G2193&gt;=Parámetros!$B$5,2,1))))</f>
        <v>5</v>
      </c>
      <c r="K2193" s="7" t="n">
        <f aca="false">1+MIN(4,INT(PERCENTRANK($H$2:$H$2401,H2193,6)*5))</f>
        <v>5</v>
      </c>
      <c r="L2193" s="7" t="str">
        <f aca="false">I2193&amp;J2193&amp;K2193</f>
        <v>555</v>
      </c>
      <c r="M2193" s="15" t="str">
        <f aca="false">INDEX('Mapa RF'!$B$4:$F$8,6-I2193,J2193)</f>
        <v>Campeones</v>
      </c>
    </row>
    <row r="2194" customFormat="false" ht="15" hidden="false" customHeight="false" outlineLevel="0" collapsed="false">
      <c r="A2194" s="10" t="s">
        <v>3898</v>
      </c>
      <c r="B2194" s="10" t="s">
        <v>8968</v>
      </c>
      <c r="C2194" s="11" t="n">
        <v>45897</v>
      </c>
      <c r="D2194" s="13" t="b">
        <f aca="false">TRUE()</f>
        <v>1</v>
      </c>
      <c r="E2194" s="14" t="n">
        <f aca="false">_xlfn.MAXIFS(Pedidos!$C$2:$C$7000,Pedidos!$B$2:$B$7000,A2194)</f>
        <v>46285</v>
      </c>
      <c r="F2194" s="15" t="n">
        <f aca="false">Parámetros!$B$4-E2194</f>
        <v>11</v>
      </c>
      <c r="G2194" s="7" t="n">
        <f aca="false">COUNTIF(Pedidos!$B$2:$B$7000,A2194)</f>
        <v>14</v>
      </c>
      <c r="H2194" s="16" t="n">
        <f aca="false">SUMIFS(Pedidos!$D$2:$D$7000,Pedidos!$B$2:$B$7000,A2194)</f>
        <v>715.9</v>
      </c>
      <c r="I2194" s="7" t="n">
        <f aca="false">5-MIN(4,INT(PERCENTRANK($F$2:$F$2401,F2194,6)*5))</f>
        <v>5</v>
      </c>
      <c r="J2194" s="15" t="n">
        <f aca="false">IF(G2194&gt;=Parámetros!$B$8,5,IF(G2194&gt;=Parámetros!$B$7,4,IF(G2194&gt;=Parámetros!$B$6,3,IF(G2194&gt;=Parámetros!$B$5,2,1))))</f>
        <v>5</v>
      </c>
      <c r="K2194" s="7" t="n">
        <f aca="false">1+MIN(4,INT(PERCENTRANK($H$2:$H$2401,H2194,6)*5))</f>
        <v>5</v>
      </c>
      <c r="L2194" s="7" t="str">
        <f aca="false">I2194&amp;J2194&amp;K2194</f>
        <v>555</v>
      </c>
      <c r="M2194" s="15" t="str">
        <f aca="false">INDEX('Mapa RF'!$B$4:$F$8,6-I2194,J2194)</f>
        <v>Campeones</v>
      </c>
    </row>
    <row r="2195" customFormat="false" ht="15" hidden="false" customHeight="false" outlineLevel="0" collapsed="false">
      <c r="A2195" s="10" t="s">
        <v>3659</v>
      </c>
      <c r="B2195" s="10" t="s">
        <v>8975</v>
      </c>
      <c r="C2195" s="11" t="n">
        <v>45879</v>
      </c>
      <c r="D2195" s="13" t="b">
        <f aca="false">TRUE()</f>
        <v>1</v>
      </c>
      <c r="E2195" s="14" t="n">
        <f aca="false">_xlfn.MAXIFS(Pedidos!$C$2:$C$7000,Pedidos!$B$2:$B$7000,A2195)</f>
        <v>45879</v>
      </c>
      <c r="F2195" s="15" t="n">
        <f aca="false">Parámetros!$B$4-E2195</f>
        <v>417</v>
      </c>
      <c r="G2195" s="7" t="n">
        <f aca="false">COUNTIF(Pedidos!$B$2:$B$7000,A2195)</f>
        <v>1</v>
      </c>
      <c r="H2195" s="16" t="n">
        <f aca="false">SUMIFS(Pedidos!$D$2:$D$7000,Pedidos!$B$2:$B$7000,A2195)</f>
        <v>25.44</v>
      </c>
      <c r="I2195" s="7" t="n">
        <f aca="false">5-MIN(4,INT(PERCENTRANK($F$2:$F$2401,F2195,6)*5))</f>
        <v>2</v>
      </c>
      <c r="J2195" s="15" t="n">
        <f aca="false">IF(G2195&gt;=Parámetros!$B$8,5,IF(G2195&gt;=Parámetros!$B$7,4,IF(G2195&gt;=Parámetros!$B$6,3,IF(G2195&gt;=Parámetros!$B$5,2,1))))</f>
        <v>1</v>
      </c>
      <c r="K2195" s="7" t="n">
        <f aca="false">1+MIN(4,INT(PERCENTRANK($H$2:$H$2401,H2195,6)*5))</f>
        <v>1</v>
      </c>
      <c r="L2195" s="7" t="str">
        <f aca="false">I2195&amp;J2195&amp;K2195</f>
        <v>211</v>
      </c>
      <c r="M2195" s="15" t="str">
        <f aca="false">INDEX('Mapa RF'!$B$4:$F$8,6-I2195,J2195)</f>
        <v>Hibernando</v>
      </c>
    </row>
    <row r="2196" customFormat="false" ht="15" hidden="false" customHeight="false" outlineLevel="0" collapsed="false">
      <c r="A2196" s="10" t="s">
        <v>121</v>
      </c>
      <c r="B2196" s="10" t="s">
        <v>8972</v>
      </c>
      <c r="C2196" s="11" t="n">
        <v>45577</v>
      </c>
      <c r="D2196" s="13" t="b">
        <f aca="false">TRUE()</f>
        <v>1</v>
      </c>
      <c r="E2196" s="14" t="n">
        <f aca="false">_xlfn.MAXIFS(Pedidos!$C$2:$C$7000,Pedidos!$B$2:$B$7000,A2196)</f>
        <v>45577</v>
      </c>
      <c r="F2196" s="15" t="n">
        <f aca="false">Parámetros!$B$4-E2196</f>
        <v>719</v>
      </c>
      <c r="G2196" s="7" t="n">
        <f aca="false">COUNTIF(Pedidos!$B$2:$B$7000,A2196)</f>
        <v>1</v>
      </c>
      <c r="H2196" s="16" t="n">
        <f aca="false">SUMIFS(Pedidos!$D$2:$D$7000,Pedidos!$B$2:$B$7000,A2196)</f>
        <v>24.37</v>
      </c>
      <c r="I2196" s="7" t="n">
        <f aca="false">5-MIN(4,INT(PERCENTRANK($F$2:$F$2401,F2196,6)*5))</f>
        <v>1</v>
      </c>
      <c r="J2196" s="15" t="n">
        <f aca="false">IF(G2196&gt;=Parámetros!$B$8,5,IF(G2196&gt;=Parámetros!$B$7,4,IF(G2196&gt;=Parámetros!$B$6,3,IF(G2196&gt;=Parámetros!$B$5,2,1))))</f>
        <v>1</v>
      </c>
      <c r="K2196" s="7" t="n">
        <f aca="false">1+MIN(4,INT(PERCENTRANK($H$2:$H$2401,H2196,6)*5))</f>
        <v>1</v>
      </c>
      <c r="L2196" s="7" t="str">
        <f aca="false">I2196&amp;J2196&amp;K2196</f>
        <v>111</v>
      </c>
      <c r="M2196" s="15" t="str">
        <f aca="false">INDEX('Mapa RF'!$B$4:$F$8,6-I2196,J2196)</f>
        <v>Hibernando</v>
      </c>
    </row>
    <row r="2197" customFormat="false" ht="15" hidden="false" customHeight="false" outlineLevel="0" collapsed="false">
      <c r="A2197" s="10" t="s">
        <v>87</v>
      </c>
      <c r="B2197" s="10" t="s">
        <v>8972</v>
      </c>
      <c r="C2197" s="11" t="n">
        <v>45572</v>
      </c>
      <c r="D2197" s="13" t="b">
        <f aca="false">TRUE()</f>
        <v>1</v>
      </c>
      <c r="E2197" s="14" t="n">
        <f aca="false">_xlfn.MAXIFS(Pedidos!$C$2:$C$7000,Pedidos!$B$2:$B$7000,A2197)</f>
        <v>45752</v>
      </c>
      <c r="F2197" s="15" t="n">
        <f aca="false">Parámetros!$B$4-E2197</f>
        <v>544</v>
      </c>
      <c r="G2197" s="7" t="n">
        <f aca="false">COUNTIF(Pedidos!$B$2:$B$7000,A2197)</f>
        <v>4</v>
      </c>
      <c r="H2197" s="16" t="n">
        <f aca="false">SUMIFS(Pedidos!$D$2:$D$7000,Pedidos!$B$2:$B$7000,A2197)</f>
        <v>170.24</v>
      </c>
      <c r="I2197" s="7" t="n">
        <f aca="false">5-MIN(4,INT(PERCENTRANK($F$2:$F$2401,F2197,6)*5))</f>
        <v>1</v>
      </c>
      <c r="J2197" s="15" t="n">
        <f aca="false">IF(G2197&gt;=Parámetros!$B$8,5,IF(G2197&gt;=Parámetros!$B$7,4,IF(G2197&gt;=Parámetros!$B$6,3,IF(G2197&gt;=Parámetros!$B$5,2,1))))</f>
        <v>4</v>
      </c>
      <c r="K2197" s="7" t="n">
        <f aca="false">1+MIN(4,INT(PERCENTRANK($H$2:$H$2401,H2197,6)*5))</f>
        <v>5</v>
      </c>
      <c r="L2197" s="7" t="str">
        <f aca="false">I2197&amp;J2197&amp;K2197</f>
        <v>145</v>
      </c>
      <c r="M2197" s="15" t="str">
        <f aca="false">INDEX('Mapa RF'!$B$4:$F$8,6-I2197,J2197)</f>
        <v>En riesgo</v>
      </c>
    </row>
    <row r="2198" customFormat="false" ht="15" hidden="false" customHeight="false" outlineLevel="0" collapsed="false">
      <c r="A2198" s="10" t="s">
        <v>993</v>
      </c>
      <c r="B2198" s="10" t="s">
        <v>8972</v>
      </c>
      <c r="C2198" s="11" t="n">
        <v>45674</v>
      </c>
      <c r="D2198" s="13" t="b">
        <f aca="false">TRUE()</f>
        <v>1</v>
      </c>
      <c r="E2198" s="14" t="n">
        <f aca="false">_xlfn.MAXIFS(Pedidos!$C$2:$C$7000,Pedidos!$B$2:$B$7000,A2198)</f>
        <v>45674</v>
      </c>
      <c r="F2198" s="15" t="n">
        <f aca="false">Parámetros!$B$4-E2198</f>
        <v>622</v>
      </c>
      <c r="G2198" s="7" t="n">
        <f aca="false">COUNTIF(Pedidos!$B$2:$B$7000,A2198)</f>
        <v>1</v>
      </c>
      <c r="H2198" s="16" t="n">
        <f aca="false">SUMIFS(Pedidos!$D$2:$D$7000,Pedidos!$B$2:$B$7000,A2198)</f>
        <v>20.36</v>
      </c>
      <c r="I2198" s="7" t="n">
        <f aca="false">5-MIN(4,INT(PERCENTRANK($F$2:$F$2401,F2198,6)*5))</f>
        <v>1</v>
      </c>
      <c r="J2198" s="15" t="n">
        <f aca="false">IF(G2198&gt;=Parámetros!$B$8,5,IF(G2198&gt;=Parámetros!$B$7,4,IF(G2198&gt;=Parámetros!$B$6,3,IF(G2198&gt;=Parámetros!$B$5,2,1))))</f>
        <v>1</v>
      </c>
      <c r="K2198" s="7" t="n">
        <f aca="false">1+MIN(4,INT(PERCENTRANK($H$2:$H$2401,H2198,6)*5))</f>
        <v>1</v>
      </c>
      <c r="L2198" s="7" t="str">
        <f aca="false">I2198&amp;J2198&amp;K2198</f>
        <v>111</v>
      </c>
      <c r="M2198" s="15" t="str">
        <f aca="false">INDEX('Mapa RF'!$B$4:$F$8,6-I2198,J2198)</f>
        <v>Hibernando</v>
      </c>
    </row>
    <row r="2199" customFormat="false" ht="15" hidden="false" customHeight="false" outlineLevel="0" collapsed="false">
      <c r="A2199" s="10" t="s">
        <v>2481</v>
      </c>
      <c r="B2199" s="10" t="s">
        <v>8968</v>
      </c>
      <c r="C2199" s="11" t="n">
        <v>45791</v>
      </c>
      <c r="D2199" s="13" t="b">
        <f aca="false">TRUE()</f>
        <v>1</v>
      </c>
      <c r="E2199" s="14" t="n">
        <f aca="false">_xlfn.MAXIFS(Pedidos!$C$2:$C$7000,Pedidos!$B$2:$B$7000,A2199)</f>
        <v>45888</v>
      </c>
      <c r="F2199" s="15" t="n">
        <f aca="false">Parámetros!$B$4-E2199</f>
        <v>408</v>
      </c>
      <c r="G2199" s="7" t="n">
        <f aca="false">COUNTIF(Pedidos!$B$2:$B$7000,A2199)</f>
        <v>2</v>
      </c>
      <c r="H2199" s="16" t="n">
        <f aca="false">SUMIFS(Pedidos!$D$2:$D$7000,Pedidos!$B$2:$B$7000,A2199)</f>
        <v>72.56</v>
      </c>
      <c r="I2199" s="7" t="n">
        <f aca="false">5-MIN(4,INT(PERCENTRANK($F$2:$F$2401,F2199,6)*5))</f>
        <v>2</v>
      </c>
      <c r="J2199" s="15" t="n">
        <f aca="false">IF(G2199&gt;=Parámetros!$B$8,5,IF(G2199&gt;=Parámetros!$B$7,4,IF(G2199&gt;=Parámetros!$B$6,3,IF(G2199&gt;=Parámetros!$B$5,2,1))))</f>
        <v>2</v>
      </c>
      <c r="K2199" s="7" t="n">
        <f aca="false">1+MIN(4,INT(PERCENTRANK($H$2:$H$2401,H2199,6)*5))</f>
        <v>4</v>
      </c>
      <c r="L2199" s="7" t="str">
        <f aca="false">I2199&amp;J2199&amp;K2199</f>
        <v>224</v>
      </c>
      <c r="M2199" s="15" t="str">
        <f aca="false">INDEX('Mapa RF'!$B$4:$F$8,6-I2199,J2199)</f>
        <v>Hibernando</v>
      </c>
    </row>
    <row r="2200" customFormat="false" ht="15" hidden="false" customHeight="false" outlineLevel="0" collapsed="false">
      <c r="A2200" s="10" t="s">
        <v>1353</v>
      </c>
      <c r="B2200" s="10" t="s">
        <v>8968</v>
      </c>
      <c r="C2200" s="11" t="n">
        <v>45705</v>
      </c>
      <c r="D2200" s="13" t="b">
        <f aca="false">TRUE()</f>
        <v>1</v>
      </c>
      <c r="E2200" s="14" t="n">
        <f aca="false">_xlfn.MAXIFS(Pedidos!$C$2:$C$7000,Pedidos!$B$2:$B$7000,A2200)</f>
        <v>46248</v>
      </c>
      <c r="F2200" s="15" t="n">
        <f aca="false">Parámetros!$B$4-E2200</f>
        <v>48</v>
      </c>
      <c r="G2200" s="7" t="n">
        <f aca="false">COUNTIF(Pedidos!$B$2:$B$7000,A2200)</f>
        <v>9</v>
      </c>
      <c r="H2200" s="16" t="n">
        <f aca="false">SUMIFS(Pedidos!$D$2:$D$7000,Pedidos!$B$2:$B$7000,A2200)</f>
        <v>303.1</v>
      </c>
      <c r="I2200" s="7" t="n">
        <f aca="false">5-MIN(4,INT(PERCENTRANK($F$2:$F$2401,F2200,6)*5))</f>
        <v>5</v>
      </c>
      <c r="J2200" s="15" t="n">
        <f aca="false">IF(G2200&gt;=Parámetros!$B$8,5,IF(G2200&gt;=Parámetros!$B$7,4,IF(G2200&gt;=Parámetros!$B$6,3,IF(G2200&gt;=Parámetros!$B$5,2,1))))</f>
        <v>5</v>
      </c>
      <c r="K2200" s="7" t="n">
        <f aca="false">1+MIN(4,INT(PERCENTRANK($H$2:$H$2401,H2200,6)*5))</f>
        <v>5</v>
      </c>
      <c r="L2200" s="7" t="str">
        <f aca="false">I2200&amp;J2200&amp;K2200</f>
        <v>555</v>
      </c>
      <c r="M2200" s="15" t="str">
        <f aca="false">INDEX('Mapa RF'!$B$4:$F$8,6-I2200,J2200)</f>
        <v>Campeones</v>
      </c>
    </row>
    <row r="2201" customFormat="false" ht="15" hidden="false" customHeight="false" outlineLevel="0" collapsed="false">
      <c r="A2201" s="10" t="s">
        <v>59</v>
      </c>
      <c r="B2201" s="10" t="s">
        <v>8975</v>
      </c>
      <c r="C2201" s="11" t="n">
        <v>45570</v>
      </c>
      <c r="D2201" s="13" t="b">
        <f aca="false">FALSE()</f>
        <v>0</v>
      </c>
      <c r="E2201" s="14" t="n">
        <f aca="false">_xlfn.MAXIFS(Pedidos!$C$2:$C$7000,Pedidos!$B$2:$B$7000,A2201)</f>
        <v>45823</v>
      </c>
      <c r="F2201" s="15" t="n">
        <f aca="false">Parámetros!$B$4-E2201</f>
        <v>473</v>
      </c>
      <c r="G2201" s="7" t="n">
        <f aca="false">COUNTIF(Pedidos!$B$2:$B$7000,A2201)</f>
        <v>4</v>
      </c>
      <c r="H2201" s="16" t="n">
        <f aca="false">SUMIFS(Pedidos!$D$2:$D$7000,Pedidos!$B$2:$B$7000,A2201)</f>
        <v>176.55</v>
      </c>
      <c r="I2201" s="7" t="n">
        <f aca="false">5-MIN(4,INT(PERCENTRANK($F$2:$F$2401,F2201,6)*5))</f>
        <v>2</v>
      </c>
      <c r="J2201" s="15" t="n">
        <f aca="false">IF(G2201&gt;=Parámetros!$B$8,5,IF(G2201&gt;=Parámetros!$B$7,4,IF(G2201&gt;=Parámetros!$B$6,3,IF(G2201&gt;=Parámetros!$B$5,2,1))))</f>
        <v>4</v>
      </c>
      <c r="K2201" s="7" t="n">
        <f aca="false">1+MIN(4,INT(PERCENTRANK($H$2:$H$2401,H2201,6)*5))</f>
        <v>5</v>
      </c>
      <c r="L2201" s="7" t="str">
        <f aca="false">I2201&amp;J2201&amp;K2201</f>
        <v>245</v>
      </c>
      <c r="M2201" s="15" t="str">
        <f aca="false">INDEX('Mapa RF'!$B$4:$F$8,6-I2201,J2201)</f>
        <v>En riesgo</v>
      </c>
    </row>
    <row r="2202" customFormat="false" ht="15" hidden="false" customHeight="false" outlineLevel="0" collapsed="false">
      <c r="A2202" s="10" t="s">
        <v>613</v>
      </c>
      <c r="B2202" s="10" t="s">
        <v>8972</v>
      </c>
      <c r="C2202" s="11" t="n">
        <v>45637</v>
      </c>
      <c r="D2202" s="13" t="b">
        <f aca="false">TRUE()</f>
        <v>1</v>
      </c>
      <c r="E2202" s="14" t="n">
        <f aca="false">_xlfn.MAXIFS(Pedidos!$C$2:$C$7000,Pedidos!$B$2:$B$7000,A2202)</f>
        <v>45637</v>
      </c>
      <c r="F2202" s="15" t="n">
        <f aca="false">Parámetros!$B$4-E2202</f>
        <v>659</v>
      </c>
      <c r="G2202" s="7" t="n">
        <f aca="false">COUNTIF(Pedidos!$B$2:$B$7000,A2202)</f>
        <v>1</v>
      </c>
      <c r="H2202" s="16" t="n">
        <f aca="false">SUMIFS(Pedidos!$D$2:$D$7000,Pedidos!$B$2:$B$7000,A2202)</f>
        <v>35.07</v>
      </c>
      <c r="I2202" s="7" t="n">
        <f aca="false">5-MIN(4,INT(PERCENTRANK($F$2:$F$2401,F2202,6)*5))</f>
        <v>1</v>
      </c>
      <c r="J2202" s="15" t="n">
        <f aca="false">IF(G2202&gt;=Parámetros!$B$8,5,IF(G2202&gt;=Parámetros!$B$7,4,IF(G2202&gt;=Parámetros!$B$6,3,IF(G2202&gt;=Parámetros!$B$5,2,1))))</f>
        <v>1</v>
      </c>
      <c r="K2202" s="7" t="n">
        <f aca="false">1+MIN(4,INT(PERCENTRANK($H$2:$H$2401,H2202,6)*5))</f>
        <v>2</v>
      </c>
      <c r="L2202" s="7" t="str">
        <f aca="false">I2202&amp;J2202&amp;K2202</f>
        <v>112</v>
      </c>
      <c r="M2202" s="15" t="str">
        <f aca="false">INDEX('Mapa RF'!$B$4:$F$8,6-I2202,J2202)</f>
        <v>Hibernando</v>
      </c>
    </row>
    <row r="2203" customFormat="false" ht="15" hidden="false" customHeight="false" outlineLevel="0" collapsed="false">
      <c r="A2203" s="10" t="s">
        <v>2985</v>
      </c>
      <c r="B2203" s="10" t="s">
        <v>8970</v>
      </c>
      <c r="C2203" s="11" t="n">
        <v>45830</v>
      </c>
      <c r="D2203" s="13" t="b">
        <f aca="false">TRUE()</f>
        <v>1</v>
      </c>
      <c r="E2203" s="14" t="n">
        <f aca="false">_xlfn.MAXIFS(Pedidos!$C$2:$C$7000,Pedidos!$B$2:$B$7000,A2203)</f>
        <v>46009</v>
      </c>
      <c r="F2203" s="15" t="n">
        <f aca="false">Parámetros!$B$4-E2203</f>
        <v>287</v>
      </c>
      <c r="G2203" s="7" t="n">
        <f aca="false">COUNTIF(Pedidos!$B$2:$B$7000,A2203)</f>
        <v>2</v>
      </c>
      <c r="H2203" s="16" t="n">
        <f aca="false">SUMIFS(Pedidos!$D$2:$D$7000,Pedidos!$B$2:$B$7000,A2203)</f>
        <v>56.05</v>
      </c>
      <c r="I2203" s="7" t="n">
        <f aca="false">5-MIN(4,INT(PERCENTRANK($F$2:$F$2401,F2203,6)*5))</f>
        <v>3</v>
      </c>
      <c r="J2203" s="15" t="n">
        <f aca="false">IF(G2203&gt;=Parámetros!$B$8,5,IF(G2203&gt;=Parámetros!$B$7,4,IF(G2203&gt;=Parámetros!$B$6,3,IF(G2203&gt;=Parámetros!$B$5,2,1))))</f>
        <v>2</v>
      </c>
      <c r="K2203" s="7" t="n">
        <f aca="false">1+MIN(4,INT(PERCENTRANK($H$2:$H$2401,H2203,6)*5))</f>
        <v>3</v>
      </c>
      <c r="L2203" s="7" t="str">
        <f aca="false">I2203&amp;J2203&amp;K2203</f>
        <v>323</v>
      </c>
      <c r="M2203" s="15" t="str">
        <f aca="false">INDEX('Mapa RF'!$B$4:$F$8,6-I2203,J2203)</f>
        <v>A punto de dormirse</v>
      </c>
    </row>
    <row r="2204" customFormat="false" ht="15" hidden="false" customHeight="false" outlineLevel="0" collapsed="false">
      <c r="A2204" s="10" t="s">
        <v>4539</v>
      </c>
      <c r="B2204" s="10" t="s">
        <v>8971</v>
      </c>
      <c r="C2204" s="11" t="n">
        <v>45944</v>
      </c>
      <c r="D2204" s="13" t="b">
        <f aca="false">TRUE()</f>
        <v>1</v>
      </c>
      <c r="E2204" s="14" t="n">
        <f aca="false">_xlfn.MAXIFS(Pedidos!$C$2:$C$7000,Pedidos!$B$2:$B$7000,A2204)</f>
        <v>45944</v>
      </c>
      <c r="F2204" s="15" t="n">
        <f aca="false">Parámetros!$B$4-E2204</f>
        <v>352</v>
      </c>
      <c r="G2204" s="7" t="n">
        <f aca="false">COUNTIF(Pedidos!$B$2:$B$7000,A2204)</f>
        <v>1</v>
      </c>
      <c r="H2204" s="16" t="n">
        <f aca="false">SUMIFS(Pedidos!$D$2:$D$7000,Pedidos!$B$2:$B$7000,A2204)</f>
        <v>16.3</v>
      </c>
      <c r="I2204" s="7" t="n">
        <f aca="false">5-MIN(4,INT(PERCENTRANK($F$2:$F$2401,F2204,6)*5))</f>
        <v>3</v>
      </c>
      <c r="J2204" s="15" t="n">
        <f aca="false">IF(G2204&gt;=Parámetros!$B$8,5,IF(G2204&gt;=Parámetros!$B$7,4,IF(G2204&gt;=Parámetros!$B$6,3,IF(G2204&gt;=Parámetros!$B$5,2,1))))</f>
        <v>1</v>
      </c>
      <c r="K2204" s="7" t="n">
        <f aca="false">1+MIN(4,INT(PERCENTRANK($H$2:$H$2401,H2204,6)*5))</f>
        <v>1</v>
      </c>
      <c r="L2204" s="7" t="str">
        <f aca="false">I2204&amp;J2204&amp;K2204</f>
        <v>311</v>
      </c>
      <c r="M2204" s="15" t="str">
        <f aca="false">INDEX('Mapa RF'!$B$4:$F$8,6-I2204,J2204)</f>
        <v>A punto de dormirse</v>
      </c>
    </row>
    <row r="2205" customFormat="false" ht="15" hidden="false" customHeight="false" outlineLevel="0" collapsed="false">
      <c r="A2205" s="10" t="s">
        <v>324</v>
      </c>
      <c r="B2205" s="10" t="s">
        <v>8971</v>
      </c>
      <c r="C2205" s="11" t="n">
        <v>45603</v>
      </c>
      <c r="D2205" s="13" t="b">
        <f aca="false">TRUE()</f>
        <v>1</v>
      </c>
      <c r="E2205" s="14" t="n">
        <f aca="false">_xlfn.MAXIFS(Pedidos!$C$2:$C$7000,Pedidos!$B$2:$B$7000,A2205)</f>
        <v>45603</v>
      </c>
      <c r="F2205" s="15" t="n">
        <f aca="false">Parámetros!$B$4-E2205</f>
        <v>693</v>
      </c>
      <c r="G2205" s="7" t="n">
        <f aca="false">COUNTIF(Pedidos!$B$2:$B$7000,A2205)</f>
        <v>1</v>
      </c>
      <c r="H2205" s="16" t="n">
        <f aca="false">SUMIFS(Pedidos!$D$2:$D$7000,Pedidos!$B$2:$B$7000,A2205)</f>
        <v>46.96</v>
      </c>
      <c r="I2205" s="7" t="n">
        <f aca="false">5-MIN(4,INT(PERCENTRANK($F$2:$F$2401,F2205,6)*5))</f>
        <v>1</v>
      </c>
      <c r="J2205" s="15" t="n">
        <f aca="false">IF(G2205&gt;=Parámetros!$B$8,5,IF(G2205&gt;=Parámetros!$B$7,4,IF(G2205&gt;=Parámetros!$B$6,3,IF(G2205&gt;=Parámetros!$B$5,2,1))))</f>
        <v>1</v>
      </c>
      <c r="K2205" s="7" t="n">
        <f aca="false">1+MIN(4,INT(PERCENTRANK($H$2:$H$2401,H2205,6)*5))</f>
        <v>3</v>
      </c>
      <c r="L2205" s="7" t="str">
        <f aca="false">I2205&amp;J2205&amp;K2205</f>
        <v>113</v>
      </c>
      <c r="M2205" s="15" t="str">
        <f aca="false">INDEX('Mapa RF'!$B$4:$F$8,6-I2205,J2205)</f>
        <v>Hibernando</v>
      </c>
    </row>
    <row r="2206" customFormat="false" ht="15" hidden="false" customHeight="false" outlineLevel="0" collapsed="false">
      <c r="A2206" s="10" t="s">
        <v>6450</v>
      </c>
      <c r="B2206" s="10" t="s">
        <v>8977</v>
      </c>
      <c r="C2206" s="11" t="n">
        <v>46089</v>
      </c>
      <c r="D2206" s="13" t="b">
        <f aca="false">TRUE()</f>
        <v>1</v>
      </c>
      <c r="E2206" s="14" t="n">
        <f aca="false">_xlfn.MAXIFS(Pedidos!$C$2:$C$7000,Pedidos!$B$2:$B$7000,A2206)</f>
        <v>46224</v>
      </c>
      <c r="F2206" s="15" t="n">
        <f aca="false">Parámetros!$B$4-E2206</f>
        <v>72</v>
      </c>
      <c r="G2206" s="7" t="n">
        <f aca="false">COUNTIF(Pedidos!$B$2:$B$7000,A2206)</f>
        <v>2</v>
      </c>
      <c r="H2206" s="16" t="n">
        <f aca="false">SUMIFS(Pedidos!$D$2:$D$7000,Pedidos!$B$2:$B$7000,A2206)</f>
        <v>93.85</v>
      </c>
      <c r="I2206" s="7" t="n">
        <f aca="false">5-MIN(4,INT(PERCENTRANK($F$2:$F$2401,F2206,6)*5))</f>
        <v>4</v>
      </c>
      <c r="J2206" s="15" t="n">
        <f aca="false">IF(G2206&gt;=Parámetros!$B$8,5,IF(G2206&gt;=Parámetros!$B$7,4,IF(G2206&gt;=Parámetros!$B$6,3,IF(G2206&gt;=Parámetros!$B$5,2,1))))</f>
        <v>2</v>
      </c>
      <c r="K2206" s="7" t="n">
        <f aca="false">1+MIN(4,INT(PERCENTRANK($H$2:$H$2401,H2206,6)*5))</f>
        <v>4</v>
      </c>
      <c r="L2206" s="7" t="str">
        <f aca="false">I2206&amp;J2206&amp;K2206</f>
        <v>424</v>
      </c>
      <c r="M2206" s="15" t="str">
        <f aca="false">INDEX('Mapa RF'!$B$4:$F$8,6-I2206,J2206)</f>
        <v>Potencialmente leales</v>
      </c>
    </row>
    <row r="2207" customFormat="false" ht="15" hidden="false" customHeight="false" outlineLevel="0" collapsed="false">
      <c r="A2207" s="10" t="s">
        <v>2218</v>
      </c>
      <c r="B2207" s="10" t="s">
        <v>8968</v>
      </c>
      <c r="C2207" s="11" t="n">
        <v>45772</v>
      </c>
      <c r="D2207" s="13" t="b">
        <f aca="false">TRUE()</f>
        <v>1</v>
      </c>
      <c r="E2207" s="14" t="n">
        <f aca="false">_xlfn.MAXIFS(Pedidos!$C$2:$C$7000,Pedidos!$B$2:$B$7000,A2207)</f>
        <v>45772</v>
      </c>
      <c r="F2207" s="15" t="n">
        <f aca="false">Parámetros!$B$4-E2207</f>
        <v>524</v>
      </c>
      <c r="G2207" s="7" t="n">
        <f aca="false">COUNTIF(Pedidos!$B$2:$B$7000,A2207)</f>
        <v>1</v>
      </c>
      <c r="H2207" s="16" t="n">
        <f aca="false">SUMIFS(Pedidos!$D$2:$D$7000,Pedidos!$B$2:$B$7000,A2207)</f>
        <v>38.11</v>
      </c>
      <c r="I2207" s="7" t="n">
        <f aca="false">5-MIN(4,INT(PERCENTRANK($F$2:$F$2401,F2207,6)*5))</f>
        <v>1</v>
      </c>
      <c r="J2207" s="15" t="n">
        <f aca="false">IF(G2207&gt;=Parámetros!$B$8,5,IF(G2207&gt;=Parámetros!$B$7,4,IF(G2207&gt;=Parámetros!$B$6,3,IF(G2207&gt;=Parámetros!$B$5,2,1))))</f>
        <v>1</v>
      </c>
      <c r="K2207" s="7" t="n">
        <f aca="false">1+MIN(4,INT(PERCENTRANK($H$2:$H$2401,H2207,6)*5))</f>
        <v>3</v>
      </c>
      <c r="L2207" s="7" t="str">
        <f aca="false">I2207&amp;J2207&amp;K2207</f>
        <v>113</v>
      </c>
      <c r="M2207" s="15" t="str">
        <f aca="false">INDEX('Mapa RF'!$B$4:$F$8,6-I2207,J2207)</f>
        <v>Hibernando</v>
      </c>
    </row>
    <row r="2208" customFormat="false" ht="15" hidden="false" customHeight="false" outlineLevel="0" collapsed="false">
      <c r="A2208" s="10" t="s">
        <v>175</v>
      </c>
      <c r="B2208" s="10" t="s">
        <v>8971</v>
      </c>
      <c r="C2208" s="11" t="n">
        <v>45584</v>
      </c>
      <c r="D2208" s="13" t="b">
        <f aca="false">TRUE()</f>
        <v>1</v>
      </c>
      <c r="E2208" s="14" t="n">
        <f aca="false">_xlfn.MAXIFS(Pedidos!$C$2:$C$7000,Pedidos!$B$2:$B$7000,A2208)</f>
        <v>45726</v>
      </c>
      <c r="F2208" s="15" t="n">
        <f aca="false">Parámetros!$B$4-E2208</f>
        <v>570</v>
      </c>
      <c r="G2208" s="7" t="n">
        <f aca="false">COUNTIF(Pedidos!$B$2:$B$7000,A2208)</f>
        <v>2</v>
      </c>
      <c r="H2208" s="16" t="n">
        <f aca="false">SUMIFS(Pedidos!$D$2:$D$7000,Pedidos!$B$2:$B$7000,A2208)</f>
        <v>123.35</v>
      </c>
      <c r="I2208" s="7" t="n">
        <f aca="false">5-MIN(4,INT(PERCENTRANK($F$2:$F$2401,F2208,6)*5))</f>
        <v>1</v>
      </c>
      <c r="J2208" s="15" t="n">
        <f aca="false">IF(G2208&gt;=Parámetros!$B$8,5,IF(G2208&gt;=Parámetros!$B$7,4,IF(G2208&gt;=Parámetros!$B$6,3,IF(G2208&gt;=Parámetros!$B$5,2,1))))</f>
        <v>2</v>
      </c>
      <c r="K2208" s="7" t="n">
        <f aca="false">1+MIN(4,INT(PERCENTRANK($H$2:$H$2401,H2208,6)*5))</f>
        <v>4</v>
      </c>
      <c r="L2208" s="7" t="str">
        <f aca="false">I2208&amp;J2208&amp;K2208</f>
        <v>124</v>
      </c>
      <c r="M2208" s="15" t="str">
        <f aca="false">INDEX('Mapa RF'!$B$4:$F$8,6-I2208,J2208)</f>
        <v>Hibernando</v>
      </c>
    </row>
    <row r="2209" customFormat="false" ht="15" hidden="false" customHeight="false" outlineLevel="0" collapsed="false">
      <c r="A2209" s="10" t="s">
        <v>1911</v>
      </c>
      <c r="B2209" s="10" t="s">
        <v>8980</v>
      </c>
      <c r="C2209" s="11" t="n">
        <v>45749</v>
      </c>
      <c r="D2209" s="13" t="b">
        <f aca="false">FALSE()</f>
        <v>0</v>
      </c>
      <c r="E2209" s="14" t="n">
        <f aca="false">_xlfn.MAXIFS(Pedidos!$C$2:$C$7000,Pedidos!$B$2:$B$7000,A2209)</f>
        <v>45749</v>
      </c>
      <c r="F2209" s="15" t="n">
        <f aca="false">Parámetros!$B$4-E2209</f>
        <v>547</v>
      </c>
      <c r="G2209" s="7" t="n">
        <f aca="false">COUNTIF(Pedidos!$B$2:$B$7000,A2209)</f>
        <v>1</v>
      </c>
      <c r="H2209" s="16" t="n">
        <f aca="false">SUMIFS(Pedidos!$D$2:$D$7000,Pedidos!$B$2:$B$7000,A2209)</f>
        <v>26.7</v>
      </c>
      <c r="I2209" s="7" t="n">
        <f aca="false">5-MIN(4,INT(PERCENTRANK($F$2:$F$2401,F2209,6)*5))</f>
        <v>1</v>
      </c>
      <c r="J2209" s="15" t="n">
        <f aca="false">IF(G2209&gt;=Parámetros!$B$8,5,IF(G2209&gt;=Parámetros!$B$7,4,IF(G2209&gt;=Parámetros!$B$6,3,IF(G2209&gt;=Parámetros!$B$5,2,1))))</f>
        <v>1</v>
      </c>
      <c r="K2209" s="7" t="n">
        <f aca="false">1+MIN(4,INT(PERCENTRANK($H$2:$H$2401,H2209,6)*5))</f>
        <v>2</v>
      </c>
      <c r="L2209" s="7" t="str">
        <f aca="false">I2209&amp;J2209&amp;K2209</f>
        <v>112</v>
      </c>
      <c r="M2209" s="15" t="str">
        <f aca="false">INDEX('Mapa RF'!$B$4:$F$8,6-I2209,J2209)</f>
        <v>Hibernando</v>
      </c>
    </row>
    <row r="2210" customFormat="false" ht="15" hidden="false" customHeight="false" outlineLevel="0" collapsed="false">
      <c r="A2210" s="10" t="s">
        <v>8270</v>
      </c>
      <c r="B2210" s="10" t="s">
        <v>8980</v>
      </c>
      <c r="C2210" s="11" t="n">
        <v>46239</v>
      </c>
      <c r="D2210" s="13" t="b">
        <f aca="false">TRUE()</f>
        <v>1</v>
      </c>
      <c r="E2210" s="14" t="n">
        <f aca="false">_xlfn.MAXIFS(Pedidos!$C$2:$C$7000,Pedidos!$B$2:$B$7000,A2210)</f>
        <v>46239</v>
      </c>
      <c r="F2210" s="15" t="n">
        <f aca="false">Parámetros!$B$4-E2210</f>
        <v>57</v>
      </c>
      <c r="G2210" s="7" t="n">
        <f aca="false">COUNTIF(Pedidos!$B$2:$B$7000,A2210)</f>
        <v>1</v>
      </c>
      <c r="H2210" s="16" t="n">
        <f aca="false">SUMIFS(Pedidos!$D$2:$D$7000,Pedidos!$B$2:$B$7000,A2210)</f>
        <v>20.28</v>
      </c>
      <c r="I2210" s="7" t="n">
        <f aca="false">5-MIN(4,INT(PERCENTRANK($F$2:$F$2401,F2210,6)*5))</f>
        <v>5</v>
      </c>
      <c r="J2210" s="15" t="n">
        <f aca="false">IF(G2210&gt;=Parámetros!$B$8,5,IF(G2210&gt;=Parámetros!$B$7,4,IF(G2210&gt;=Parámetros!$B$6,3,IF(G2210&gt;=Parámetros!$B$5,2,1))))</f>
        <v>1</v>
      </c>
      <c r="K2210" s="7" t="n">
        <f aca="false">1+MIN(4,INT(PERCENTRANK($H$2:$H$2401,H2210,6)*5))</f>
        <v>1</v>
      </c>
      <c r="L2210" s="7" t="str">
        <f aca="false">I2210&amp;J2210&amp;K2210</f>
        <v>511</v>
      </c>
      <c r="M2210" s="15" t="str">
        <f aca="false">INDEX('Mapa RF'!$B$4:$F$8,6-I2210,J2210)</f>
        <v>Nuevos</v>
      </c>
    </row>
    <row r="2211" customFormat="false" ht="15" hidden="false" customHeight="false" outlineLevel="0" collapsed="false">
      <c r="A2211" s="10" t="s">
        <v>2029</v>
      </c>
      <c r="B2211" s="10" t="s">
        <v>8975</v>
      </c>
      <c r="C2211" s="11" t="n">
        <v>45758</v>
      </c>
      <c r="D2211" s="13" t="b">
        <f aca="false">FALSE()</f>
        <v>0</v>
      </c>
      <c r="E2211" s="14" t="n">
        <f aca="false">_xlfn.MAXIFS(Pedidos!$C$2:$C$7000,Pedidos!$B$2:$B$7000,A2211)</f>
        <v>45949</v>
      </c>
      <c r="F2211" s="15" t="n">
        <f aca="false">Parámetros!$B$4-E2211</f>
        <v>347</v>
      </c>
      <c r="G2211" s="7" t="n">
        <f aca="false">COUNTIF(Pedidos!$B$2:$B$7000,A2211)</f>
        <v>4</v>
      </c>
      <c r="H2211" s="16" t="n">
        <f aca="false">SUMIFS(Pedidos!$D$2:$D$7000,Pedidos!$B$2:$B$7000,A2211)</f>
        <v>199.09</v>
      </c>
      <c r="I2211" s="7" t="n">
        <f aca="false">5-MIN(4,INT(PERCENTRANK($F$2:$F$2401,F2211,6)*5))</f>
        <v>3</v>
      </c>
      <c r="J2211" s="15" t="n">
        <f aca="false">IF(G2211&gt;=Parámetros!$B$8,5,IF(G2211&gt;=Parámetros!$B$7,4,IF(G2211&gt;=Parámetros!$B$6,3,IF(G2211&gt;=Parámetros!$B$5,2,1))))</f>
        <v>4</v>
      </c>
      <c r="K2211" s="7" t="n">
        <f aca="false">1+MIN(4,INT(PERCENTRANK($H$2:$H$2401,H2211,6)*5))</f>
        <v>5</v>
      </c>
      <c r="L2211" s="7" t="str">
        <f aca="false">I2211&amp;J2211&amp;K2211</f>
        <v>345</v>
      </c>
      <c r="M2211" s="15" t="str">
        <f aca="false">INDEX('Mapa RF'!$B$4:$F$8,6-I2211,J2211)</f>
        <v>Leales</v>
      </c>
    </row>
    <row r="2212" customFormat="false" ht="15" hidden="false" customHeight="false" outlineLevel="0" collapsed="false">
      <c r="A2212" s="10" t="s">
        <v>5467</v>
      </c>
      <c r="B2212" s="10" t="s">
        <v>8978</v>
      </c>
      <c r="C2212" s="11" t="n">
        <v>46014</v>
      </c>
      <c r="D2212" s="13" t="b">
        <f aca="false">TRUE()</f>
        <v>1</v>
      </c>
      <c r="E2212" s="14" t="n">
        <f aca="false">_xlfn.MAXIFS(Pedidos!$C$2:$C$7000,Pedidos!$B$2:$B$7000,A2212)</f>
        <v>46287</v>
      </c>
      <c r="F2212" s="15" t="n">
        <f aca="false">Parámetros!$B$4-E2212</f>
        <v>9</v>
      </c>
      <c r="G2212" s="7" t="n">
        <f aca="false">COUNTIF(Pedidos!$B$2:$B$7000,A2212)</f>
        <v>5</v>
      </c>
      <c r="H2212" s="16" t="n">
        <f aca="false">SUMIFS(Pedidos!$D$2:$D$7000,Pedidos!$B$2:$B$7000,A2212)</f>
        <v>241.79</v>
      </c>
      <c r="I2212" s="7" t="n">
        <f aca="false">5-MIN(4,INT(PERCENTRANK($F$2:$F$2401,F2212,6)*5))</f>
        <v>5</v>
      </c>
      <c r="J2212" s="15" t="n">
        <f aca="false">IF(G2212&gt;=Parámetros!$B$8,5,IF(G2212&gt;=Parámetros!$B$7,4,IF(G2212&gt;=Parámetros!$B$6,3,IF(G2212&gt;=Parámetros!$B$5,2,1))))</f>
        <v>4</v>
      </c>
      <c r="K2212" s="7" t="n">
        <f aca="false">1+MIN(4,INT(PERCENTRANK($H$2:$H$2401,H2212,6)*5))</f>
        <v>5</v>
      </c>
      <c r="L2212" s="7" t="str">
        <f aca="false">I2212&amp;J2212&amp;K2212</f>
        <v>545</v>
      </c>
      <c r="M2212" s="15" t="str">
        <f aca="false">INDEX('Mapa RF'!$B$4:$F$8,6-I2212,J2212)</f>
        <v>Campeones</v>
      </c>
    </row>
    <row r="2213" customFormat="false" ht="15" hidden="false" customHeight="false" outlineLevel="0" collapsed="false">
      <c r="A2213" s="10" t="s">
        <v>8260</v>
      </c>
      <c r="B2213" s="10" t="s">
        <v>8980</v>
      </c>
      <c r="C2213" s="11" t="n">
        <v>46238</v>
      </c>
      <c r="D2213" s="13" t="b">
        <f aca="false">TRUE()</f>
        <v>1</v>
      </c>
      <c r="E2213" s="14" t="n">
        <f aca="false">_xlfn.MAXIFS(Pedidos!$C$2:$C$7000,Pedidos!$B$2:$B$7000,A2213)</f>
        <v>46238</v>
      </c>
      <c r="F2213" s="15" t="n">
        <f aca="false">Parámetros!$B$4-E2213</f>
        <v>58</v>
      </c>
      <c r="G2213" s="7" t="n">
        <f aca="false">COUNTIF(Pedidos!$B$2:$B$7000,A2213)</f>
        <v>1</v>
      </c>
      <c r="H2213" s="16" t="n">
        <f aca="false">SUMIFS(Pedidos!$D$2:$D$7000,Pedidos!$B$2:$B$7000,A2213)</f>
        <v>42.67</v>
      </c>
      <c r="I2213" s="7" t="n">
        <f aca="false">5-MIN(4,INT(PERCENTRANK($F$2:$F$2401,F2213,6)*5))</f>
        <v>5</v>
      </c>
      <c r="J2213" s="15" t="n">
        <f aca="false">IF(G2213&gt;=Parámetros!$B$8,5,IF(G2213&gt;=Parámetros!$B$7,4,IF(G2213&gt;=Parámetros!$B$6,3,IF(G2213&gt;=Parámetros!$B$5,2,1))))</f>
        <v>1</v>
      </c>
      <c r="K2213" s="7" t="n">
        <f aca="false">1+MIN(4,INT(PERCENTRANK($H$2:$H$2401,H2213,6)*5))</f>
        <v>3</v>
      </c>
      <c r="L2213" s="7" t="str">
        <f aca="false">I2213&amp;J2213&amp;K2213</f>
        <v>513</v>
      </c>
      <c r="M2213" s="15" t="str">
        <f aca="false">INDEX('Mapa RF'!$B$4:$F$8,6-I2213,J2213)</f>
        <v>Nuevos</v>
      </c>
    </row>
    <row r="2214" customFormat="false" ht="15" hidden="false" customHeight="false" outlineLevel="0" collapsed="false">
      <c r="A2214" s="10" t="s">
        <v>7786</v>
      </c>
      <c r="B2214" s="10" t="s">
        <v>8968</v>
      </c>
      <c r="C2214" s="11" t="n">
        <v>46201</v>
      </c>
      <c r="D2214" s="13" t="b">
        <f aca="false">TRUE()</f>
        <v>1</v>
      </c>
      <c r="E2214" s="14" t="n">
        <f aca="false">_xlfn.MAXIFS(Pedidos!$C$2:$C$7000,Pedidos!$B$2:$B$7000,A2214)</f>
        <v>46201</v>
      </c>
      <c r="F2214" s="15" t="n">
        <f aca="false">Parámetros!$B$4-E2214</f>
        <v>95</v>
      </c>
      <c r="G2214" s="7" t="n">
        <f aca="false">COUNTIF(Pedidos!$B$2:$B$7000,A2214)</f>
        <v>1</v>
      </c>
      <c r="H2214" s="16" t="n">
        <f aca="false">SUMIFS(Pedidos!$D$2:$D$7000,Pedidos!$B$2:$B$7000,A2214)</f>
        <v>33.5</v>
      </c>
      <c r="I2214" s="7" t="n">
        <f aca="false">5-MIN(4,INT(PERCENTRANK($F$2:$F$2401,F2214,6)*5))</f>
        <v>4</v>
      </c>
      <c r="J2214" s="15" t="n">
        <f aca="false">IF(G2214&gt;=Parámetros!$B$8,5,IF(G2214&gt;=Parámetros!$B$7,4,IF(G2214&gt;=Parámetros!$B$6,3,IF(G2214&gt;=Parámetros!$B$5,2,1))))</f>
        <v>1</v>
      </c>
      <c r="K2214" s="7" t="n">
        <f aca="false">1+MIN(4,INT(PERCENTRANK($H$2:$H$2401,H2214,6)*5))</f>
        <v>2</v>
      </c>
      <c r="L2214" s="7" t="str">
        <f aca="false">I2214&amp;J2214&amp;K2214</f>
        <v>412</v>
      </c>
      <c r="M2214" s="15" t="str">
        <f aca="false">INDEX('Mapa RF'!$B$4:$F$8,6-I2214,J2214)</f>
        <v>Prometedores</v>
      </c>
    </row>
    <row r="2215" customFormat="false" ht="15" hidden="false" customHeight="false" outlineLevel="0" collapsed="false">
      <c r="A2215" s="10" t="s">
        <v>111</v>
      </c>
      <c r="B2215" s="10" t="s">
        <v>8981</v>
      </c>
      <c r="C2215" s="11" t="n">
        <v>45575</v>
      </c>
      <c r="D2215" s="13" t="b">
        <f aca="false">TRUE()</f>
        <v>1</v>
      </c>
      <c r="E2215" s="14" t="n">
        <f aca="false">_xlfn.MAXIFS(Pedidos!$C$2:$C$7000,Pedidos!$B$2:$B$7000,A2215)</f>
        <v>45575</v>
      </c>
      <c r="F2215" s="15" t="n">
        <f aca="false">Parámetros!$B$4-E2215</f>
        <v>721</v>
      </c>
      <c r="G2215" s="7" t="n">
        <f aca="false">COUNTIF(Pedidos!$B$2:$B$7000,A2215)</f>
        <v>1</v>
      </c>
      <c r="H2215" s="16" t="n">
        <f aca="false">SUMIFS(Pedidos!$D$2:$D$7000,Pedidos!$B$2:$B$7000,A2215)</f>
        <v>27.8</v>
      </c>
      <c r="I2215" s="7" t="n">
        <f aca="false">5-MIN(4,INT(PERCENTRANK($F$2:$F$2401,F2215,6)*5))</f>
        <v>1</v>
      </c>
      <c r="J2215" s="15" t="n">
        <f aca="false">IF(G2215&gt;=Parámetros!$B$8,5,IF(G2215&gt;=Parámetros!$B$7,4,IF(G2215&gt;=Parámetros!$B$6,3,IF(G2215&gt;=Parámetros!$B$5,2,1))))</f>
        <v>1</v>
      </c>
      <c r="K2215" s="7" t="n">
        <f aca="false">1+MIN(4,INT(PERCENTRANK($H$2:$H$2401,H2215,6)*5))</f>
        <v>2</v>
      </c>
      <c r="L2215" s="7" t="str">
        <f aca="false">I2215&amp;J2215&amp;K2215</f>
        <v>112</v>
      </c>
      <c r="M2215" s="15" t="str">
        <f aca="false">INDEX('Mapa RF'!$B$4:$F$8,6-I2215,J2215)</f>
        <v>Hibernando</v>
      </c>
    </row>
    <row r="2216" customFormat="false" ht="15" hidden="false" customHeight="false" outlineLevel="0" collapsed="false">
      <c r="A2216" s="10" t="s">
        <v>8948</v>
      </c>
      <c r="B2216" s="10" t="s">
        <v>8977</v>
      </c>
      <c r="C2216" s="11" t="n">
        <v>46294</v>
      </c>
      <c r="D2216" s="13" t="b">
        <f aca="false">TRUE()</f>
        <v>1</v>
      </c>
      <c r="E2216" s="14" t="n">
        <f aca="false">_xlfn.MAXIFS(Pedidos!$C$2:$C$7000,Pedidos!$B$2:$B$7000,A2216)</f>
        <v>46294</v>
      </c>
      <c r="F2216" s="15" t="n">
        <f aca="false">Parámetros!$B$4-E2216</f>
        <v>2</v>
      </c>
      <c r="G2216" s="7" t="n">
        <f aca="false">COUNTIF(Pedidos!$B$2:$B$7000,A2216)</f>
        <v>1</v>
      </c>
      <c r="H2216" s="16" t="n">
        <f aca="false">SUMIFS(Pedidos!$D$2:$D$7000,Pedidos!$B$2:$B$7000,A2216)</f>
        <v>97.23</v>
      </c>
      <c r="I2216" s="7" t="n">
        <f aca="false">5-MIN(4,INT(PERCENTRANK($F$2:$F$2401,F2216,6)*5))</f>
        <v>5</v>
      </c>
      <c r="J2216" s="15" t="n">
        <f aca="false">IF(G2216&gt;=Parámetros!$B$8,5,IF(G2216&gt;=Parámetros!$B$7,4,IF(G2216&gt;=Parámetros!$B$6,3,IF(G2216&gt;=Parámetros!$B$5,2,1))))</f>
        <v>1</v>
      </c>
      <c r="K2216" s="7" t="n">
        <f aca="false">1+MIN(4,INT(PERCENTRANK($H$2:$H$2401,H2216,6)*5))</f>
        <v>4</v>
      </c>
      <c r="L2216" s="7" t="str">
        <f aca="false">I2216&amp;J2216&amp;K2216</f>
        <v>514</v>
      </c>
      <c r="M2216" s="15" t="str">
        <f aca="false">INDEX('Mapa RF'!$B$4:$F$8,6-I2216,J2216)</f>
        <v>Nuevos</v>
      </c>
    </row>
    <row r="2217" customFormat="false" ht="15" hidden="false" customHeight="false" outlineLevel="0" collapsed="false">
      <c r="A2217" s="10" t="s">
        <v>2466</v>
      </c>
      <c r="B2217" s="10" t="s">
        <v>8978</v>
      </c>
      <c r="C2217" s="11" t="n">
        <v>45790</v>
      </c>
      <c r="D2217" s="13" t="b">
        <f aca="false">TRUE()</f>
        <v>1</v>
      </c>
      <c r="E2217" s="14" t="n">
        <f aca="false">_xlfn.MAXIFS(Pedidos!$C$2:$C$7000,Pedidos!$B$2:$B$7000,A2217)</f>
        <v>45790</v>
      </c>
      <c r="F2217" s="15" t="n">
        <f aca="false">Parámetros!$B$4-E2217</f>
        <v>506</v>
      </c>
      <c r="G2217" s="7" t="n">
        <f aca="false">COUNTIF(Pedidos!$B$2:$B$7000,A2217)</f>
        <v>1</v>
      </c>
      <c r="H2217" s="16" t="n">
        <f aca="false">SUMIFS(Pedidos!$D$2:$D$7000,Pedidos!$B$2:$B$7000,A2217)</f>
        <v>43.2</v>
      </c>
      <c r="I2217" s="7" t="n">
        <f aca="false">5-MIN(4,INT(PERCENTRANK($F$2:$F$2401,F2217,6)*5))</f>
        <v>2</v>
      </c>
      <c r="J2217" s="15" t="n">
        <f aca="false">IF(G2217&gt;=Parámetros!$B$8,5,IF(G2217&gt;=Parámetros!$B$7,4,IF(G2217&gt;=Parámetros!$B$6,3,IF(G2217&gt;=Parámetros!$B$5,2,1))))</f>
        <v>1</v>
      </c>
      <c r="K2217" s="7" t="n">
        <f aca="false">1+MIN(4,INT(PERCENTRANK($H$2:$H$2401,H2217,6)*5))</f>
        <v>3</v>
      </c>
      <c r="L2217" s="7" t="str">
        <f aca="false">I2217&amp;J2217&amp;K2217</f>
        <v>213</v>
      </c>
      <c r="M2217" s="15" t="str">
        <f aca="false">INDEX('Mapa RF'!$B$4:$F$8,6-I2217,J2217)</f>
        <v>Hibernando</v>
      </c>
    </row>
    <row r="2218" customFormat="false" ht="15" hidden="false" customHeight="false" outlineLevel="0" collapsed="false">
      <c r="A2218" s="10" t="s">
        <v>7957</v>
      </c>
      <c r="B2218" s="10" t="s">
        <v>8975</v>
      </c>
      <c r="C2218" s="11" t="n">
        <v>46214</v>
      </c>
      <c r="D2218" s="13" t="b">
        <f aca="false">TRUE()</f>
        <v>1</v>
      </c>
      <c r="E2218" s="14" t="n">
        <f aca="false">_xlfn.MAXIFS(Pedidos!$C$2:$C$7000,Pedidos!$B$2:$B$7000,A2218)</f>
        <v>46214</v>
      </c>
      <c r="F2218" s="15" t="n">
        <f aca="false">Parámetros!$B$4-E2218</f>
        <v>82</v>
      </c>
      <c r="G2218" s="7" t="n">
        <f aca="false">COUNTIF(Pedidos!$B$2:$B$7000,A2218)</f>
        <v>1</v>
      </c>
      <c r="H2218" s="16" t="n">
        <f aca="false">SUMIFS(Pedidos!$D$2:$D$7000,Pedidos!$B$2:$B$7000,A2218)</f>
        <v>51.45</v>
      </c>
      <c r="I2218" s="7" t="n">
        <f aca="false">5-MIN(4,INT(PERCENTRANK($F$2:$F$2401,F2218,6)*5))</f>
        <v>4</v>
      </c>
      <c r="J2218" s="15" t="n">
        <f aca="false">IF(G2218&gt;=Parámetros!$B$8,5,IF(G2218&gt;=Parámetros!$B$7,4,IF(G2218&gt;=Parámetros!$B$6,3,IF(G2218&gt;=Parámetros!$B$5,2,1))))</f>
        <v>1</v>
      </c>
      <c r="K2218" s="7" t="n">
        <f aca="false">1+MIN(4,INT(PERCENTRANK($H$2:$H$2401,H2218,6)*5))</f>
        <v>3</v>
      </c>
      <c r="L2218" s="7" t="str">
        <f aca="false">I2218&amp;J2218&amp;K2218</f>
        <v>413</v>
      </c>
      <c r="M2218" s="15" t="str">
        <f aca="false">INDEX('Mapa RF'!$B$4:$F$8,6-I2218,J2218)</f>
        <v>Prometedores</v>
      </c>
    </row>
    <row r="2219" customFormat="false" ht="15" hidden="false" customHeight="false" outlineLevel="0" collapsed="false">
      <c r="A2219" s="10" t="s">
        <v>4274</v>
      </c>
      <c r="B2219" s="10" t="s">
        <v>8973</v>
      </c>
      <c r="C2219" s="11" t="n">
        <v>45926</v>
      </c>
      <c r="D2219" s="13" t="b">
        <f aca="false">TRUE()</f>
        <v>1</v>
      </c>
      <c r="E2219" s="14" t="n">
        <f aca="false">_xlfn.MAXIFS(Pedidos!$C$2:$C$7000,Pedidos!$B$2:$B$7000,A2219)</f>
        <v>46023</v>
      </c>
      <c r="F2219" s="15" t="n">
        <f aca="false">Parámetros!$B$4-E2219</f>
        <v>273</v>
      </c>
      <c r="G2219" s="7" t="n">
        <f aca="false">COUNTIF(Pedidos!$B$2:$B$7000,A2219)</f>
        <v>2</v>
      </c>
      <c r="H2219" s="16" t="n">
        <f aca="false">SUMIFS(Pedidos!$D$2:$D$7000,Pedidos!$B$2:$B$7000,A2219)</f>
        <v>61.51</v>
      </c>
      <c r="I2219" s="7" t="n">
        <f aca="false">5-MIN(4,INT(PERCENTRANK($F$2:$F$2401,F2219,6)*5))</f>
        <v>3</v>
      </c>
      <c r="J2219" s="15" t="n">
        <f aca="false">IF(G2219&gt;=Parámetros!$B$8,5,IF(G2219&gt;=Parámetros!$B$7,4,IF(G2219&gt;=Parámetros!$B$6,3,IF(G2219&gt;=Parámetros!$B$5,2,1))))</f>
        <v>2</v>
      </c>
      <c r="K2219" s="7" t="n">
        <f aca="false">1+MIN(4,INT(PERCENTRANK($H$2:$H$2401,H2219,6)*5))</f>
        <v>4</v>
      </c>
      <c r="L2219" s="7" t="str">
        <f aca="false">I2219&amp;J2219&amp;K2219</f>
        <v>324</v>
      </c>
      <c r="M2219" s="15" t="str">
        <f aca="false">INDEX('Mapa RF'!$B$4:$F$8,6-I2219,J2219)</f>
        <v>A punto de dormirse</v>
      </c>
    </row>
    <row r="2220" customFormat="false" ht="15" hidden="false" customHeight="false" outlineLevel="0" collapsed="false">
      <c r="A2220" s="10" t="s">
        <v>766</v>
      </c>
      <c r="B2220" s="10" t="s">
        <v>8972</v>
      </c>
      <c r="C2220" s="11" t="n">
        <v>45652</v>
      </c>
      <c r="D2220" s="13" t="b">
        <f aca="false">FALSE()</f>
        <v>0</v>
      </c>
      <c r="E2220" s="14" t="n">
        <f aca="false">_xlfn.MAXIFS(Pedidos!$C$2:$C$7000,Pedidos!$B$2:$B$7000,A2220)</f>
        <v>45652</v>
      </c>
      <c r="F2220" s="15" t="n">
        <f aca="false">Parámetros!$B$4-E2220</f>
        <v>644</v>
      </c>
      <c r="G2220" s="7" t="n">
        <f aca="false">COUNTIF(Pedidos!$B$2:$B$7000,A2220)</f>
        <v>1</v>
      </c>
      <c r="H2220" s="16" t="n">
        <f aca="false">SUMIFS(Pedidos!$D$2:$D$7000,Pedidos!$B$2:$B$7000,A2220)</f>
        <v>18.81</v>
      </c>
      <c r="I2220" s="7" t="n">
        <f aca="false">5-MIN(4,INT(PERCENTRANK($F$2:$F$2401,F2220,6)*5))</f>
        <v>1</v>
      </c>
      <c r="J2220" s="15" t="n">
        <f aca="false">IF(G2220&gt;=Parámetros!$B$8,5,IF(G2220&gt;=Parámetros!$B$7,4,IF(G2220&gt;=Parámetros!$B$6,3,IF(G2220&gt;=Parámetros!$B$5,2,1))))</f>
        <v>1</v>
      </c>
      <c r="K2220" s="7" t="n">
        <f aca="false">1+MIN(4,INT(PERCENTRANK($H$2:$H$2401,H2220,6)*5))</f>
        <v>1</v>
      </c>
      <c r="L2220" s="7" t="str">
        <f aca="false">I2220&amp;J2220&amp;K2220</f>
        <v>111</v>
      </c>
      <c r="M2220" s="15" t="str">
        <f aca="false">INDEX('Mapa RF'!$B$4:$F$8,6-I2220,J2220)</f>
        <v>Hibernando</v>
      </c>
    </row>
    <row r="2221" customFormat="false" ht="15" hidden="false" customHeight="false" outlineLevel="0" collapsed="false">
      <c r="A2221" s="10" t="s">
        <v>5954</v>
      </c>
      <c r="B2221" s="10" t="s">
        <v>8978</v>
      </c>
      <c r="C2221" s="11" t="n">
        <v>46053</v>
      </c>
      <c r="D2221" s="13" t="b">
        <f aca="false">TRUE()</f>
        <v>1</v>
      </c>
      <c r="E2221" s="14" t="n">
        <f aca="false">_xlfn.MAXIFS(Pedidos!$C$2:$C$7000,Pedidos!$B$2:$B$7000,A2221)</f>
        <v>46053</v>
      </c>
      <c r="F2221" s="15" t="n">
        <f aca="false">Parámetros!$B$4-E2221</f>
        <v>243</v>
      </c>
      <c r="G2221" s="7" t="n">
        <f aca="false">COUNTIF(Pedidos!$B$2:$B$7000,A2221)</f>
        <v>1</v>
      </c>
      <c r="H2221" s="16" t="n">
        <f aca="false">SUMIFS(Pedidos!$D$2:$D$7000,Pedidos!$B$2:$B$7000,A2221)</f>
        <v>52.96</v>
      </c>
      <c r="I2221" s="7" t="n">
        <f aca="false">5-MIN(4,INT(PERCENTRANK($F$2:$F$2401,F2221,6)*5))</f>
        <v>3</v>
      </c>
      <c r="J2221" s="15" t="n">
        <f aca="false">IF(G2221&gt;=Parámetros!$B$8,5,IF(G2221&gt;=Parámetros!$B$7,4,IF(G2221&gt;=Parámetros!$B$6,3,IF(G2221&gt;=Parámetros!$B$5,2,1))))</f>
        <v>1</v>
      </c>
      <c r="K2221" s="7" t="n">
        <f aca="false">1+MIN(4,INT(PERCENTRANK($H$2:$H$2401,H2221,6)*5))</f>
        <v>3</v>
      </c>
      <c r="L2221" s="7" t="str">
        <f aca="false">I2221&amp;J2221&amp;K2221</f>
        <v>313</v>
      </c>
      <c r="M2221" s="15" t="str">
        <f aca="false">INDEX('Mapa RF'!$B$4:$F$8,6-I2221,J2221)</f>
        <v>A punto de dormirse</v>
      </c>
    </row>
    <row r="2222" customFormat="false" ht="15" hidden="false" customHeight="false" outlineLevel="0" collapsed="false">
      <c r="A2222" s="10" t="s">
        <v>1037</v>
      </c>
      <c r="B2222" s="10" t="s">
        <v>8972</v>
      </c>
      <c r="C2222" s="11" t="n">
        <v>45679</v>
      </c>
      <c r="D2222" s="13" t="b">
        <f aca="false">TRUE()</f>
        <v>1</v>
      </c>
      <c r="E2222" s="14" t="n">
        <f aca="false">_xlfn.MAXIFS(Pedidos!$C$2:$C$7000,Pedidos!$B$2:$B$7000,A2222)</f>
        <v>45679</v>
      </c>
      <c r="F2222" s="15" t="n">
        <f aca="false">Parámetros!$B$4-E2222</f>
        <v>617</v>
      </c>
      <c r="G2222" s="7" t="n">
        <f aca="false">COUNTIF(Pedidos!$B$2:$B$7000,A2222)</f>
        <v>1</v>
      </c>
      <c r="H2222" s="16" t="n">
        <f aca="false">SUMIFS(Pedidos!$D$2:$D$7000,Pedidos!$B$2:$B$7000,A2222)</f>
        <v>46.01</v>
      </c>
      <c r="I2222" s="7" t="n">
        <f aca="false">5-MIN(4,INT(PERCENTRANK($F$2:$F$2401,F2222,6)*5))</f>
        <v>1</v>
      </c>
      <c r="J2222" s="15" t="n">
        <f aca="false">IF(G2222&gt;=Parámetros!$B$8,5,IF(G2222&gt;=Parámetros!$B$7,4,IF(G2222&gt;=Parámetros!$B$6,3,IF(G2222&gt;=Parámetros!$B$5,2,1))))</f>
        <v>1</v>
      </c>
      <c r="K2222" s="7" t="n">
        <f aca="false">1+MIN(4,INT(PERCENTRANK($H$2:$H$2401,H2222,6)*5))</f>
        <v>3</v>
      </c>
      <c r="L2222" s="7" t="str">
        <f aca="false">I2222&amp;J2222&amp;K2222</f>
        <v>113</v>
      </c>
      <c r="M2222" s="15" t="str">
        <f aca="false">INDEX('Mapa RF'!$B$4:$F$8,6-I2222,J2222)</f>
        <v>Hibernando</v>
      </c>
    </row>
    <row r="2223" customFormat="false" ht="15" hidden="false" customHeight="false" outlineLevel="0" collapsed="false">
      <c r="A2223" s="10" t="s">
        <v>2835</v>
      </c>
      <c r="B2223" s="10" t="s">
        <v>8975</v>
      </c>
      <c r="C2223" s="11" t="n">
        <v>45819</v>
      </c>
      <c r="D2223" s="13" t="b">
        <f aca="false">TRUE()</f>
        <v>1</v>
      </c>
      <c r="E2223" s="14" t="n">
        <f aca="false">_xlfn.MAXIFS(Pedidos!$C$2:$C$7000,Pedidos!$B$2:$B$7000,A2223)</f>
        <v>45819</v>
      </c>
      <c r="F2223" s="15" t="n">
        <f aca="false">Parámetros!$B$4-E2223</f>
        <v>477</v>
      </c>
      <c r="G2223" s="7" t="n">
        <f aca="false">COUNTIF(Pedidos!$B$2:$B$7000,A2223)</f>
        <v>1</v>
      </c>
      <c r="H2223" s="16" t="n">
        <f aca="false">SUMIFS(Pedidos!$D$2:$D$7000,Pedidos!$B$2:$B$7000,A2223)</f>
        <v>49.93</v>
      </c>
      <c r="I2223" s="7" t="n">
        <f aca="false">5-MIN(4,INT(PERCENTRANK($F$2:$F$2401,F2223,6)*5))</f>
        <v>2</v>
      </c>
      <c r="J2223" s="15" t="n">
        <f aca="false">IF(G2223&gt;=Parámetros!$B$8,5,IF(G2223&gt;=Parámetros!$B$7,4,IF(G2223&gt;=Parámetros!$B$6,3,IF(G2223&gt;=Parámetros!$B$5,2,1))))</f>
        <v>1</v>
      </c>
      <c r="K2223" s="7" t="n">
        <f aca="false">1+MIN(4,INT(PERCENTRANK($H$2:$H$2401,H2223,6)*5))</f>
        <v>3</v>
      </c>
      <c r="L2223" s="7" t="str">
        <f aca="false">I2223&amp;J2223&amp;K2223</f>
        <v>213</v>
      </c>
      <c r="M2223" s="15" t="str">
        <f aca="false">INDEX('Mapa RF'!$B$4:$F$8,6-I2223,J2223)</f>
        <v>Hibernando</v>
      </c>
    </row>
    <row r="2224" customFormat="false" ht="15" hidden="false" customHeight="false" outlineLevel="0" collapsed="false">
      <c r="A2224" s="10" t="s">
        <v>1003</v>
      </c>
      <c r="B2224" s="10" t="s">
        <v>8972</v>
      </c>
      <c r="C2224" s="11" t="n">
        <v>45675</v>
      </c>
      <c r="D2224" s="13" t="b">
        <f aca="false">FALSE()</f>
        <v>0</v>
      </c>
      <c r="E2224" s="14" t="n">
        <f aca="false">_xlfn.MAXIFS(Pedidos!$C$2:$C$7000,Pedidos!$B$2:$B$7000,A2224)</f>
        <v>45820</v>
      </c>
      <c r="F2224" s="15" t="n">
        <f aca="false">Parámetros!$B$4-E2224</f>
        <v>476</v>
      </c>
      <c r="G2224" s="7" t="n">
        <f aca="false">COUNTIF(Pedidos!$B$2:$B$7000,A2224)</f>
        <v>4</v>
      </c>
      <c r="H2224" s="16" t="n">
        <f aca="false">SUMIFS(Pedidos!$D$2:$D$7000,Pedidos!$B$2:$B$7000,A2224)</f>
        <v>131</v>
      </c>
      <c r="I2224" s="7" t="n">
        <f aca="false">5-MIN(4,INT(PERCENTRANK($F$2:$F$2401,F2224,6)*5))</f>
        <v>2</v>
      </c>
      <c r="J2224" s="15" t="n">
        <f aca="false">IF(G2224&gt;=Parámetros!$B$8,5,IF(G2224&gt;=Parámetros!$B$7,4,IF(G2224&gt;=Parámetros!$B$6,3,IF(G2224&gt;=Parámetros!$B$5,2,1))))</f>
        <v>4</v>
      </c>
      <c r="K2224" s="7" t="n">
        <f aca="false">1+MIN(4,INT(PERCENTRANK($H$2:$H$2401,H2224,6)*5))</f>
        <v>4</v>
      </c>
      <c r="L2224" s="7" t="str">
        <f aca="false">I2224&amp;J2224&amp;K2224</f>
        <v>244</v>
      </c>
      <c r="M2224" s="15" t="str">
        <f aca="false">INDEX('Mapa RF'!$B$4:$F$8,6-I2224,J2224)</f>
        <v>En riesgo</v>
      </c>
    </row>
    <row r="2225" customFormat="false" ht="15" hidden="false" customHeight="false" outlineLevel="0" collapsed="false">
      <c r="A2225" s="10" t="s">
        <v>711</v>
      </c>
      <c r="B2225" s="10" t="s">
        <v>8978</v>
      </c>
      <c r="C2225" s="11" t="n">
        <v>45647</v>
      </c>
      <c r="D2225" s="13" t="b">
        <f aca="false">TRUE()</f>
        <v>1</v>
      </c>
      <c r="E2225" s="14" t="n">
        <f aca="false">_xlfn.MAXIFS(Pedidos!$C$2:$C$7000,Pedidos!$B$2:$B$7000,A2225)</f>
        <v>45647</v>
      </c>
      <c r="F2225" s="15" t="n">
        <f aca="false">Parámetros!$B$4-E2225</f>
        <v>649</v>
      </c>
      <c r="G2225" s="7" t="n">
        <f aca="false">COUNTIF(Pedidos!$B$2:$B$7000,A2225)</f>
        <v>1</v>
      </c>
      <c r="H2225" s="16" t="n">
        <f aca="false">SUMIFS(Pedidos!$D$2:$D$7000,Pedidos!$B$2:$B$7000,A2225)</f>
        <v>39.72</v>
      </c>
      <c r="I2225" s="7" t="n">
        <f aca="false">5-MIN(4,INT(PERCENTRANK($F$2:$F$2401,F2225,6)*5))</f>
        <v>1</v>
      </c>
      <c r="J2225" s="15" t="n">
        <f aca="false">IF(G2225&gt;=Parámetros!$B$8,5,IF(G2225&gt;=Parámetros!$B$7,4,IF(G2225&gt;=Parámetros!$B$6,3,IF(G2225&gt;=Parámetros!$B$5,2,1))))</f>
        <v>1</v>
      </c>
      <c r="K2225" s="7" t="n">
        <f aca="false">1+MIN(4,INT(PERCENTRANK($H$2:$H$2401,H2225,6)*5))</f>
        <v>3</v>
      </c>
      <c r="L2225" s="7" t="str">
        <f aca="false">I2225&amp;J2225&amp;K2225</f>
        <v>113</v>
      </c>
      <c r="M2225" s="15" t="str">
        <f aca="false">INDEX('Mapa RF'!$B$4:$F$8,6-I2225,J2225)</f>
        <v>Hibernando</v>
      </c>
    </row>
    <row r="2226" customFormat="false" ht="15" hidden="false" customHeight="false" outlineLevel="0" collapsed="false">
      <c r="A2226" s="10" t="s">
        <v>1161</v>
      </c>
      <c r="B2226" s="10" t="s">
        <v>8978</v>
      </c>
      <c r="C2226" s="11" t="n">
        <v>45690</v>
      </c>
      <c r="D2226" s="13" t="b">
        <f aca="false">FALSE()</f>
        <v>0</v>
      </c>
      <c r="E2226" s="14" t="n">
        <f aca="false">_xlfn.MAXIFS(Pedidos!$C$2:$C$7000,Pedidos!$B$2:$B$7000,A2226)</f>
        <v>45690</v>
      </c>
      <c r="F2226" s="15" t="n">
        <f aca="false">Parámetros!$B$4-E2226</f>
        <v>606</v>
      </c>
      <c r="G2226" s="7" t="n">
        <f aca="false">COUNTIF(Pedidos!$B$2:$B$7000,A2226)</f>
        <v>1</v>
      </c>
      <c r="H2226" s="16" t="n">
        <f aca="false">SUMIFS(Pedidos!$D$2:$D$7000,Pedidos!$B$2:$B$7000,A2226)</f>
        <v>58.43</v>
      </c>
      <c r="I2226" s="7" t="n">
        <f aca="false">5-MIN(4,INT(PERCENTRANK($F$2:$F$2401,F2226,6)*5))</f>
        <v>1</v>
      </c>
      <c r="J2226" s="15" t="n">
        <f aca="false">IF(G2226&gt;=Parámetros!$B$8,5,IF(G2226&gt;=Parámetros!$B$7,4,IF(G2226&gt;=Parámetros!$B$6,3,IF(G2226&gt;=Parámetros!$B$5,2,1))))</f>
        <v>1</v>
      </c>
      <c r="K2226" s="7" t="n">
        <f aca="false">1+MIN(4,INT(PERCENTRANK($H$2:$H$2401,H2226,6)*5))</f>
        <v>3</v>
      </c>
      <c r="L2226" s="7" t="str">
        <f aca="false">I2226&amp;J2226&amp;K2226</f>
        <v>113</v>
      </c>
      <c r="M2226" s="15" t="str">
        <f aca="false">INDEX('Mapa RF'!$B$4:$F$8,6-I2226,J2226)</f>
        <v>Hibernando</v>
      </c>
    </row>
    <row r="2227" customFormat="false" ht="15" hidden="false" customHeight="false" outlineLevel="0" collapsed="false">
      <c r="A2227" s="10" t="s">
        <v>326</v>
      </c>
      <c r="B2227" s="10" t="s">
        <v>8982</v>
      </c>
      <c r="C2227" s="11" t="n">
        <v>45603</v>
      </c>
      <c r="D2227" s="13" t="b">
        <f aca="false">TRUE()</f>
        <v>1</v>
      </c>
      <c r="E2227" s="14" t="n">
        <f aca="false">_xlfn.MAXIFS(Pedidos!$C$2:$C$7000,Pedidos!$B$2:$B$7000,A2227)</f>
        <v>45879</v>
      </c>
      <c r="F2227" s="15" t="n">
        <f aca="false">Parámetros!$B$4-E2227</f>
        <v>417</v>
      </c>
      <c r="G2227" s="7" t="n">
        <f aca="false">COUNTIF(Pedidos!$B$2:$B$7000,A2227)</f>
        <v>6</v>
      </c>
      <c r="H2227" s="16" t="n">
        <f aca="false">SUMIFS(Pedidos!$D$2:$D$7000,Pedidos!$B$2:$B$7000,A2227)</f>
        <v>191.29</v>
      </c>
      <c r="I2227" s="7" t="n">
        <f aca="false">5-MIN(4,INT(PERCENTRANK($F$2:$F$2401,F2227,6)*5))</f>
        <v>2</v>
      </c>
      <c r="J2227" s="15" t="n">
        <f aca="false">IF(G2227&gt;=Parámetros!$B$8,5,IF(G2227&gt;=Parámetros!$B$7,4,IF(G2227&gt;=Parámetros!$B$6,3,IF(G2227&gt;=Parámetros!$B$5,2,1))))</f>
        <v>5</v>
      </c>
      <c r="K2227" s="7" t="n">
        <f aca="false">1+MIN(4,INT(PERCENTRANK($H$2:$H$2401,H2227,6)*5))</f>
        <v>5</v>
      </c>
      <c r="L2227" s="7" t="str">
        <f aca="false">I2227&amp;J2227&amp;K2227</f>
        <v>255</v>
      </c>
      <c r="M2227" s="15" t="str">
        <f aca="false">INDEX('Mapa RF'!$B$4:$F$8,6-I2227,J2227)</f>
        <v>No podemos perderlos</v>
      </c>
    </row>
    <row r="2228" customFormat="false" ht="15" hidden="false" customHeight="false" outlineLevel="0" collapsed="false">
      <c r="A2228" s="10" t="s">
        <v>713</v>
      </c>
      <c r="B2228" s="10" t="s">
        <v>8982</v>
      </c>
      <c r="C2228" s="11" t="n">
        <v>45647</v>
      </c>
      <c r="D2228" s="13" t="b">
        <f aca="false">TRUE()</f>
        <v>1</v>
      </c>
      <c r="E2228" s="14" t="n">
        <f aca="false">_xlfn.MAXIFS(Pedidos!$C$2:$C$7000,Pedidos!$B$2:$B$7000,A2228)</f>
        <v>45871</v>
      </c>
      <c r="F2228" s="15" t="n">
        <f aca="false">Parámetros!$B$4-E2228</f>
        <v>425</v>
      </c>
      <c r="G2228" s="7" t="n">
        <f aca="false">COUNTIF(Pedidos!$B$2:$B$7000,A2228)</f>
        <v>4</v>
      </c>
      <c r="H2228" s="16" t="n">
        <f aca="false">SUMIFS(Pedidos!$D$2:$D$7000,Pedidos!$B$2:$B$7000,A2228)</f>
        <v>221.01</v>
      </c>
      <c r="I2228" s="7" t="n">
        <f aca="false">5-MIN(4,INT(PERCENTRANK($F$2:$F$2401,F2228,6)*5))</f>
        <v>2</v>
      </c>
      <c r="J2228" s="15" t="n">
        <f aca="false">IF(G2228&gt;=Parámetros!$B$8,5,IF(G2228&gt;=Parámetros!$B$7,4,IF(G2228&gt;=Parámetros!$B$6,3,IF(G2228&gt;=Parámetros!$B$5,2,1))))</f>
        <v>4</v>
      </c>
      <c r="K2228" s="7" t="n">
        <f aca="false">1+MIN(4,INT(PERCENTRANK($H$2:$H$2401,H2228,6)*5))</f>
        <v>5</v>
      </c>
      <c r="L2228" s="7" t="str">
        <f aca="false">I2228&amp;J2228&amp;K2228</f>
        <v>245</v>
      </c>
      <c r="M2228" s="15" t="str">
        <f aca="false">INDEX('Mapa RF'!$B$4:$F$8,6-I2228,J2228)</f>
        <v>En riesgo</v>
      </c>
    </row>
    <row r="2229" customFormat="false" ht="15" hidden="false" customHeight="false" outlineLevel="0" collapsed="false">
      <c r="A2229" s="10" t="s">
        <v>543</v>
      </c>
      <c r="B2229" s="10" t="s">
        <v>8973</v>
      </c>
      <c r="C2229" s="11" t="n">
        <v>45630</v>
      </c>
      <c r="D2229" s="13" t="b">
        <f aca="false">TRUE()</f>
        <v>1</v>
      </c>
      <c r="E2229" s="14" t="n">
        <f aca="false">_xlfn.MAXIFS(Pedidos!$C$2:$C$7000,Pedidos!$B$2:$B$7000,A2229)</f>
        <v>45630</v>
      </c>
      <c r="F2229" s="15" t="n">
        <f aca="false">Parámetros!$B$4-E2229</f>
        <v>666</v>
      </c>
      <c r="G2229" s="7" t="n">
        <f aca="false">COUNTIF(Pedidos!$B$2:$B$7000,A2229)</f>
        <v>1</v>
      </c>
      <c r="H2229" s="16" t="n">
        <f aca="false">SUMIFS(Pedidos!$D$2:$D$7000,Pedidos!$B$2:$B$7000,A2229)</f>
        <v>28.99</v>
      </c>
      <c r="I2229" s="7" t="n">
        <f aca="false">5-MIN(4,INT(PERCENTRANK($F$2:$F$2401,F2229,6)*5))</f>
        <v>1</v>
      </c>
      <c r="J2229" s="15" t="n">
        <f aca="false">IF(G2229&gt;=Parámetros!$B$8,5,IF(G2229&gt;=Parámetros!$B$7,4,IF(G2229&gt;=Parámetros!$B$6,3,IF(G2229&gt;=Parámetros!$B$5,2,1))))</f>
        <v>1</v>
      </c>
      <c r="K2229" s="7" t="n">
        <f aca="false">1+MIN(4,INT(PERCENTRANK($H$2:$H$2401,H2229,6)*5))</f>
        <v>2</v>
      </c>
      <c r="L2229" s="7" t="str">
        <f aca="false">I2229&amp;J2229&amp;K2229</f>
        <v>112</v>
      </c>
      <c r="M2229" s="15" t="str">
        <f aca="false">INDEX('Mapa RF'!$B$4:$F$8,6-I2229,J2229)</f>
        <v>Hibernando</v>
      </c>
    </row>
    <row r="2230" customFormat="false" ht="15" hidden="false" customHeight="false" outlineLevel="0" collapsed="false">
      <c r="A2230" s="10" t="s">
        <v>8460</v>
      </c>
      <c r="B2230" s="10" t="s">
        <v>8977</v>
      </c>
      <c r="C2230" s="11" t="n">
        <v>46253</v>
      </c>
      <c r="D2230" s="13" t="b">
        <f aca="false">TRUE()</f>
        <v>1</v>
      </c>
      <c r="E2230" s="14" t="n">
        <f aca="false">_xlfn.MAXIFS(Pedidos!$C$2:$C$7000,Pedidos!$B$2:$B$7000,A2230)</f>
        <v>46253</v>
      </c>
      <c r="F2230" s="15" t="n">
        <f aca="false">Parámetros!$B$4-E2230</f>
        <v>43</v>
      </c>
      <c r="G2230" s="7" t="n">
        <f aca="false">COUNTIF(Pedidos!$B$2:$B$7000,A2230)</f>
        <v>1</v>
      </c>
      <c r="H2230" s="16" t="n">
        <f aca="false">SUMIFS(Pedidos!$D$2:$D$7000,Pedidos!$B$2:$B$7000,A2230)</f>
        <v>41.44</v>
      </c>
      <c r="I2230" s="7" t="n">
        <f aca="false">5-MIN(4,INT(PERCENTRANK($F$2:$F$2401,F2230,6)*5))</f>
        <v>5</v>
      </c>
      <c r="J2230" s="15" t="n">
        <f aca="false">IF(G2230&gt;=Parámetros!$B$8,5,IF(G2230&gt;=Parámetros!$B$7,4,IF(G2230&gt;=Parámetros!$B$6,3,IF(G2230&gt;=Parámetros!$B$5,2,1))))</f>
        <v>1</v>
      </c>
      <c r="K2230" s="7" t="n">
        <f aca="false">1+MIN(4,INT(PERCENTRANK($H$2:$H$2401,H2230,6)*5))</f>
        <v>3</v>
      </c>
      <c r="L2230" s="7" t="str">
        <f aca="false">I2230&amp;J2230&amp;K2230</f>
        <v>513</v>
      </c>
      <c r="M2230" s="15" t="str">
        <f aca="false">INDEX('Mapa RF'!$B$4:$F$8,6-I2230,J2230)</f>
        <v>Nuevos</v>
      </c>
    </row>
    <row r="2231" customFormat="false" ht="15" hidden="false" customHeight="false" outlineLevel="0" collapsed="false">
      <c r="A2231" s="10" t="s">
        <v>6674</v>
      </c>
      <c r="B2231" s="10" t="s">
        <v>8968</v>
      </c>
      <c r="C2231" s="11" t="n">
        <v>46107</v>
      </c>
      <c r="D2231" s="13" t="b">
        <f aca="false">FALSE()</f>
        <v>0</v>
      </c>
      <c r="E2231" s="14" t="n">
        <f aca="false">_xlfn.MAXIFS(Pedidos!$C$2:$C$7000,Pedidos!$B$2:$B$7000,A2231)</f>
        <v>46107</v>
      </c>
      <c r="F2231" s="15" t="n">
        <f aca="false">Parámetros!$B$4-E2231</f>
        <v>189</v>
      </c>
      <c r="G2231" s="7" t="n">
        <f aca="false">COUNTIF(Pedidos!$B$2:$B$7000,A2231)</f>
        <v>1</v>
      </c>
      <c r="H2231" s="16" t="n">
        <f aca="false">SUMIFS(Pedidos!$D$2:$D$7000,Pedidos!$B$2:$B$7000,A2231)</f>
        <v>63.01</v>
      </c>
      <c r="I2231" s="7" t="n">
        <f aca="false">5-MIN(4,INT(PERCENTRANK($F$2:$F$2401,F2231,6)*5))</f>
        <v>4</v>
      </c>
      <c r="J2231" s="15" t="n">
        <f aca="false">IF(G2231&gt;=Parámetros!$B$8,5,IF(G2231&gt;=Parámetros!$B$7,4,IF(G2231&gt;=Parámetros!$B$6,3,IF(G2231&gt;=Parámetros!$B$5,2,1))))</f>
        <v>1</v>
      </c>
      <c r="K2231" s="7" t="n">
        <f aca="false">1+MIN(4,INT(PERCENTRANK($H$2:$H$2401,H2231,6)*5))</f>
        <v>4</v>
      </c>
      <c r="L2231" s="7" t="str">
        <f aca="false">I2231&amp;J2231&amp;K2231</f>
        <v>414</v>
      </c>
      <c r="M2231" s="15" t="str">
        <f aca="false">INDEX('Mapa RF'!$B$4:$F$8,6-I2231,J2231)</f>
        <v>Prometedores</v>
      </c>
    </row>
    <row r="2232" customFormat="false" ht="15" hidden="false" customHeight="false" outlineLevel="0" collapsed="false">
      <c r="A2232" s="10" t="s">
        <v>4216</v>
      </c>
      <c r="B2232" s="10" t="s">
        <v>8970</v>
      </c>
      <c r="C2232" s="11" t="n">
        <v>45921</v>
      </c>
      <c r="D2232" s="13" t="b">
        <f aca="false">TRUE()</f>
        <v>1</v>
      </c>
      <c r="E2232" s="14" t="n">
        <f aca="false">_xlfn.MAXIFS(Pedidos!$C$2:$C$7000,Pedidos!$B$2:$B$7000,A2232)</f>
        <v>46025</v>
      </c>
      <c r="F2232" s="15" t="n">
        <f aca="false">Parámetros!$B$4-E2232</f>
        <v>271</v>
      </c>
      <c r="G2232" s="7" t="n">
        <f aca="false">COUNTIF(Pedidos!$B$2:$B$7000,A2232)</f>
        <v>2</v>
      </c>
      <c r="H2232" s="16" t="n">
        <f aca="false">SUMIFS(Pedidos!$D$2:$D$7000,Pedidos!$B$2:$B$7000,A2232)</f>
        <v>95.02</v>
      </c>
      <c r="I2232" s="7" t="n">
        <f aca="false">5-MIN(4,INT(PERCENTRANK($F$2:$F$2401,F2232,6)*5))</f>
        <v>3</v>
      </c>
      <c r="J2232" s="15" t="n">
        <f aca="false">IF(G2232&gt;=Parámetros!$B$8,5,IF(G2232&gt;=Parámetros!$B$7,4,IF(G2232&gt;=Parámetros!$B$6,3,IF(G2232&gt;=Parámetros!$B$5,2,1))))</f>
        <v>2</v>
      </c>
      <c r="K2232" s="7" t="n">
        <f aca="false">1+MIN(4,INT(PERCENTRANK($H$2:$H$2401,H2232,6)*5))</f>
        <v>4</v>
      </c>
      <c r="L2232" s="7" t="str">
        <f aca="false">I2232&amp;J2232&amp;K2232</f>
        <v>324</v>
      </c>
      <c r="M2232" s="15" t="str">
        <f aca="false">INDEX('Mapa RF'!$B$4:$F$8,6-I2232,J2232)</f>
        <v>A punto de dormirse</v>
      </c>
    </row>
    <row r="2233" customFormat="false" ht="15" hidden="false" customHeight="false" outlineLevel="0" collapsed="false">
      <c r="A2233" s="10" t="s">
        <v>5689</v>
      </c>
      <c r="B2233" s="10" t="s">
        <v>8968</v>
      </c>
      <c r="C2233" s="11" t="n">
        <v>46032</v>
      </c>
      <c r="D2233" s="13" t="b">
        <f aca="false">TRUE()</f>
        <v>1</v>
      </c>
      <c r="E2233" s="14" t="n">
        <f aca="false">_xlfn.MAXIFS(Pedidos!$C$2:$C$7000,Pedidos!$B$2:$B$7000,A2233)</f>
        <v>46032</v>
      </c>
      <c r="F2233" s="15" t="n">
        <f aca="false">Parámetros!$B$4-E2233</f>
        <v>264</v>
      </c>
      <c r="G2233" s="7" t="n">
        <f aca="false">COUNTIF(Pedidos!$B$2:$B$7000,A2233)</f>
        <v>1</v>
      </c>
      <c r="H2233" s="16" t="n">
        <f aca="false">SUMIFS(Pedidos!$D$2:$D$7000,Pedidos!$B$2:$B$7000,A2233)</f>
        <v>22.58</v>
      </c>
      <c r="I2233" s="7" t="n">
        <f aca="false">5-MIN(4,INT(PERCENTRANK($F$2:$F$2401,F2233,6)*5))</f>
        <v>3</v>
      </c>
      <c r="J2233" s="15" t="n">
        <f aca="false">IF(G2233&gt;=Parámetros!$B$8,5,IF(G2233&gt;=Parámetros!$B$7,4,IF(G2233&gt;=Parámetros!$B$6,3,IF(G2233&gt;=Parámetros!$B$5,2,1))))</f>
        <v>1</v>
      </c>
      <c r="K2233" s="7" t="n">
        <f aca="false">1+MIN(4,INT(PERCENTRANK($H$2:$H$2401,H2233,6)*5))</f>
        <v>1</v>
      </c>
      <c r="L2233" s="7" t="str">
        <f aca="false">I2233&amp;J2233&amp;K2233</f>
        <v>311</v>
      </c>
      <c r="M2233" s="15" t="str">
        <f aca="false">INDEX('Mapa RF'!$B$4:$F$8,6-I2233,J2233)</f>
        <v>A punto de dormirse</v>
      </c>
    </row>
    <row r="2234" customFormat="false" ht="15" hidden="false" customHeight="false" outlineLevel="0" collapsed="false">
      <c r="A2234" s="10" t="s">
        <v>487</v>
      </c>
      <c r="B2234" s="10" t="s">
        <v>8982</v>
      </c>
      <c r="C2234" s="11" t="n">
        <v>45624</v>
      </c>
      <c r="D2234" s="13" t="b">
        <f aca="false">TRUE()</f>
        <v>1</v>
      </c>
      <c r="E2234" s="14" t="n">
        <f aca="false">_xlfn.MAXIFS(Pedidos!$C$2:$C$7000,Pedidos!$B$2:$B$7000,A2234)</f>
        <v>45624</v>
      </c>
      <c r="F2234" s="15" t="n">
        <f aca="false">Parámetros!$B$4-E2234</f>
        <v>672</v>
      </c>
      <c r="G2234" s="7" t="n">
        <f aca="false">COUNTIF(Pedidos!$B$2:$B$7000,A2234)</f>
        <v>1</v>
      </c>
      <c r="H2234" s="16" t="n">
        <f aca="false">SUMIFS(Pedidos!$D$2:$D$7000,Pedidos!$B$2:$B$7000,A2234)</f>
        <v>87.16</v>
      </c>
      <c r="I2234" s="7" t="n">
        <f aca="false">5-MIN(4,INT(PERCENTRANK($F$2:$F$2401,F2234,6)*5))</f>
        <v>1</v>
      </c>
      <c r="J2234" s="15" t="n">
        <f aca="false">IF(G2234&gt;=Parámetros!$B$8,5,IF(G2234&gt;=Parámetros!$B$7,4,IF(G2234&gt;=Parámetros!$B$6,3,IF(G2234&gt;=Parámetros!$B$5,2,1))))</f>
        <v>1</v>
      </c>
      <c r="K2234" s="7" t="n">
        <f aca="false">1+MIN(4,INT(PERCENTRANK($H$2:$H$2401,H2234,6)*5))</f>
        <v>4</v>
      </c>
      <c r="L2234" s="7" t="str">
        <f aca="false">I2234&amp;J2234&amp;K2234</f>
        <v>114</v>
      </c>
      <c r="M2234" s="15" t="str">
        <f aca="false">INDEX('Mapa RF'!$B$4:$F$8,6-I2234,J2234)</f>
        <v>Hibernando</v>
      </c>
    </row>
    <row r="2235" customFormat="false" ht="15" hidden="false" customHeight="false" outlineLevel="0" collapsed="false">
      <c r="A2235" s="10" t="s">
        <v>2448</v>
      </c>
      <c r="B2235" s="10" t="s">
        <v>8974</v>
      </c>
      <c r="C2235" s="11" t="n">
        <v>45789</v>
      </c>
      <c r="D2235" s="13" t="b">
        <f aca="false">TRUE()</f>
        <v>1</v>
      </c>
      <c r="E2235" s="14" t="n">
        <f aca="false">_xlfn.MAXIFS(Pedidos!$C$2:$C$7000,Pedidos!$B$2:$B$7000,A2235)</f>
        <v>46223</v>
      </c>
      <c r="F2235" s="15" t="n">
        <f aca="false">Parámetros!$B$4-E2235</f>
        <v>73</v>
      </c>
      <c r="G2235" s="7" t="n">
        <f aca="false">COUNTIF(Pedidos!$B$2:$B$7000,A2235)</f>
        <v>8</v>
      </c>
      <c r="H2235" s="16" t="n">
        <f aca="false">SUMIFS(Pedidos!$D$2:$D$7000,Pedidos!$B$2:$B$7000,A2235)</f>
        <v>353.68</v>
      </c>
      <c r="I2235" s="7" t="n">
        <f aca="false">5-MIN(4,INT(PERCENTRANK($F$2:$F$2401,F2235,6)*5))</f>
        <v>4</v>
      </c>
      <c r="J2235" s="15" t="n">
        <f aca="false">IF(G2235&gt;=Parámetros!$B$8,5,IF(G2235&gt;=Parámetros!$B$7,4,IF(G2235&gt;=Parámetros!$B$6,3,IF(G2235&gt;=Parámetros!$B$5,2,1))))</f>
        <v>5</v>
      </c>
      <c r="K2235" s="7" t="n">
        <f aca="false">1+MIN(4,INT(PERCENTRANK($H$2:$H$2401,H2235,6)*5))</f>
        <v>5</v>
      </c>
      <c r="L2235" s="7" t="str">
        <f aca="false">I2235&amp;J2235&amp;K2235</f>
        <v>455</v>
      </c>
      <c r="M2235" s="15" t="str">
        <f aca="false">INDEX('Mapa RF'!$B$4:$F$8,6-I2235,J2235)</f>
        <v>Leales</v>
      </c>
    </row>
    <row r="2236" customFormat="false" ht="15" hidden="false" customHeight="false" outlineLevel="0" collapsed="false">
      <c r="A2236" s="10" t="s">
        <v>2082</v>
      </c>
      <c r="B2236" s="10" t="s">
        <v>8981</v>
      </c>
      <c r="C2236" s="11" t="n">
        <v>45762</v>
      </c>
      <c r="D2236" s="13" t="b">
        <f aca="false">TRUE()</f>
        <v>1</v>
      </c>
      <c r="E2236" s="14" t="n">
        <f aca="false">_xlfn.MAXIFS(Pedidos!$C$2:$C$7000,Pedidos!$B$2:$B$7000,A2236)</f>
        <v>45762</v>
      </c>
      <c r="F2236" s="15" t="n">
        <f aca="false">Parámetros!$B$4-E2236</f>
        <v>534</v>
      </c>
      <c r="G2236" s="7" t="n">
        <f aca="false">COUNTIF(Pedidos!$B$2:$B$7000,A2236)</f>
        <v>1</v>
      </c>
      <c r="H2236" s="16" t="n">
        <f aca="false">SUMIFS(Pedidos!$D$2:$D$7000,Pedidos!$B$2:$B$7000,A2236)</f>
        <v>32.75</v>
      </c>
      <c r="I2236" s="7" t="n">
        <f aca="false">5-MIN(4,INT(PERCENTRANK($F$2:$F$2401,F2236,6)*5))</f>
        <v>1</v>
      </c>
      <c r="J2236" s="15" t="n">
        <f aca="false">IF(G2236&gt;=Parámetros!$B$8,5,IF(G2236&gt;=Parámetros!$B$7,4,IF(G2236&gt;=Parámetros!$B$6,3,IF(G2236&gt;=Parámetros!$B$5,2,1))))</f>
        <v>1</v>
      </c>
      <c r="K2236" s="7" t="n">
        <f aca="false">1+MIN(4,INT(PERCENTRANK($H$2:$H$2401,H2236,6)*5))</f>
        <v>2</v>
      </c>
      <c r="L2236" s="7" t="str">
        <f aca="false">I2236&amp;J2236&amp;K2236</f>
        <v>112</v>
      </c>
      <c r="M2236" s="15" t="str">
        <f aca="false">INDEX('Mapa RF'!$B$4:$F$8,6-I2236,J2236)</f>
        <v>Hibernando</v>
      </c>
    </row>
    <row r="2237" customFormat="false" ht="15" hidden="false" customHeight="false" outlineLevel="0" collapsed="false">
      <c r="A2237" s="10" t="s">
        <v>6208</v>
      </c>
      <c r="B2237" s="10" t="s">
        <v>8974</v>
      </c>
      <c r="C2237" s="11" t="n">
        <v>46071</v>
      </c>
      <c r="D2237" s="13" t="b">
        <f aca="false">TRUE()</f>
        <v>1</v>
      </c>
      <c r="E2237" s="14" t="n">
        <f aca="false">_xlfn.MAXIFS(Pedidos!$C$2:$C$7000,Pedidos!$B$2:$B$7000,A2237)</f>
        <v>46071</v>
      </c>
      <c r="F2237" s="15" t="n">
        <f aca="false">Parámetros!$B$4-E2237</f>
        <v>225</v>
      </c>
      <c r="G2237" s="7" t="n">
        <f aca="false">COUNTIF(Pedidos!$B$2:$B$7000,A2237)</f>
        <v>1</v>
      </c>
      <c r="H2237" s="16" t="n">
        <f aca="false">SUMIFS(Pedidos!$D$2:$D$7000,Pedidos!$B$2:$B$7000,A2237)</f>
        <v>41.16</v>
      </c>
      <c r="I2237" s="7" t="n">
        <f aca="false">5-MIN(4,INT(PERCENTRANK($F$2:$F$2401,F2237,6)*5))</f>
        <v>3</v>
      </c>
      <c r="J2237" s="15" t="n">
        <f aca="false">IF(G2237&gt;=Parámetros!$B$8,5,IF(G2237&gt;=Parámetros!$B$7,4,IF(G2237&gt;=Parámetros!$B$6,3,IF(G2237&gt;=Parámetros!$B$5,2,1))))</f>
        <v>1</v>
      </c>
      <c r="K2237" s="7" t="n">
        <f aca="false">1+MIN(4,INT(PERCENTRANK($H$2:$H$2401,H2237,6)*5))</f>
        <v>3</v>
      </c>
      <c r="L2237" s="7" t="str">
        <f aca="false">I2237&amp;J2237&amp;K2237</f>
        <v>313</v>
      </c>
      <c r="M2237" s="15" t="str">
        <f aca="false">INDEX('Mapa RF'!$B$4:$F$8,6-I2237,J2237)</f>
        <v>A punto de dormirse</v>
      </c>
    </row>
    <row r="2238" customFormat="false" ht="15" hidden="false" customHeight="false" outlineLevel="0" collapsed="false">
      <c r="A2238" s="10" t="s">
        <v>4902</v>
      </c>
      <c r="B2238" s="10" t="s">
        <v>8972</v>
      </c>
      <c r="C2238" s="11" t="n">
        <v>45972</v>
      </c>
      <c r="D2238" s="13" t="b">
        <f aca="false">TRUE()</f>
        <v>1</v>
      </c>
      <c r="E2238" s="14" t="n">
        <f aca="false">_xlfn.MAXIFS(Pedidos!$C$2:$C$7000,Pedidos!$B$2:$B$7000,A2238)</f>
        <v>45972</v>
      </c>
      <c r="F2238" s="15" t="n">
        <f aca="false">Parámetros!$B$4-E2238</f>
        <v>324</v>
      </c>
      <c r="G2238" s="7" t="n">
        <f aca="false">COUNTIF(Pedidos!$B$2:$B$7000,A2238)</f>
        <v>1</v>
      </c>
      <c r="H2238" s="16" t="n">
        <f aca="false">SUMIFS(Pedidos!$D$2:$D$7000,Pedidos!$B$2:$B$7000,A2238)</f>
        <v>25.9</v>
      </c>
      <c r="I2238" s="7" t="n">
        <f aca="false">5-MIN(4,INT(PERCENTRANK($F$2:$F$2401,F2238,6)*5))</f>
        <v>3</v>
      </c>
      <c r="J2238" s="15" t="n">
        <f aca="false">IF(G2238&gt;=Parámetros!$B$8,5,IF(G2238&gt;=Parámetros!$B$7,4,IF(G2238&gt;=Parámetros!$B$6,3,IF(G2238&gt;=Parámetros!$B$5,2,1))))</f>
        <v>1</v>
      </c>
      <c r="K2238" s="7" t="n">
        <f aca="false">1+MIN(4,INT(PERCENTRANK($H$2:$H$2401,H2238,6)*5))</f>
        <v>2</v>
      </c>
      <c r="L2238" s="7" t="str">
        <f aca="false">I2238&amp;J2238&amp;K2238</f>
        <v>312</v>
      </c>
      <c r="M2238" s="15" t="str">
        <f aca="false">INDEX('Mapa RF'!$B$4:$F$8,6-I2238,J2238)</f>
        <v>A punto de dormirse</v>
      </c>
    </row>
    <row r="2239" customFormat="false" ht="15" hidden="false" customHeight="false" outlineLevel="0" collapsed="false">
      <c r="A2239" s="10" t="s">
        <v>7918</v>
      </c>
      <c r="B2239" s="10" t="s">
        <v>8978</v>
      </c>
      <c r="C2239" s="11" t="n">
        <v>46211</v>
      </c>
      <c r="D2239" s="13" t="b">
        <f aca="false">FALSE()</f>
        <v>0</v>
      </c>
      <c r="E2239" s="14" t="n">
        <f aca="false">_xlfn.MAXIFS(Pedidos!$C$2:$C$7000,Pedidos!$B$2:$B$7000,A2239)</f>
        <v>46211</v>
      </c>
      <c r="F2239" s="15" t="n">
        <f aca="false">Parámetros!$B$4-E2239</f>
        <v>85</v>
      </c>
      <c r="G2239" s="7" t="n">
        <f aca="false">COUNTIF(Pedidos!$B$2:$B$7000,A2239)</f>
        <v>1</v>
      </c>
      <c r="H2239" s="16" t="n">
        <f aca="false">SUMIFS(Pedidos!$D$2:$D$7000,Pedidos!$B$2:$B$7000,A2239)</f>
        <v>36.21</v>
      </c>
      <c r="I2239" s="7" t="n">
        <f aca="false">5-MIN(4,INT(PERCENTRANK($F$2:$F$2401,F2239,6)*5))</f>
        <v>4</v>
      </c>
      <c r="J2239" s="15" t="n">
        <f aca="false">IF(G2239&gt;=Parámetros!$B$8,5,IF(G2239&gt;=Parámetros!$B$7,4,IF(G2239&gt;=Parámetros!$B$6,3,IF(G2239&gt;=Parámetros!$B$5,2,1))))</f>
        <v>1</v>
      </c>
      <c r="K2239" s="7" t="n">
        <f aca="false">1+MIN(4,INT(PERCENTRANK($H$2:$H$2401,H2239,6)*5))</f>
        <v>3</v>
      </c>
      <c r="L2239" s="7" t="str">
        <f aca="false">I2239&amp;J2239&amp;K2239</f>
        <v>413</v>
      </c>
      <c r="M2239" s="15" t="str">
        <f aca="false">INDEX('Mapa RF'!$B$4:$F$8,6-I2239,J2239)</f>
        <v>Prometedores</v>
      </c>
    </row>
    <row r="2240" customFormat="false" ht="15" hidden="false" customHeight="false" outlineLevel="0" collapsed="false">
      <c r="A2240" s="10" t="s">
        <v>3900</v>
      </c>
      <c r="B2240" s="10" t="s">
        <v>8980</v>
      </c>
      <c r="C2240" s="11" t="n">
        <v>45897</v>
      </c>
      <c r="D2240" s="13" t="b">
        <f aca="false">TRUE()</f>
        <v>1</v>
      </c>
      <c r="E2240" s="14" t="n">
        <f aca="false">_xlfn.MAXIFS(Pedidos!$C$2:$C$7000,Pedidos!$B$2:$B$7000,A2240)</f>
        <v>45897</v>
      </c>
      <c r="F2240" s="15" t="n">
        <f aca="false">Parámetros!$B$4-E2240</f>
        <v>399</v>
      </c>
      <c r="G2240" s="7" t="n">
        <f aca="false">COUNTIF(Pedidos!$B$2:$B$7000,A2240)</f>
        <v>1</v>
      </c>
      <c r="H2240" s="16" t="n">
        <f aca="false">SUMIFS(Pedidos!$D$2:$D$7000,Pedidos!$B$2:$B$7000,A2240)</f>
        <v>42.39</v>
      </c>
      <c r="I2240" s="7" t="n">
        <f aca="false">5-MIN(4,INT(PERCENTRANK($F$2:$F$2401,F2240,6)*5))</f>
        <v>2</v>
      </c>
      <c r="J2240" s="15" t="n">
        <f aca="false">IF(G2240&gt;=Parámetros!$B$8,5,IF(G2240&gt;=Parámetros!$B$7,4,IF(G2240&gt;=Parámetros!$B$6,3,IF(G2240&gt;=Parámetros!$B$5,2,1))))</f>
        <v>1</v>
      </c>
      <c r="K2240" s="7" t="n">
        <f aca="false">1+MIN(4,INT(PERCENTRANK($H$2:$H$2401,H2240,6)*5))</f>
        <v>3</v>
      </c>
      <c r="L2240" s="7" t="str">
        <f aca="false">I2240&amp;J2240&amp;K2240</f>
        <v>213</v>
      </c>
      <c r="M2240" s="15" t="str">
        <f aca="false">INDEX('Mapa RF'!$B$4:$F$8,6-I2240,J2240)</f>
        <v>Hibernando</v>
      </c>
    </row>
    <row r="2241" customFormat="false" ht="15" hidden="false" customHeight="false" outlineLevel="0" collapsed="false">
      <c r="A2241" s="10" t="s">
        <v>1644</v>
      </c>
      <c r="B2241" s="10" t="s">
        <v>8973</v>
      </c>
      <c r="C2241" s="11" t="n">
        <v>45728</v>
      </c>
      <c r="D2241" s="13" t="b">
        <f aca="false">TRUE()</f>
        <v>1</v>
      </c>
      <c r="E2241" s="14" t="n">
        <f aca="false">_xlfn.MAXIFS(Pedidos!$C$2:$C$7000,Pedidos!$B$2:$B$7000,A2241)</f>
        <v>45925</v>
      </c>
      <c r="F2241" s="15" t="n">
        <f aca="false">Parámetros!$B$4-E2241</f>
        <v>371</v>
      </c>
      <c r="G2241" s="7" t="n">
        <f aca="false">COUNTIF(Pedidos!$B$2:$B$7000,A2241)</f>
        <v>4</v>
      </c>
      <c r="H2241" s="16" t="n">
        <f aca="false">SUMIFS(Pedidos!$D$2:$D$7000,Pedidos!$B$2:$B$7000,A2241)</f>
        <v>181.41</v>
      </c>
      <c r="I2241" s="7" t="n">
        <f aca="false">5-MIN(4,INT(PERCENTRANK($F$2:$F$2401,F2241,6)*5))</f>
        <v>2</v>
      </c>
      <c r="J2241" s="15" t="n">
        <f aca="false">IF(G2241&gt;=Parámetros!$B$8,5,IF(G2241&gt;=Parámetros!$B$7,4,IF(G2241&gt;=Parámetros!$B$6,3,IF(G2241&gt;=Parámetros!$B$5,2,1))))</f>
        <v>4</v>
      </c>
      <c r="K2241" s="7" t="n">
        <f aca="false">1+MIN(4,INT(PERCENTRANK($H$2:$H$2401,H2241,6)*5))</f>
        <v>5</v>
      </c>
      <c r="L2241" s="7" t="str">
        <f aca="false">I2241&amp;J2241&amp;K2241</f>
        <v>245</v>
      </c>
      <c r="M2241" s="15" t="str">
        <f aca="false">INDEX('Mapa RF'!$B$4:$F$8,6-I2241,J2241)</f>
        <v>En riesgo</v>
      </c>
    </row>
    <row r="2242" customFormat="false" ht="15" hidden="false" customHeight="false" outlineLevel="0" collapsed="false">
      <c r="A2242" s="10" t="s">
        <v>137</v>
      </c>
      <c r="B2242" s="10" t="s">
        <v>8968</v>
      </c>
      <c r="C2242" s="11" t="n">
        <v>45580</v>
      </c>
      <c r="D2242" s="13" t="b">
        <f aca="false">TRUE()</f>
        <v>1</v>
      </c>
      <c r="E2242" s="14" t="n">
        <f aca="false">_xlfn.MAXIFS(Pedidos!$C$2:$C$7000,Pedidos!$B$2:$B$7000,A2242)</f>
        <v>45814</v>
      </c>
      <c r="F2242" s="15" t="n">
        <f aca="false">Parámetros!$B$4-E2242</f>
        <v>482</v>
      </c>
      <c r="G2242" s="7" t="n">
        <f aca="false">COUNTIF(Pedidos!$B$2:$B$7000,A2242)</f>
        <v>7</v>
      </c>
      <c r="H2242" s="16" t="n">
        <f aca="false">SUMIFS(Pedidos!$D$2:$D$7000,Pedidos!$B$2:$B$7000,A2242)</f>
        <v>308.06</v>
      </c>
      <c r="I2242" s="7" t="n">
        <f aca="false">5-MIN(4,INT(PERCENTRANK($F$2:$F$2401,F2242,6)*5))</f>
        <v>2</v>
      </c>
      <c r="J2242" s="15" t="n">
        <f aca="false">IF(G2242&gt;=Parámetros!$B$8,5,IF(G2242&gt;=Parámetros!$B$7,4,IF(G2242&gt;=Parámetros!$B$6,3,IF(G2242&gt;=Parámetros!$B$5,2,1))))</f>
        <v>5</v>
      </c>
      <c r="K2242" s="7" t="n">
        <f aca="false">1+MIN(4,INT(PERCENTRANK($H$2:$H$2401,H2242,6)*5))</f>
        <v>5</v>
      </c>
      <c r="L2242" s="7" t="str">
        <f aca="false">I2242&amp;J2242&amp;K2242</f>
        <v>255</v>
      </c>
      <c r="M2242" s="15" t="str">
        <f aca="false">INDEX('Mapa RF'!$B$4:$F$8,6-I2242,J2242)</f>
        <v>No podemos perderlos</v>
      </c>
    </row>
    <row r="2243" customFormat="false" ht="15" hidden="false" customHeight="false" outlineLevel="0" collapsed="false">
      <c r="A2243" s="10" t="s">
        <v>503</v>
      </c>
      <c r="B2243" s="10" t="s">
        <v>8968</v>
      </c>
      <c r="C2243" s="11" t="n">
        <v>45626</v>
      </c>
      <c r="D2243" s="13" t="b">
        <f aca="false">TRUE()</f>
        <v>1</v>
      </c>
      <c r="E2243" s="14" t="n">
        <f aca="false">_xlfn.MAXIFS(Pedidos!$C$2:$C$7000,Pedidos!$B$2:$B$7000,A2243)</f>
        <v>45840</v>
      </c>
      <c r="F2243" s="15" t="n">
        <f aca="false">Parámetros!$B$4-E2243</f>
        <v>456</v>
      </c>
      <c r="G2243" s="7" t="n">
        <f aca="false">COUNTIF(Pedidos!$B$2:$B$7000,A2243)</f>
        <v>7</v>
      </c>
      <c r="H2243" s="16" t="n">
        <f aca="false">SUMIFS(Pedidos!$D$2:$D$7000,Pedidos!$B$2:$B$7000,A2243)</f>
        <v>341.73</v>
      </c>
      <c r="I2243" s="7" t="n">
        <f aca="false">5-MIN(4,INT(PERCENTRANK($F$2:$F$2401,F2243,6)*5))</f>
        <v>2</v>
      </c>
      <c r="J2243" s="15" t="n">
        <f aca="false">IF(G2243&gt;=Parámetros!$B$8,5,IF(G2243&gt;=Parámetros!$B$7,4,IF(G2243&gt;=Parámetros!$B$6,3,IF(G2243&gt;=Parámetros!$B$5,2,1))))</f>
        <v>5</v>
      </c>
      <c r="K2243" s="7" t="n">
        <f aca="false">1+MIN(4,INT(PERCENTRANK($H$2:$H$2401,H2243,6)*5))</f>
        <v>5</v>
      </c>
      <c r="L2243" s="7" t="str">
        <f aca="false">I2243&amp;J2243&amp;K2243</f>
        <v>255</v>
      </c>
      <c r="M2243" s="15" t="str">
        <f aca="false">INDEX('Mapa RF'!$B$4:$F$8,6-I2243,J2243)</f>
        <v>No podemos perderlos</v>
      </c>
    </row>
    <row r="2244" customFormat="false" ht="15" hidden="false" customHeight="false" outlineLevel="0" collapsed="false">
      <c r="A2244" s="10" t="s">
        <v>747</v>
      </c>
      <c r="B2244" s="10" t="s">
        <v>8980</v>
      </c>
      <c r="C2244" s="11" t="n">
        <v>45650</v>
      </c>
      <c r="D2244" s="13" t="b">
        <f aca="false">TRUE()</f>
        <v>1</v>
      </c>
      <c r="E2244" s="14" t="n">
        <f aca="false">_xlfn.MAXIFS(Pedidos!$C$2:$C$7000,Pedidos!$B$2:$B$7000,A2244)</f>
        <v>45650</v>
      </c>
      <c r="F2244" s="15" t="n">
        <f aca="false">Parámetros!$B$4-E2244</f>
        <v>646</v>
      </c>
      <c r="G2244" s="7" t="n">
        <f aca="false">COUNTIF(Pedidos!$B$2:$B$7000,A2244)</f>
        <v>1</v>
      </c>
      <c r="H2244" s="16" t="n">
        <f aca="false">SUMIFS(Pedidos!$D$2:$D$7000,Pedidos!$B$2:$B$7000,A2244)</f>
        <v>38.83</v>
      </c>
      <c r="I2244" s="7" t="n">
        <f aca="false">5-MIN(4,INT(PERCENTRANK($F$2:$F$2401,F2244,6)*5))</f>
        <v>1</v>
      </c>
      <c r="J2244" s="15" t="n">
        <f aca="false">IF(G2244&gt;=Parámetros!$B$8,5,IF(G2244&gt;=Parámetros!$B$7,4,IF(G2244&gt;=Parámetros!$B$6,3,IF(G2244&gt;=Parámetros!$B$5,2,1))))</f>
        <v>1</v>
      </c>
      <c r="K2244" s="7" t="n">
        <f aca="false">1+MIN(4,INT(PERCENTRANK($H$2:$H$2401,H2244,6)*5))</f>
        <v>3</v>
      </c>
      <c r="L2244" s="7" t="str">
        <f aca="false">I2244&amp;J2244&amp;K2244</f>
        <v>113</v>
      </c>
      <c r="M2244" s="15" t="str">
        <f aca="false">INDEX('Mapa RF'!$B$4:$F$8,6-I2244,J2244)</f>
        <v>Hibernando</v>
      </c>
    </row>
    <row r="2245" customFormat="false" ht="15" hidden="false" customHeight="false" outlineLevel="0" collapsed="false">
      <c r="A2245" s="10" t="s">
        <v>1311</v>
      </c>
      <c r="B2245" s="10" t="s">
        <v>8971</v>
      </c>
      <c r="C2245" s="11" t="n">
        <v>45702</v>
      </c>
      <c r="D2245" s="13" t="b">
        <f aca="false">TRUE()</f>
        <v>1</v>
      </c>
      <c r="E2245" s="14" t="n">
        <f aca="false">_xlfn.MAXIFS(Pedidos!$C$2:$C$7000,Pedidos!$B$2:$B$7000,A2245)</f>
        <v>45915</v>
      </c>
      <c r="F2245" s="15" t="n">
        <f aca="false">Parámetros!$B$4-E2245</f>
        <v>381</v>
      </c>
      <c r="G2245" s="7" t="n">
        <f aca="false">COUNTIF(Pedidos!$B$2:$B$7000,A2245)</f>
        <v>7</v>
      </c>
      <c r="H2245" s="16" t="n">
        <f aca="false">SUMIFS(Pedidos!$D$2:$D$7000,Pedidos!$B$2:$B$7000,A2245)</f>
        <v>302.58</v>
      </c>
      <c r="I2245" s="7" t="n">
        <f aca="false">5-MIN(4,INT(PERCENTRANK($F$2:$F$2401,F2245,6)*5))</f>
        <v>2</v>
      </c>
      <c r="J2245" s="15" t="n">
        <f aca="false">IF(G2245&gt;=Parámetros!$B$8,5,IF(G2245&gt;=Parámetros!$B$7,4,IF(G2245&gt;=Parámetros!$B$6,3,IF(G2245&gt;=Parámetros!$B$5,2,1))))</f>
        <v>5</v>
      </c>
      <c r="K2245" s="7" t="n">
        <f aca="false">1+MIN(4,INT(PERCENTRANK($H$2:$H$2401,H2245,6)*5))</f>
        <v>5</v>
      </c>
      <c r="L2245" s="7" t="str">
        <f aca="false">I2245&amp;J2245&amp;K2245</f>
        <v>255</v>
      </c>
      <c r="M2245" s="15" t="str">
        <f aca="false">INDEX('Mapa RF'!$B$4:$F$8,6-I2245,J2245)</f>
        <v>No podemos perderlos</v>
      </c>
    </row>
    <row r="2246" customFormat="false" ht="15" hidden="false" customHeight="false" outlineLevel="0" collapsed="false">
      <c r="A2246" s="10" t="s">
        <v>473</v>
      </c>
      <c r="B2246" s="10" t="s">
        <v>8972</v>
      </c>
      <c r="C2246" s="11" t="n">
        <v>45623</v>
      </c>
      <c r="D2246" s="13" t="b">
        <f aca="false">TRUE()</f>
        <v>1</v>
      </c>
      <c r="E2246" s="14" t="n">
        <f aca="false">_xlfn.MAXIFS(Pedidos!$C$2:$C$7000,Pedidos!$B$2:$B$7000,A2246)</f>
        <v>46246</v>
      </c>
      <c r="F2246" s="15" t="n">
        <f aca="false">Parámetros!$B$4-E2246</f>
        <v>50</v>
      </c>
      <c r="G2246" s="7" t="n">
        <f aca="false">COUNTIF(Pedidos!$B$2:$B$7000,A2246)</f>
        <v>10</v>
      </c>
      <c r="H2246" s="16" t="n">
        <f aca="false">SUMIFS(Pedidos!$D$2:$D$7000,Pedidos!$B$2:$B$7000,A2246)</f>
        <v>352.89</v>
      </c>
      <c r="I2246" s="7" t="n">
        <f aca="false">5-MIN(4,INT(PERCENTRANK($F$2:$F$2401,F2246,6)*5))</f>
        <v>5</v>
      </c>
      <c r="J2246" s="15" t="n">
        <f aca="false">IF(G2246&gt;=Parámetros!$B$8,5,IF(G2246&gt;=Parámetros!$B$7,4,IF(G2246&gt;=Parámetros!$B$6,3,IF(G2246&gt;=Parámetros!$B$5,2,1))))</f>
        <v>5</v>
      </c>
      <c r="K2246" s="7" t="n">
        <f aca="false">1+MIN(4,INT(PERCENTRANK($H$2:$H$2401,H2246,6)*5))</f>
        <v>5</v>
      </c>
      <c r="L2246" s="7" t="str">
        <f aca="false">I2246&amp;J2246&amp;K2246</f>
        <v>555</v>
      </c>
      <c r="M2246" s="15" t="str">
        <f aca="false">INDEX('Mapa RF'!$B$4:$F$8,6-I2246,J2246)</f>
        <v>Campeones</v>
      </c>
    </row>
    <row r="2247" customFormat="false" ht="15" hidden="false" customHeight="false" outlineLevel="0" collapsed="false">
      <c r="A2247" s="10" t="s">
        <v>5352</v>
      </c>
      <c r="B2247" s="10" t="s">
        <v>8972</v>
      </c>
      <c r="C2247" s="11" t="n">
        <v>46006</v>
      </c>
      <c r="D2247" s="13" t="b">
        <f aca="false">TRUE()</f>
        <v>1</v>
      </c>
      <c r="E2247" s="14" t="n">
        <f aca="false">_xlfn.MAXIFS(Pedidos!$C$2:$C$7000,Pedidos!$B$2:$B$7000,A2247)</f>
        <v>46006</v>
      </c>
      <c r="F2247" s="15" t="n">
        <f aca="false">Parámetros!$B$4-E2247</f>
        <v>290</v>
      </c>
      <c r="G2247" s="7" t="n">
        <f aca="false">COUNTIF(Pedidos!$B$2:$B$7000,A2247)</f>
        <v>1</v>
      </c>
      <c r="H2247" s="16" t="n">
        <f aca="false">SUMIFS(Pedidos!$D$2:$D$7000,Pedidos!$B$2:$B$7000,A2247)</f>
        <v>46.43</v>
      </c>
      <c r="I2247" s="7" t="n">
        <f aca="false">5-MIN(4,INT(PERCENTRANK($F$2:$F$2401,F2247,6)*5))</f>
        <v>3</v>
      </c>
      <c r="J2247" s="15" t="n">
        <f aca="false">IF(G2247&gt;=Parámetros!$B$8,5,IF(G2247&gt;=Parámetros!$B$7,4,IF(G2247&gt;=Parámetros!$B$6,3,IF(G2247&gt;=Parámetros!$B$5,2,1))))</f>
        <v>1</v>
      </c>
      <c r="K2247" s="7" t="n">
        <f aca="false">1+MIN(4,INT(PERCENTRANK($H$2:$H$2401,H2247,6)*5))</f>
        <v>3</v>
      </c>
      <c r="L2247" s="7" t="str">
        <f aca="false">I2247&amp;J2247&amp;K2247</f>
        <v>313</v>
      </c>
      <c r="M2247" s="15" t="str">
        <f aca="false">INDEX('Mapa RF'!$B$4:$F$8,6-I2247,J2247)</f>
        <v>A punto de dormirse</v>
      </c>
    </row>
    <row r="2248" customFormat="false" ht="15" hidden="false" customHeight="false" outlineLevel="0" collapsed="false">
      <c r="A2248" s="10" t="s">
        <v>3200</v>
      </c>
      <c r="B2248" s="10" t="s">
        <v>8980</v>
      </c>
      <c r="C2248" s="11" t="n">
        <v>45846</v>
      </c>
      <c r="D2248" s="13" t="b">
        <f aca="false">TRUE()</f>
        <v>1</v>
      </c>
      <c r="E2248" s="14" t="n">
        <f aca="false">_xlfn.MAXIFS(Pedidos!$C$2:$C$7000,Pedidos!$B$2:$B$7000,A2248)</f>
        <v>46198</v>
      </c>
      <c r="F2248" s="15" t="n">
        <f aca="false">Parámetros!$B$4-E2248</f>
        <v>98</v>
      </c>
      <c r="G2248" s="7" t="n">
        <f aca="false">COUNTIF(Pedidos!$B$2:$B$7000,A2248)</f>
        <v>3</v>
      </c>
      <c r="H2248" s="16" t="n">
        <f aca="false">SUMIFS(Pedidos!$D$2:$D$7000,Pedidos!$B$2:$B$7000,A2248)</f>
        <v>144.28</v>
      </c>
      <c r="I2248" s="7" t="n">
        <f aca="false">5-MIN(4,INT(PERCENTRANK($F$2:$F$2401,F2248,6)*5))</f>
        <v>4</v>
      </c>
      <c r="J2248" s="15" t="n">
        <f aca="false">IF(G2248&gt;=Parámetros!$B$8,5,IF(G2248&gt;=Parámetros!$B$7,4,IF(G2248&gt;=Parámetros!$B$6,3,IF(G2248&gt;=Parámetros!$B$5,2,1))))</f>
        <v>3</v>
      </c>
      <c r="K2248" s="7" t="n">
        <f aca="false">1+MIN(4,INT(PERCENTRANK($H$2:$H$2401,H2248,6)*5))</f>
        <v>5</v>
      </c>
      <c r="L2248" s="7" t="str">
        <f aca="false">I2248&amp;J2248&amp;K2248</f>
        <v>435</v>
      </c>
      <c r="M2248" s="15" t="str">
        <f aca="false">INDEX('Mapa RF'!$B$4:$F$8,6-I2248,J2248)</f>
        <v>Potencialmente leales</v>
      </c>
    </row>
    <row r="2249" customFormat="false" ht="15" hidden="false" customHeight="false" outlineLevel="0" collapsed="false">
      <c r="A2249" s="10" t="s">
        <v>4649</v>
      </c>
      <c r="B2249" s="10" t="s">
        <v>8968</v>
      </c>
      <c r="C2249" s="11" t="n">
        <v>45953</v>
      </c>
      <c r="D2249" s="13" t="b">
        <f aca="false">TRUE()</f>
        <v>1</v>
      </c>
      <c r="E2249" s="14" t="n">
        <f aca="false">_xlfn.MAXIFS(Pedidos!$C$2:$C$7000,Pedidos!$B$2:$B$7000,A2249)</f>
        <v>46242</v>
      </c>
      <c r="F2249" s="15" t="n">
        <f aca="false">Parámetros!$B$4-E2249</f>
        <v>54</v>
      </c>
      <c r="G2249" s="7" t="n">
        <f aca="false">COUNTIF(Pedidos!$B$2:$B$7000,A2249)</f>
        <v>3</v>
      </c>
      <c r="H2249" s="16" t="n">
        <f aca="false">SUMIFS(Pedidos!$D$2:$D$7000,Pedidos!$B$2:$B$7000,A2249)</f>
        <v>136.81</v>
      </c>
      <c r="I2249" s="7" t="n">
        <f aca="false">5-MIN(4,INT(PERCENTRANK($F$2:$F$2401,F2249,6)*5))</f>
        <v>5</v>
      </c>
      <c r="J2249" s="15" t="n">
        <f aca="false">IF(G2249&gt;=Parámetros!$B$8,5,IF(G2249&gt;=Parámetros!$B$7,4,IF(G2249&gt;=Parámetros!$B$6,3,IF(G2249&gt;=Parámetros!$B$5,2,1))))</f>
        <v>3</v>
      </c>
      <c r="K2249" s="7" t="n">
        <f aca="false">1+MIN(4,INT(PERCENTRANK($H$2:$H$2401,H2249,6)*5))</f>
        <v>4</v>
      </c>
      <c r="L2249" s="7" t="str">
        <f aca="false">I2249&amp;J2249&amp;K2249</f>
        <v>534</v>
      </c>
      <c r="M2249" s="15" t="str">
        <f aca="false">INDEX('Mapa RF'!$B$4:$F$8,6-I2249,J2249)</f>
        <v>Potencialmente leales</v>
      </c>
    </row>
    <row r="2250" customFormat="false" ht="15" hidden="false" customHeight="false" outlineLevel="0" collapsed="false">
      <c r="A2250" s="10" t="s">
        <v>5960</v>
      </c>
      <c r="B2250" s="10" t="s">
        <v>8968</v>
      </c>
      <c r="C2250" s="11" t="n">
        <v>46054</v>
      </c>
      <c r="D2250" s="13" t="b">
        <f aca="false">TRUE()</f>
        <v>1</v>
      </c>
      <c r="E2250" s="14" t="n">
        <f aca="false">_xlfn.MAXIFS(Pedidos!$C$2:$C$7000,Pedidos!$B$2:$B$7000,A2250)</f>
        <v>46054</v>
      </c>
      <c r="F2250" s="15" t="n">
        <f aca="false">Parámetros!$B$4-E2250</f>
        <v>242</v>
      </c>
      <c r="G2250" s="7" t="n">
        <f aca="false">COUNTIF(Pedidos!$B$2:$B$7000,A2250)</f>
        <v>1</v>
      </c>
      <c r="H2250" s="16" t="n">
        <f aca="false">SUMIFS(Pedidos!$D$2:$D$7000,Pedidos!$B$2:$B$7000,A2250)</f>
        <v>24.32</v>
      </c>
      <c r="I2250" s="7" t="n">
        <f aca="false">5-MIN(4,INT(PERCENTRANK($F$2:$F$2401,F2250,6)*5))</f>
        <v>3</v>
      </c>
      <c r="J2250" s="15" t="n">
        <f aca="false">IF(G2250&gt;=Parámetros!$B$8,5,IF(G2250&gt;=Parámetros!$B$7,4,IF(G2250&gt;=Parámetros!$B$6,3,IF(G2250&gt;=Parámetros!$B$5,2,1))))</f>
        <v>1</v>
      </c>
      <c r="K2250" s="7" t="n">
        <f aca="false">1+MIN(4,INT(PERCENTRANK($H$2:$H$2401,H2250,6)*5))</f>
        <v>1</v>
      </c>
      <c r="L2250" s="7" t="str">
        <f aca="false">I2250&amp;J2250&amp;K2250</f>
        <v>311</v>
      </c>
      <c r="M2250" s="15" t="str">
        <f aca="false">INDEX('Mapa RF'!$B$4:$F$8,6-I2250,J2250)</f>
        <v>A punto de dormirse</v>
      </c>
    </row>
    <row r="2251" customFormat="false" ht="15" hidden="false" customHeight="false" outlineLevel="0" collapsed="false">
      <c r="A2251" s="10" t="s">
        <v>3262</v>
      </c>
      <c r="B2251" s="10" t="s">
        <v>8969</v>
      </c>
      <c r="C2251" s="11" t="n">
        <v>45851</v>
      </c>
      <c r="D2251" s="13" t="b">
        <f aca="false">TRUE()</f>
        <v>1</v>
      </c>
      <c r="E2251" s="14" t="n">
        <f aca="false">_xlfn.MAXIFS(Pedidos!$C$2:$C$7000,Pedidos!$B$2:$B$7000,A2251)</f>
        <v>46011</v>
      </c>
      <c r="F2251" s="15" t="n">
        <f aca="false">Parámetros!$B$4-E2251</f>
        <v>285</v>
      </c>
      <c r="G2251" s="7" t="n">
        <f aca="false">COUNTIF(Pedidos!$B$2:$B$7000,A2251)</f>
        <v>2</v>
      </c>
      <c r="H2251" s="16" t="n">
        <f aca="false">SUMIFS(Pedidos!$D$2:$D$7000,Pedidos!$B$2:$B$7000,A2251)</f>
        <v>65.94</v>
      </c>
      <c r="I2251" s="7" t="n">
        <f aca="false">5-MIN(4,INT(PERCENTRANK($F$2:$F$2401,F2251,6)*5))</f>
        <v>3</v>
      </c>
      <c r="J2251" s="15" t="n">
        <f aca="false">IF(G2251&gt;=Parámetros!$B$8,5,IF(G2251&gt;=Parámetros!$B$7,4,IF(G2251&gt;=Parámetros!$B$6,3,IF(G2251&gt;=Parámetros!$B$5,2,1))))</f>
        <v>2</v>
      </c>
      <c r="K2251" s="7" t="n">
        <f aca="false">1+MIN(4,INT(PERCENTRANK($H$2:$H$2401,H2251,6)*5))</f>
        <v>4</v>
      </c>
      <c r="L2251" s="7" t="str">
        <f aca="false">I2251&amp;J2251&amp;K2251</f>
        <v>324</v>
      </c>
      <c r="M2251" s="15" t="str">
        <f aca="false">INDEX('Mapa RF'!$B$4:$F$8,6-I2251,J2251)</f>
        <v>A punto de dormirse</v>
      </c>
    </row>
    <row r="2252" customFormat="false" ht="15" hidden="false" customHeight="false" outlineLevel="0" collapsed="false">
      <c r="A2252" s="10" t="s">
        <v>3248</v>
      </c>
      <c r="B2252" s="10" t="s">
        <v>8980</v>
      </c>
      <c r="C2252" s="11" t="n">
        <v>45850</v>
      </c>
      <c r="D2252" s="13" t="b">
        <f aca="false">TRUE()</f>
        <v>1</v>
      </c>
      <c r="E2252" s="14" t="n">
        <f aca="false">_xlfn.MAXIFS(Pedidos!$C$2:$C$7000,Pedidos!$B$2:$B$7000,A2252)</f>
        <v>45977</v>
      </c>
      <c r="F2252" s="15" t="n">
        <f aca="false">Parámetros!$B$4-E2252</f>
        <v>319</v>
      </c>
      <c r="G2252" s="7" t="n">
        <f aca="false">COUNTIF(Pedidos!$B$2:$B$7000,A2252)</f>
        <v>2</v>
      </c>
      <c r="H2252" s="16" t="n">
        <f aca="false">SUMIFS(Pedidos!$D$2:$D$7000,Pedidos!$B$2:$B$7000,A2252)</f>
        <v>74.35</v>
      </c>
      <c r="I2252" s="7" t="n">
        <f aca="false">5-MIN(4,INT(PERCENTRANK($F$2:$F$2401,F2252,6)*5))</f>
        <v>3</v>
      </c>
      <c r="J2252" s="15" t="n">
        <f aca="false">IF(G2252&gt;=Parámetros!$B$8,5,IF(G2252&gt;=Parámetros!$B$7,4,IF(G2252&gt;=Parámetros!$B$6,3,IF(G2252&gt;=Parámetros!$B$5,2,1))))</f>
        <v>2</v>
      </c>
      <c r="K2252" s="7" t="n">
        <f aca="false">1+MIN(4,INT(PERCENTRANK($H$2:$H$2401,H2252,6)*5))</f>
        <v>4</v>
      </c>
      <c r="L2252" s="7" t="str">
        <f aca="false">I2252&amp;J2252&amp;K2252</f>
        <v>324</v>
      </c>
      <c r="M2252" s="15" t="str">
        <f aca="false">INDEX('Mapa RF'!$B$4:$F$8,6-I2252,J2252)</f>
        <v>A punto de dormirse</v>
      </c>
    </row>
    <row r="2253" customFormat="false" ht="15" hidden="false" customHeight="false" outlineLevel="0" collapsed="false">
      <c r="A2253" s="10" t="s">
        <v>6723</v>
      </c>
      <c r="B2253" s="10" t="s">
        <v>8975</v>
      </c>
      <c r="C2253" s="11" t="n">
        <v>46111</v>
      </c>
      <c r="D2253" s="13" t="b">
        <f aca="false">TRUE()</f>
        <v>1</v>
      </c>
      <c r="E2253" s="14" t="n">
        <f aca="false">_xlfn.MAXIFS(Pedidos!$C$2:$C$7000,Pedidos!$B$2:$B$7000,A2253)</f>
        <v>46111</v>
      </c>
      <c r="F2253" s="15" t="n">
        <f aca="false">Parámetros!$B$4-E2253</f>
        <v>185</v>
      </c>
      <c r="G2253" s="7" t="n">
        <f aca="false">COUNTIF(Pedidos!$B$2:$B$7000,A2253)</f>
        <v>1</v>
      </c>
      <c r="H2253" s="16" t="n">
        <f aca="false">SUMIFS(Pedidos!$D$2:$D$7000,Pedidos!$B$2:$B$7000,A2253)</f>
        <v>26.43</v>
      </c>
      <c r="I2253" s="7" t="n">
        <f aca="false">5-MIN(4,INT(PERCENTRANK($F$2:$F$2401,F2253,6)*5))</f>
        <v>4</v>
      </c>
      <c r="J2253" s="15" t="n">
        <f aca="false">IF(G2253&gt;=Parámetros!$B$8,5,IF(G2253&gt;=Parámetros!$B$7,4,IF(G2253&gt;=Parámetros!$B$6,3,IF(G2253&gt;=Parámetros!$B$5,2,1))))</f>
        <v>1</v>
      </c>
      <c r="K2253" s="7" t="n">
        <f aca="false">1+MIN(4,INT(PERCENTRANK($H$2:$H$2401,H2253,6)*5))</f>
        <v>2</v>
      </c>
      <c r="L2253" s="7" t="str">
        <f aca="false">I2253&amp;J2253&amp;K2253</f>
        <v>412</v>
      </c>
      <c r="M2253" s="15" t="str">
        <f aca="false">INDEX('Mapa RF'!$B$4:$F$8,6-I2253,J2253)</f>
        <v>Prometedores</v>
      </c>
    </row>
    <row r="2254" customFormat="false" ht="15" hidden="false" customHeight="false" outlineLevel="0" collapsed="false">
      <c r="A2254" s="10" t="s">
        <v>5297</v>
      </c>
      <c r="B2254" s="10" t="s">
        <v>8981</v>
      </c>
      <c r="C2254" s="11" t="n">
        <v>46002</v>
      </c>
      <c r="D2254" s="13" t="b">
        <f aca="false">TRUE()</f>
        <v>1</v>
      </c>
      <c r="E2254" s="14" t="n">
        <f aca="false">_xlfn.MAXIFS(Pedidos!$C$2:$C$7000,Pedidos!$B$2:$B$7000,A2254)</f>
        <v>46077</v>
      </c>
      <c r="F2254" s="15" t="n">
        <f aca="false">Parámetros!$B$4-E2254</f>
        <v>219</v>
      </c>
      <c r="G2254" s="7" t="n">
        <f aca="false">COUNTIF(Pedidos!$B$2:$B$7000,A2254)</f>
        <v>2</v>
      </c>
      <c r="H2254" s="16" t="n">
        <f aca="false">SUMIFS(Pedidos!$D$2:$D$7000,Pedidos!$B$2:$B$7000,A2254)</f>
        <v>82.64</v>
      </c>
      <c r="I2254" s="7" t="n">
        <f aca="false">5-MIN(4,INT(PERCENTRANK($F$2:$F$2401,F2254,6)*5))</f>
        <v>3</v>
      </c>
      <c r="J2254" s="15" t="n">
        <f aca="false">IF(G2254&gt;=Parámetros!$B$8,5,IF(G2254&gt;=Parámetros!$B$7,4,IF(G2254&gt;=Parámetros!$B$6,3,IF(G2254&gt;=Parámetros!$B$5,2,1))))</f>
        <v>2</v>
      </c>
      <c r="K2254" s="7" t="n">
        <f aca="false">1+MIN(4,INT(PERCENTRANK($H$2:$H$2401,H2254,6)*5))</f>
        <v>4</v>
      </c>
      <c r="L2254" s="7" t="str">
        <f aca="false">I2254&amp;J2254&amp;K2254</f>
        <v>324</v>
      </c>
      <c r="M2254" s="15" t="str">
        <f aca="false">INDEX('Mapa RF'!$B$4:$F$8,6-I2254,J2254)</f>
        <v>A punto de dormirse</v>
      </c>
    </row>
    <row r="2255" customFormat="false" ht="15" hidden="false" customHeight="false" outlineLevel="0" collapsed="false">
      <c r="A2255" s="10" t="s">
        <v>3407</v>
      </c>
      <c r="B2255" s="10" t="s">
        <v>8980</v>
      </c>
      <c r="C2255" s="11" t="n">
        <v>45862</v>
      </c>
      <c r="D2255" s="13" t="b">
        <f aca="false">TRUE()</f>
        <v>1</v>
      </c>
      <c r="E2255" s="14" t="n">
        <f aca="false">_xlfn.MAXIFS(Pedidos!$C$2:$C$7000,Pedidos!$B$2:$B$7000,A2255)</f>
        <v>45862</v>
      </c>
      <c r="F2255" s="15" t="n">
        <f aca="false">Parámetros!$B$4-E2255</f>
        <v>434</v>
      </c>
      <c r="G2255" s="7" t="n">
        <f aca="false">COUNTIF(Pedidos!$B$2:$B$7000,A2255)</f>
        <v>1</v>
      </c>
      <c r="H2255" s="16" t="n">
        <f aca="false">SUMIFS(Pedidos!$D$2:$D$7000,Pedidos!$B$2:$B$7000,A2255)</f>
        <v>67.78</v>
      </c>
      <c r="I2255" s="7" t="n">
        <f aca="false">5-MIN(4,INT(PERCENTRANK($F$2:$F$2401,F2255,6)*5))</f>
        <v>2</v>
      </c>
      <c r="J2255" s="15" t="n">
        <f aca="false">IF(G2255&gt;=Parámetros!$B$8,5,IF(G2255&gt;=Parámetros!$B$7,4,IF(G2255&gt;=Parámetros!$B$6,3,IF(G2255&gt;=Parámetros!$B$5,2,1))))</f>
        <v>1</v>
      </c>
      <c r="K2255" s="7" t="n">
        <f aca="false">1+MIN(4,INT(PERCENTRANK($H$2:$H$2401,H2255,6)*5))</f>
        <v>4</v>
      </c>
      <c r="L2255" s="7" t="str">
        <f aca="false">I2255&amp;J2255&amp;K2255</f>
        <v>214</v>
      </c>
      <c r="M2255" s="15" t="str">
        <f aca="false">INDEX('Mapa RF'!$B$4:$F$8,6-I2255,J2255)</f>
        <v>Hibernando</v>
      </c>
    </row>
    <row r="2256" customFormat="false" ht="15" hidden="false" customHeight="false" outlineLevel="0" collapsed="false">
      <c r="A2256" s="10" t="s">
        <v>5227</v>
      </c>
      <c r="B2256" s="10" t="s">
        <v>8973</v>
      </c>
      <c r="C2256" s="11" t="n">
        <v>45996</v>
      </c>
      <c r="D2256" s="13" t="b">
        <f aca="false">TRUE()</f>
        <v>1</v>
      </c>
      <c r="E2256" s="14" t="n">
        <f aca="false">_xlfn.MAXIFS(Pedidos!$C$2:$C$7000,Pedidos!$B$2:$B$7000,A2256)</f>
        <v>45996</v>
      </c>
      <c r="F2256" s="15" t="n">
        <f aca="false">Parámetros!$B$4-E2256</f>
        <v>300</v>
      </c>
      <c r="G2256" s="7" t="n">
        <f aca="false">COUNTIF(Pedidos!$B$2:$B$7000,A2256)</f>
        <v>1</v>
      </c>
      <c r="H2256" s="16" t="n">
        <f aca="false">SUMIFS(Pedidos!$D$2:$D$7000,Pedidos!$B$2:$B$7000,A2256)</f>
        <v>36.34</v>
      </c>
      <c r="I2256" s="7" t="n">
        <f aca="false">5-MIN(4,INT(PERCENTRANK($F$2:$F$2401,F2256,6)*5))</f>
        <v>3</v>
      </c>
      <c r="J2256" s="15" t="n">
        <f aca="false">IF(G2256&gt;=Parámetros!$B$8,5,IF(G2256&gt;=Parámetros!$B$7,4,IF(G2256&gt;=Parámetros!$B$6,3,IF(G2256&gt;=Parámetros!$B$5,2,1))))</f>
        <v>1</v>
      </c>
      <c r="K2256" s="7" t="n">
        <f aca="false">1+MIN(4,INT(PERCENTRANK($H$2:$H$2401,H2256,6)*5))</f>
        <v>3</v>
      </c>
      <c r="L2256" s="7" t="str">
        <f aca="false">I2256&amp;J2256&amp;K2256</f>
        <v>313</v>
      </c>
      <c r="M2256" s="15" t="str">
        <f aca="false">INDEX('Mapa RF'!$B$4:$F$8,6-I2256,J2256)</f>
        <v>A punto de dormirse</v>
      </c>
    </row>
    <row r="2257" customFormat="false" ht="15" hidden="false" customHeight="false" outlineLevel="0" collapsed="false">
      <c r="A2257" s="10" t="s">
        <v>139</v>
      </c>
      <c r="B2257" s="10" t="s">
        <v>8972</v>
      </c>
      <c r="C2257" s="11" t="n">
        <v>45580</v>
      </c>
      <c r="D2257" s="13" t="b">
        <f aca="false">TRUE()</f>
        <v>1</v>
      </c>
      <c r="E2257" s="14" t="n">
        <f aca="false">_xlfn.MAXIFS(Pedidos!$C$2:$C$7000,Pedidos!$B$2:$B$7000,A2257)</f>
        <v>45580</v>
      </c>
      <c r="F2257" s="15" t="n">
        <f aca="false">Parámetros!$B$4-E2257</f>
        <v>716</v>
      </c>
      <c r="G2257" s="7" t="n">
        <f aca="false">COUNTIF(Pedidos!$B$2:$B$7000,A2257)</f>
        <v>1</v>
      </c>
      <c r="H2257" s="16" t="n">
        <f aca="false">SUMIFS(Pedidos!$D$2:$D$7000,Pedidos!$B$2:$B$7000,A2257)</f>
        <v>17.69</v>
      </c>
      <c r="I2257" s="7" t="n">
        <f aca="false">5-MIN(4,INT(PERCENTRANK($F$2:$F$2401,F2257,6)*5))</f>
        <v>1</v>
      </c>
      <c r="J2257" s="15" t="n">
        <f aca="false">IF(G2257&gt;=Parámetros!$B$8,5,IF(G2257&gt;=Parámetros!$B$7,4,IF(G2257&gt;=Parámetros!$B$6,3,IF(G2257&gt;=Parámetros!$B$5,2,1))))</f>
        <v>1</v>
      </c>
      <c r="K2257" s="7" t="n">
        <f aca="false">1+MIN(4,INT(PERCENTRANK($H$2:$H$2401,H2257,6)*5))</f>
        <v>1</v>
      </c>
      <c r="L2257" s="7" t="str">
        <f aca="false">I2257&amp;J2257&amp;K2257</f>
        <v>111</v>
      </c>
      <c r="M2257" s="15" t="str">
        <f aca="false">INDEX('Mapa RF'!$B$4:$F$8,6-I2257,J2257)</f>
        <v>Hibernando</v>
      </c>
    </row>
    <row r="2258" customFormat="false" ht="15" hidden="false" customHeight="false" outlineLevel="0" collapsed="false">
      <c r="A2258" s="10" t="s">
        <v>3677</v>
      </c>
      <c r="B2258" s="10" t="s">
        <v>8972</v>
      </c>
      <c r="C2258" s="11" t="n">
        <v>45880</v>
      </c>
      <c r="D2258" s="13" t="b">
        <f aca="false">TRUE()</f>
        <v>1</v>
      </c>
      <c r="E2258" s="14" t="n">
        <f aca="false">_xlfn.MAXIFS(Pedidos!$C$2:$C$7000,Pedidos!$B$2:$B$7000,A2258)</f>
        <v>45880</v>
      </c>
      <c r="F2258" s="15" t="n">
        <f aca="false">Parámetros!$B$4-E2258</f>
        <v>416</v>
      </c>
      <c r="G2258" s="7" t="n">
        <f aca="false">COUNTIF(Pedidos!$B$2:$B$7000,A2258)</f>
        <v>1</v>
      </c>
      <c r="H2258" s="16" t="n">
        <f aca="false">SUMIFS(Pedidos!$D$2:$D$7000,Pedidos!$B$2:$B$7000,A2258)</f>
        <v>29.94</v>
      </c>
      <c r="I2258" s="7" t="n">
        <f aca="false">5-MIN(4,INT(PERCENTRANK($F$2:$F$2401,F2258,6)*5))</f>
        <v>2</v>
      </c>
      <c r="J2258" s="15" t="n">
        <f aca="false">IF(G2258&gt;=Parámetros!$B$8,5,IF(G2258&gt;=Parámetros!$B$7,4,IF(G2258&gt;=Parámetros!$B$6,3,IF(G2258&gt;=Parámetros!$B$5,2,1))))</f>
        <v>1</v>
      </c>
      <c r="K2258" s="7" t="n">
        <f aca="false">1+MIN(4,INT(PERCENTRANK($H$2:$H$2401,H2258,6)*5))</f>
        <v>2</v>
      </c>
      <c r="L2258" s="7" t="str">
        <f aca="false">I2258&amp;J2258&amp;K2258</f>
        <v>212</v>
      </c>
      <c r="M2258" s="15" t="str">
        <f aca="false">INDEX('Mapa RF'!$B$4:$F$8,6-I2258,J2258)</f>
        <v>Hibernando</v>
      </c>
    </row>
    <row r="2259" customFormat="false" ht="15" hidden="false" customHeight="false" outlineLevel="0" collapsed="false">
      <c r="A2259" s="10" t="s">
        <v>4251</v>
      </c>
      <c r="B2259" s="10" t="s">
        <v>8980</v>
      </c>
      <c r="C2259" s="11" t="n">
        <v>45924</v>
      </c>
      <c r="D2259" s="13" t="b">
        <f aca="false">TRUE()</f>
        <v>1</v>
      </c>
      <c r="E2259" s="14" t="n">
        <f aca="false">_xlfn.MAXIFS(Pedidos!$C$2:$C$7000,Pedidos!$B$2:$B$7000,A2259)</f>
        <v>45924</v>
      </c>
      <c r="F2259" s="15" t="n">
        <f aca="false">Parámetros!$B$4-E2259</f>
        <v>372</v>
      </c>
      <c r="G2259" s="7" t="n">
        <f aca="false">COUNTIF(Pedidos!$B$2:$B$7000,A2259)</f>
        <v>1</v>
      </c>
      <c r="H2259" s="16" t="n">
        <f aca="false">SUMIFS(Pedidos!$D$2:$D$7000,Pedidos!$B$2:$B$7000,A2259)</f>
        <v>22.66</v>
      </c>
      <c r="I2259" s="7" t="n">
        <f aca="false">5-MIN(4,INT(PERCENTRANK($F$2:$F$2401,F2259,6)*5))</f>
        <v>2</v>
      </c>
      <c r="J2259" s="15" t="n">
        <f aca="false">IF(G2259&gt;=Parámetros!$B$8,5,IF(G2259&gt;=Parámetros!$B$7,4,IF(G2259&gt;=Parámetros!$B$6,3,IF(G2259&gt;=Parámetros!$B$5,2,1))))</f>
        <v>1</v>
      </c>
      <c r="K2259" s="7" t="n">
        <f aca="false">1+MIN(4,INT(PERCENTRANK($H$2:$H$2401,H2259,6)*5))</f>
        <v>1</v>
      </c>
      <c r="L2259" s="7" t="str">
        <f aca="false">I2259&amp;J2259&amp;K2259</f>
        <v>211</v>
      </c>
      <c r="M2259" s="15" t="str">
        <f aca="false">INDEX('Mapa RF'!$B$4:$F$8,6-I2259,J2259)</f>
        <v>Hibernando</v>
      </c>
    </row>
    <row r="2260" customFormat="false" ht="15" hidden="false" customHeight="false" outlineLevel="0" collapsed="false">
      <c r="A2260" s="10" t="s">
        <v>2195</v>
      </c>
      <c r="B2260" s="10" t="s">
        <v>8980</v>
      </c>
      <c r="C2260" s="11" t="n">
        <v>45770</v>
      </c>
      <c r="D2260" s="13" t="b">
        <f aca="false">TRUE()</f>
        <v>1</v>
      </c>
      <c r="E2260" s="14" t="n">
        <f aca="false">_xlfn.MAXIFS(Pedidos!$C$2:$C$7000,Pedidos!$B$2:$B$7000,A2260)</f>
        <v>45770</v>
      </c>
      <c r="F2260" s="15" t="n">
        <f aca="false">Parámetros!$B$4-E2260</f>
        <v>526</v>
      </c>
      <c r="G2260" s="7" t="n">
        <f aca="false">COUNTIF(Pedidos!$B$2:$B$7000,A2260)</f>
        <v>1</v>
      </c>
      <c r="H2260" s="16" t="n">
        <f aca="false">SUMIFS(Pedidos!$D$2:$D$7000,Pedidos!$B$2:$B$7000,A2260)</f>
        <v>18.17</v>
      </c>
      <c r="I2260" s="7" t="n">
        <f aca="false">5-MIN(4,INT(PERCENTRANK($F$2:$F$2401,F2260,6)*5))</f>
        <v>1</v>
      </c>
      <c r="J2260" s="15" t="n">
        <f aca="false">IF(G2260&gt;=Parámetros!$B$8,5,IF(G2260&gt;=Parámetros!$B$7,4,IF(G2260&gt;=Parámetros!$B$6,3,IF(G2260&gt;=Parámetros!$B$5,2,1))))</f>
        <v>1</v>
      </c>
      <c r="K2260" s="7" t="n">
        <f aca="false">1+MIN(4,INT(PERCENTRANK($H$2:$H$2401,H2260,6)*5))</f>
        <v>1</v>
      </c>
      <c r="L2260" s="7" t="str">
        <f aca="false">I2260&amp;J2260&amp;K2260</f>
        <v>111</v>
      </c>
      <c r="M2260" s="15" t="str">
        <f aca="false">INDEX('Mapa RF'!$B$4:$F$8,6-I2260,J2260)</f>
        <v>Hibernando</v>
      </c>
    </row>
    <row r="2261" customFormat="false" ht="15" hidden="false" customHeight="false" outlineLevel="0" collapsed="false">
      <c r="A2261" s="10" t="s">
        <v>5923</v>
      </c>
      <c r="B2261" s="10" t="s">
        <v>8972</v>
      </c>
      <c r="C2261" s="11" t="n">
        <v>46050</v>
      </c>
      <c r="D2261" s="13" t="b">
        <f aca="false">TRUE()</f>
        <v>1</v>
      </c>
      <c r="E2261" s="14" t="n">
        <f aca="false">_xlfn.MAXIFS(Pedidos!$C$2:$C$7000,Pedidos!$B$2:$B$7000,A2261)</f>
        <v>46050</v>
      </c>
      <c r="F2261" s="15" t="n">
        <f aca="false">Parámetros!$B$4-E2261</f>
        <v>246</v>
      </c>
      <c r="G2261" s="7" t="n">
        <f aca="false">COUNTIF(Pedidos!$B$2:$B$7000,A2261)</f>
        <v>1</v>
      </c>
      <c r="H2261" s="16" t="n">
        <f aca="false">SUMIFS(Pedidos!$D$2:$D$7000,Pedidos!$B$2:$B$7000,A2261)</f>
        <v>31.22</v>
      </c>
      <c r="I2261" s="7" t="n">
        <f aca="false">5-MIN(4,INT(PERCENTRANK($F$2:$F$2401,F2261,6)*5))</f>
        <v>3</v>
      </c>
      <c r="J2261" s="15" t="n">
        <f aca="false">IF(G2261&gt;=Parámetros!$B$8,5,IF(G2261&gt;=Parámetros!$B$7,4,IF(G2261&gt;=Parámetros!$B$6,3,IF(G2261&gt;=Parámetros!$B$5,2,1))))</f>
        <v>1</v>
      </c>
      <c r="K2261" s="7" t="n">
        <f aca="false">1+MIN(4,INT(PERCENTRANK($H$2:$H$2401,H2261,6)*5))</f>
        <v>2</v>
      </c>
      <c r="L2261" s="7" t="str">
        <f aca="false">I2261&amp;J2261&amp;K2261</f>
        <v>312</v>
      </c>
      <c r="M2261" s="15" t="str">
        <f aca="false">INDEX('Mapa RF'!$B$4:$F$8,6-I2261,J2261)</f>
        <v>A punto de dormirse</v>
      </c>
    </row>
    <row r="2262" customFormat="false" ht="15" hidden="false" customHeight="false" outlineLevel="0" collapsed="false">
      <c r="A2262" s="10" t="s">
        <v>518</v>
      </c>
      <c r="B2262" s="10" t="s">
        <v>8975</v>
      </c>
      <c r="C2262" s="11" t="n">
        <v>45628</v>
      </c>
      <c r="D2262" s="13" t="b">
        <f aca="false">TRUE()</f>
        <v>1</v>
      </c>
      <c r="E2262" s="14" t="n">
        <f aca="false">_xlfn.MAXIFS(Pedidos!$C$2:$C$7000,Pedidos!$B$2:$B$7000,A2262)</f>
        <v>45628</v>
      </c>
      <c r="F2262" s="15" t="n">
        <f aca="false">Parámetros!$B$4-E2262</f>
        <v>668</v>
      </c>
      <c r="G2262" s="7" t="n">
        <f aca="false">COUNTIF(Pedidos!$B$2:$B$7000,A2262)</f>
        <v>1</v>
      </c>
      <c r="H2262" s="16" t="n">
        <f aca="false">SUMIFS(Pedidos!$D$2:$D$7000,Pedidos!$B$2:$B$7000,A2262)</f>
        <v>41.78</v>
      </c>
      <c r="I2262" s="7" t="n">
        <f aca="false">5-MIN(4,INT(PERCENTRANK($F$2:$F$2401,F2262,6)*5))</f>
        <v>1</v>
      </c>
      <c r="J2262" s="15" t="n">
        <f aca="false">IF(G2262&gt;=Parámetros!$B$8,5,IF(G2262&gt;=Parámetros!$B$7,4,IF(G2262&gt;=Parámetros!$B$6,3,IF(G2262&gt;=Parámetros!$B$5,2,1))))</f>
        <v>1</v>
      </c>
      <c r="K2262" s="7" t="n">
        <f aca="false">1+MIN(4,INT(PERCENTRANK($H$2:$H$2401,H2262,6)*5))</f>
        <v>3</v>
      </c>
      <c r="L2262" s="7" t="str">
        <f aca="false">I2262&amp;J2262&amp;K2262</f>
        <v>113</v>
      </c>
      <c r="M2262" s="15" t="str">
        <f aca="false">INDEX('Mapa RF'!$B$4:$F$8,6-I2262,J2262)</f>
        <v>Hibernando</v>
      </c>
    </row>
    <row r="2263" customFormat="false" ht="15" hidden="false" customHeight="false" outlineLevel="0" collapsed="false">
      <c r="A2263" s="10" t="s">
        <v>1802</v>
      </c>
      <c r="B2263" s="10" t="s">
        <v>8975</v>
      </c>
      <c r="C2263" s="11" t="n">
        <v>45740</v>
      </c>
      <c r="D2263" s="13" t="b">
        <f aca="false">FALSE()</f>
        <v>0</v>
      </c>
      <c r="E2263" s="14" t="n">
        <f aca="false">_xlfn.MAXIFS(Pedidos!$C$2:$C$7000,Pedidos!$B$2:$B$7000,A2263)</f>
        <v>45740</v>
      </c>
      <c r="F2263" s="15" t="n">
        <f aca="false">Parámetros!$B$4-E2263</f>
        <v>556</v>
      </c>
      <c r="G2263" s="7" t="n">
        <f aca="false">COUNTIF(Pedidos!$B$2:$B$7000,A2263)</f>
        <v>1</v>
      </c>
      <c r="H2263" s="16" t="n">
        <f aca="false">SUMIFS(Pedidos!$D$2:$D$7000,Pedidos!$B$2:$B$7000,A2263)</f>
        <v>27.97</v>
      </c>
      <c r="I2263" s="7" t="n">
        <f aca="false">5-MIN(4,INT(PERCENTRANK($F$2:$F$2401,F2263,6)*5))</f>
        <v>1</v>
      </c>
      <c r="J2263" s="15" t="n">
        <f aca="false">IF(G2263&gt;=Parámetros!$B$8,5,IF(G2263&gt;=Parámetros!$B$7,4,IF(G2263&gt;=Parámetros!$B$6,3,IF(G2263&gt;=Parámetros!$B$5,2,1))))</f>
        <v>1</v>
      </c>
      <c r="K2263" s="7" t="n">
        <f aca="false">1+MIN(4,INT(PERCENTRANK($H$2:$H$2401,H2263,6)*5))</f>
        <v>2</v>
      </c>
      <c r="L2263" s="7" t="str">
        <f aca="false">I2263&amp;J2263&amp;K2263</f>
        <v>112</v>
      </c>
      <c r="M2263" s="15" t="str">
        <f aca="false">INDEX('Mapa RF'!$B$4:$F$8,6-I2263,J2263)</f>
        <v>Hibernando</v>
      </c>
    </row>
    <row r="2264" customFormat="false" ht="15" hidden="false" customHeight="false" outlineLevel="0" collapsed="false">
      <c r="A2264" s="10" t="s">
        <v>266</v>
      </c>
      <c r="B2264" s="10" t="s">
        <v>8973</v>
      </c>
      <c r="C2264" s="11" t="n">
        <v>45596</v>
      </c>
      <c r="D2264" s="13" t="b">
        <f aca="false">TRUE()</f>
        <v>1</v>
      </c>
      <c r="E2264" s="14" t="n">
        <f aca="false">_xlfn.MAXIFS(Pedidos!$C$2:$C$7000,Pedidos!$B$2:$B$7000,A2264)</f>
        <v>45689</v>
      </c>
      <c r="F2264" s="15" t="n">
        <f aca="false">Parámetros!$B$4-E2264</f>
        <v>607</v>
      </c>
      <c r="G2264" s="7" t="n">
        <f aca="false">COUNTIF(Pedidos!$B$2:$B$7000,A2264)</f>
        <v>2</v>
      </c>
      <c r="H2264" s="16" t="n">
        <f aca="false">SUMIFS(Pedidos!$D$2:$D$7000,Pedidos!$B$2:$B$7000,A2264)</f>
        <v>67.47</v>
      </c>
      <c r="I2264" s="7" t="n">
        <f aca="false">5-MIN(4,INT(PERCENTRANK($F$2:$F$2401,F2264,6)*5))</f>
        <v>1</v>
      </c>
      <c r="J2264" s="15" t="n">
        <f aca="false">IF(G2264&gt;=Parámetros!$B$8,5,IF(G2264&gt;=Parámetros!$B$7,4,IF(G2264&gt;=Parámetros!$B$6,3,IF(G2264&gt;=Parámetros!$B$5,2,1))))</f>
        <v>2</v>
      </c>
      <c r="K2264" s="7" t="n">
        <f aca="false">1+MIN(4,INT(PERCENTRANK($H$2:$H$2401,H2264,6)*5))</f>
        <v>4</v>
      </c>
      <c r="L2264" s="7" t="str">
        <f aca="false">I2264&amp;J2264&amp;K2264</f>
        <v>124</v>
      </c>
      <c r="M2264" s="15" t="str">
        <f aca="false">INDEX('Mapa RF'!$B$4:$F$8,6-I2264,J2264)</f>
        <v>Hibernando</v>
      </c>
    </row>
    <row r="2265" customFormat="false" ht="15" hidden="false" customHeight="false" outlineLevel="0" collapsed="false">
      <c r="A2265" s="10" t="s">
        <v>99</v>
      </c>
      <c r="B2265" s="10" t="s">
        <v>8974</v>
      </c>
      <c r="C2265" s="11" t="n">
        <v>45573</v>
      </c>
      <c r="D2265" s="13" t="b">
        <f aca="false">TRUE()</f>
        <v>1</v>
      </c>
      <c r="E2265" s="14" t="n">
        <f aca="false">_xlfn.MAXIFS(Pedidos!$C$2:$C$7000,Pedidos!$B$2:$B$7000,A2265)</f>
        <v>45775</v>
      </c>
      <c r="F2265" s="15" t="n">
        <f aca="false">Parámetros!$B$4-E2265</f>
        <v>521</v>
      </c>
      <c r="G2265" s="7" t="n">
        <f aca="false">COUNTIF(Pedidos!$B$2:$B$7000,A2265)</f>
        <v>4</v>
      </c>
      <c r="H2265" s="16" t="n">
        <f aca="false">SUMIFS(Pedidos!$D$2:$D$7000,Pedidos!$B$2:$B$7000,A2265)</f>
        <v>201.21</v>
      </c>
      <c r="I2265" s="7" t="n">
        <f aca="false">5-MIN(4,INT(PERCENTRANK($F$2:$F$2401,F2265,6)*5))</f>
        <v>1</v>
      </c>
      <c r="J2265" s="15" t="n">
        <f aca="false">IF(G2265&gt;=Parámetros!$B$8,5,IF(G2265&gt;=Parámetros!$B$7,4,IF(G2265&gt;=Parámetros!$B$6,3,IF(G2265&gt;=Parámetros!$B$5,2,1))))</f>
        <v>4</v>
      </c>
      <c r="K2265" s="7" t="n">
        <f aca="false">1+MIN(4,INT(PERCENTRANK($H$2:$H$2401,H2265,6)*5))</f>
        <v>5</v>
      </c>
      <c r="L2265" s="7" t="str">
        <f aca="false">I2265&amp;J2265&amp;K2265</f>
        <v>145</v>
      </c>
      <c r="M2265" s="15" t="str">
        <f aca="false">INDEX('Mapa RF'!$B$4:$F$8,6-I2265,J2265)</f>
        <v>En riesgo</v>
      </c>
    </row>
    <row r="2266" customFormat="false" ht="15" hidden="false" customHeight="false" outlineLevel="0" collapsed="false">
      <c r="A2266" s="10" t="s">
        <v>1778</v>
      </c>
      <c r="B2266" s="10" t="s">
        <v>8968</v>
      </c>
      <c r="C2266" s="11" t="n">
        <v>45738</v>
      </c>
      <c r="D2266" s="13" t="b">
        <f aca="false">TRUE()</f>
        <v>1</v>
      </c>
      <c r="E2266" s="14" t="n">
        <f aca="false">_xlfn.MAXIFS(Pedidos!$C$2:$C$7000,Pedidos!$B$2:$B$7000,A2266)</f>
        <v>45738</v>
      </c>
      <c r="F2266" s="15" t="n">
        <f aca="false">Parámetros!$B$4-E2266</f>
        <v>558</v>
      </c>
      <c r="G2266" s="7" t="n">
        <f aca="false">COUNTIF(Pedidos!$B$2:$B$7000,A2266)</f>
        <v>1</v>
      </c>
      <c r="H2266" s="16" t="n">
        <f aca="false">SUMIFS(Pedidos!$D$2:$D$7000,Pedidos!$B$2:$B$7000,A2266)</f>
        <v>12.6</v>
      </c>
      <c r="I2266" s="7" t="n">
        <f aca="false">5-MIN(4,INT(PERCENTRANK($F$2:$F$2401,F2266,6)*5))</f>
        <v>1</v>
      </c>
      <c r="J2266" s="15" t="n">
        <f aca="false">IF(G2266&gt;=Parámetros!$B$8,5,IF(G2266&gt;=Parámetros!$B$7,4,IF(G2266&gt;=Parámetros!$B$6,3,IF(G2266&gt;=Parámetros!$B$5,2,1))))</f>
        <v>1</v>
      </c>
      <c r="K2266" s="7" t="n">
        <f aca="false">1+MIN(4,INT(PERCENTRANK($H$2:$H$2401,H2266,6)*5))</f>
        <v>1</v>
      </c>
      <c r="L2266" s="7" t="str">
        <f aca="false">I2266&amp;J2266&amp;K2266</f>
        <v>111</v>
      </c>
      <c r="M2266" s="15" t="str">
        <f aca="false">INDEX('Mapa RF'!$B$4:$F$8,6-I2266,J2266)</f>
        <v>Hibernando</v>
      </c>
    </row>
    <row r="2267" customFormat="false" ht="15" hidden="false" customHeight="false" outlineLevel="0" collapsed="false">
      <c r="A2267" s="10" t="s">
        <v>520</v>
      </c>
      <c r="B2267" s="10" t="s">
        <v>8972</v>
      </c>
      <c r="C2267" s="11" t="n">
        <v>45628</v>
      </c>
      <c r="D2267" s="13" t="b">
        <f aca="false">TRUE()</f>
        <v>1</v>
      </c>
      <c r="E2267" s="14" t="n">
        <f aca="false">_xlfn.MAXIFS(Pedidos!$C$2:$C$7000,Pedidos!$B$2:$B$7000,A2267)</f>
        <v>45628</v>
      </c>
      <c r="F2267" s="15" t="n">
        <f aca="false">Parámetros!$B$4-E2267</f>
        <v>668</v>
      </c>
      <c r="G2267" s="7" t="n">
        <f aca="false">COUNTIF(Pedidos!$B$2:$B$7000,A2267)</f>
        <v>1</v>
      </c>
      <c r="H2267" s="16" t="n">
        <f aca="false">SUMIFS(Pedidos!$D$2:$D$7000,Pedidos!$B$2:$B$7000,A2267)</f>
        <v>31.71</v>
      </c>
      <c r="I2267" s="7" t="n">
        <f aca="false">5-MIN(4,INT(PERCENTRANK($F$2:$F$2401,F2267,6)*5))</f>
        <v>1</v>
      </c>
      <c r="J2267" s="15" t="n">
        <f aca="false">IF(G2267&gt;=Parámetros!$B$8,5,IF(G2267&gt;=Parámetros!$B$7,4,IF(G2267&gt;=Parámetros!$B$6,3,IF(G2267&gt;=Parámetros!$B$5,2,1))))</f>
        <v>1</v>
      </c>
      <c r="K2267" s="7" t="n">
        <f aca="false">1+MIN(4,INT(PERCENTRANK($H$2:$H$2401,H2267,6)*5))</f>
        <v>2</v>
      </c>
      <c r="L2267" s="7" t="str">
        <f aca="false">I2267&amp;J2267&amp;K2267</f>
        <v>112</v>
      </c>
      <c r="M2267" s="15" t="str">
        <f aca="false">INDEX('Mapa RF'!$B$4:$F$8,6-I2267,J2267)</f>
        <v>Hibernando</v>
      </c>
    </row>
    <row r="2268" customFormat="false" ht="15" hidden="false" customHeight="false" outlineLevel="0" collapsed="false">
      <c r="A2268" s="10" t="s">
        <v>2181</v>
      </c>
      <c r="B2268" s="10" t="s">
        <v>8972</v>
      </c>
      <c r="C2268" s="11" t="n">
        <v>45769</v>
      </c>
      <c r="D2268" s="13" t="b">
        <f aca="false">TRUE()</f>
        <v>1</v>
      </c>
      <c r="E2268" s="14" t="n">
        <f aca="false">_xlfn.MAXIFS(Pedidos!$C$2:$C$7000,Pedidos!$B$2:$B$7000,A2268)</f>
        <v>46262</v>
      </c>
      <c r="F2268" s="15" t="n">
        <f aca="false">Parámetros!$B$4-E2268</f>
        <v>34</v>
      </c>
      <c r="G2268" s="7" t="n">
        <f aca="false">COUNTIF(Pedidos!$B$2:$B$7000,A2268)</f>
        <v>10</v>
      </c>
      <c r="H2268" s="16" t="n">
        <f aca="false">SUMIFS(Pedidos!$D$2:$D$7000,Pedidos!$B$2:$B$7000,A2268)</f>
        <v>440.44</v>
      </c>
      <c r="I2268" s="7" t="n">
        <f aca="false">5-MIN(4,INT(PERCENTRANK($F$2:$F$2401,F2268,6)*5))</f>
        <v>5</v>
      </c>
      <c r="J2268" s="15" t="n">
        <f aca="false">IF(G2268&gt;=Parámetros!$B$8,5,IF(G2268&gt;=Parámetros!$B$7,4,IF(G2268&gt;=Parámetros!$B$6,3,IF(G2268&gt;=Parámetros!$B$5,2,1))))</f>
        <v>5</v>
      </c>
      <c r="K2268" s="7" t="n">
        <f aca="false">1+MIN(4,INT(PERCENTRANK($H$2:$H$2401,H2268,6)*5))</f>
        <v>5</v>
      </c>
      <c r="L2268" s="7" t="str">
        <f aca="false">I2268&amp;J2268&amp;K2268</f>
        <v>555</v>
      </c>
      <c r="M2268" s="15" t="str">
        <f aca="false">INDEX('Mapa RF'!$B$4:$F$8,6-I2268,J2268)</f>
        <v>Campeones</v>
      </c>
    </row>
    <row r="2269" customFormat="false" ht="15" hidden="false" customHeight="false" outlineLevel="0" collapsed="false">
      <c r="A2269" s="10" t="s">
        <v>5124</v>
      </c>
      <c r="B2269" s="10" t="s">
        <v>8968</v>
      </c>
      <c r="C2269" s="11" t="n">
        <v>45988</v>
      </c>
      <c r="D2269" s="13" t="b">
        <f aca="false">TRUE()</f>
        <v>1</v>
      </c>
      <c r="E2269" s="14" t="n">
        <f aca="false">_xlfn.MAXIFS(Pedidos!$C$2:$C$7000,Pedidos!$B$2:$B$7000,A2269)</f>
        <v>45988</v>
      </c>
      <c r="F2269" s="15" t="n">
        <f aca="false">Parámetros!$B$4-E2269</f>
        <v>308</v>
      </c>
      <c r="G2269" s="7" t="n">
        <f aca="false">COUNTIF(Pedidos!$B$2:$B$7000,A2269)</f>
        <v>1</v>
      </c>
      <c r="H2269" s="16" t="n">
        <f aca="false">SUMIFS(Pedidos!$D$2:$D$7000,Pedidos!$B$2:$B$7000,A2269)</f>
        <v>21.32</v>
      </c>
      <c r="I2269" s="7" t="n">
        <f aca="false">5-MIN(4,INT(PERCENTRANK($F$2:$F$2401,F2269,6)*5))</f>
        <v>3</v>
      </c>
      <c r="J2269" s="15" t="n">
        <f aca="false">IF(G2269&gt;=Parámetros!$B$8,5,IF(G2269&gt;=Parámetros!$B$7,4,IF(G2269&gt;=Parámetros!$B$6,3,IF(G2269&gt;=Parámetros!$B$5,2,1))))</f>
        <v>1</v>
      </c>
      <c r="K2269" s="7" t="n">
        <f aca="false">1+MIN(4,INT(PERCENTRANK($H$2:$H$2401,H2269,6)*5))</f>
        <v>1</v>
      </c>
      <c r="L2269" s="7" t="str">
        <f aca="false">I2269&amp;J2269&amp;K2269</f>
        <v>311</v>
      </c>
      <c r="M2269" s="15" t="str">
        <f aca="false">INDEX('Mapa RF'!$B$4:$F$8,6-I2269,J2269)</f>
        <v>A punto de dormirse</v>
      </c>
    </row>
    <row r="2270" customFormat="false" ht="15" hidden="false" customHeight="false" outlineLevel="0" collapsed="false">
      <c r="A2270" s="10" t="s">
        <v>8563</v>
      </c>
      <c r="B2270" s="10" t="s">
        <v>8973</v>
      </c>
      <c r="C2270" s="11" t="n">
        <v>46263</v>
      </c>
      <c r="D2270" s="13" t="b">
        <f aca="false">TRUE()</f>
        <v>1</v>
      </c>
      <c r="E2270" s="14" t="n">
        <f aca="false">_xlfn.MAXIFS(Pedidos!$C$2:$C$7000,Pedidos!$B$2:$B$7000,A2270)</f>
        <v>46263</v>
      </c>
      <c r="F2270" s="15" t="n">
        <f aca="false">Parámetros!$B$4-E2270</f>
        <v>33</v>
      </c>
      <c r="G2270" s="7" t="n">
        <f aca="false">COUNTIF(Pedidos!$B$2:$B$7000,A2270)</f>
        <v>1</v>
      </c>
      <c r="H2270" s="16" t="n">
        <f aca="false">SUMIFS(Pedidos!$D$2:$D$7000,Pedidos!$B$2:$B$7000,A2270)</f>
        <v>54.92</v>
      </c>
      <c r="I2270" s="7" t="n">
        <f aca="false">5-MIN(4,INT(PERCENTRANK($F$2:$F$2401,F2270,6)*5))</f>
        <v>5</v>
      </c>
      <c r="J2270" s="15" t="n">
        <f aca="false">IF(G2270&gt;=Parámetros!$B$8,5,IF(G2270&gt;=Parámetros!$B$7,4,IF(G2270&gt;=Parámetros!$B$6,3,IF(G2270&gt;=Parámetros!$B$5,2,1))))</f>
        <v>1</v>
      </c>
      <c r="K2270" s="7" t="n">
        <f aca="false">1+MIN(4,INT(PERCENTRANK($H$2:$H$2401,H2270,6)*5))</f>
        <v>3</v>
      </c>
      <c r="L2270" s="7" t="str">
        <f aca="false">I2270&amp;J2270&amp;K2270</f>
        <v>513</v>
      </c>
      <c r="M2270" s="15" t="str">
        <f aca="false">INDEX('Mapa RF'!$B$4:$F$8,6-I2270,J2270)</f>
        <v>Nuevos</v>
      </c>
    </row>
    <row r="2271" customFormat="false" ht="15" hidden="false" customHeight="false" outlineLevel="0" collapsed="false">
      <c r="A2271" s="10" t="s">
        <v>587</v>
      </c>
      <c r="B2271" s="10" t="s">
        <v>8981</v>
      </c>
      <c r="C2271" s="11" t="n">
        <v>45635</v>
      </c>
      <c r="D2271" s="13" t="b">
        <f aca="false">TRUE()</f>
        <v>1</v>
      </c>
      <c r="E2271" s="14" t="n">
        <f aca="false">_xlfn.MAXIFS(Pedidos!$C$2:$C$7000,Pedidos!$B$2:$B$7000,A2271)</f>
        <v>45854</v>
      </c>
      <c r="F2271" s="15" t="n">
        <f aca="false">Parámetros!$B$4-E2271</f>
        <v>442</v>
      </c>
      <c r="G2271" s="7" t="n">
        <f aca="false">COUNTIF(Pedidos!$B$2:$B$7000,A2271)</f>
        <v>2</v>
      </c>
      <c r="H2271" s="16" t="n">
        <f aca="false">SUMIFS(Pedidos!$D$2:$D$7000,Pedidos!$B$2:$B$7000,A2271)</f>
        <v>39.76</v>
      </c>
      <c r="I2271" s="7" t="n">
        <f aca="false">5-MIN(4,INT(PERCENTRANK($F$2:$F$2401,F2271,6)*5))</f>
        <v>2</v>
      </c>
      <c r="J2271" s="15" t="n">
        <f aca="false">IF(G2271&gt;=Parámetros!$B$8,5,IF(G2271&gt;=Parámetros!$B$7,4,IF(G2271&gt;=Parámetros!$B$6,3,IF(G2271&gt;=Parámetros!$B$5,2,1))))</f>
        <v>2</v>
      </c>
      <c r="K2271" s="7" t="n">
        <f aca="false">1+MIN(4,INT(PERCENTRANK($H$2:$H$2401,H2271,6)*5))</f>
        <v>3</v>
      </c>
      <c r="L2271" s="7" t="str">
        <f aca="false">I2271&amp;J2271&amp;K2271</f>
        <v>223</v>
      </c>
      <c r="M2271" s="15" t="str">
        <f aca="false">INDEX('Mapa RF'!$B$4:$F$8,6-I2271,J2271)</f>
        <v>Hibernando</v>
      </c>
    </row>
    <row r="2272" customFormat="false" ht="15" hidden="false" customHeight="false" outlineLevel="0" collapsed="false">
      <c r="A2272" s="10" t="s">
        <v>3869</v>
      </c>
      <c r="B2272" s="10" t="s">
        <v>8980</v>
      </c>
      <c r="C2272" s="11" t="n">
        <v>45894</v>
      </c>
      <c r="D2272" s="13" t="b">
        <f aca="false">TRUE()</f>
        <v>1</v>
      </c>
      <c r="E2272" s="14" t="n">
        <f aca="false">_xlfn.MAXIFS(Pedidos!$C$2:$C$7000,Pedidos!$B$2:$B$7000,A2272)</f>
        <v>45973</v>
      </c>
      <c r="F2272" s="15" t="n">
        <f aca="false">Parámetros!$B$4-E2272</f>
        <v>323</v>
      </c>
      <c r="G2272" s="7" t="n">
        <f aca="false">COUNTIF(Pedidos!$B$2:$B$7000,A2272)</f>
        <v>2</v>
      </c>
      <c r="H2272" s="16" t="n">
        <f aca="false">SUMIFS(Pedidos!$D$2:$D$7000,Pedidos!$B$2:$B$7000,A2272)</f>
        <v>54.5</v>
      </c>
      <c r="I2272" s="7" t="n">
        <f aca="false">5-MIN(4,INT(PERCENTRANK($F$2:$F$2401,F2272,6)*5))</f>
        <v>3</v>
      </c>
      <c r="J2272" s="15" t="n">
        <f aca="false">IF(G2272&gt;=Parámetros!$B$8,5,IF(G2272&gt;=Parámetros!$B$7,4,IF(G2272&gt;=Parámetros!$B$6,3,IF(G2272&gt;=Parámetros!$B$5,2,1))))</f>
        <v>2</v>
      </c>
      <c r="K2272" s="7" t="n">
        <f aca="false">1+MIN(4,INT(PERCENTRANK($H$2:$H$2401,H2272,6)*5))</f>
        <v>3</v>
      </c>
      <c r="L2272" s="7" t="str">
        <f aca="false">I2272&amp;J2272&amp;K2272</f>
        <v>323</v>
      </c>
      <c r="M2272" s="15" t="str">
        <f aca="false">INDEX('Mapa RF'!$B$4:$F$8,6-I2272,J2272)</f>
        <v>A punto de dormirse</v>
      </c>
    </row>
    <row r="2273" customFormat="false" ht="15" hidden="false" customHeight="false" outlineLevel="0" collapsed="false">
      <c r="A2273" s="10" t="s">
        <v>7238</v>
      </c>
      <c r="B2273" s="10" t="s">
        <v>8973</v>
      </c>
      <c r="C2273" s="11" t="n">
        <v>46154</v>
      </c>
      <c r="D2273" s="13" t="b">
        <f aca="false">FALSE()</f>
        <v>0</v>
      </c>
      <c r="E2273" s="14" t="n">
        <f aca="false">_xlfn.MAXIFS(Pedidos!$C$2:$C$7000,Pedidos!$B$2:$B$7000,A2273)</f>
        <v>46294</v>
      </c>
      <c r="F2273" s="15" t="n">
        <f aca="false">Parámetros!$B$4-E2273</f>
        <v>2</v>
      </c>
      <c r="G2273" s="7" t="n">
        <f aca="false">COUNTIF(Pedidos!$B$2:$B$7000,A2273)</f>
        <v>6</v>
      </c>
      <c r="H2273" s="16" t="n">
        <f aca="false">SUMIFS(Pedidos!$D$2:$D$7000,Pedidos!$B$2:$B$7000,A2273)</f>
        <v>292.51</v>
      </c>
      <c r="I2273" s="7" t="n">
        <f aca="false">5-MIN(4,INT(PERCENTRANK($F$2:$F$2401,F2273,6)*5))</f>
        <v>5</v>
      </c>
      <c r="J2273" s="15" t="n">
        <f aca="false">IF(G2273&gt;=Parámetros!$B$8,5,IF(G2273&gt;=Parámetros!$B$7,4,IF(G2273&gt;=Parámetros!$B$6,3,IF(G2273&gt;=Parámetros!$B$5,2,1))))</f>
        <v>5</v>
      </c>
      <c r="K2273" s="7" t="n">
        <f aca="false">1+MIN(4,INT(PERCENTRANK($H$2:$H$2401,H2273,6)*5))</f>
        <v>5</v>
      </c>
      <c r="L2273" s="7" t="str">
        <f aca="false">I2273&amp;J2273&amp;K2273</f>
        <v>555</v>
      </c>
      <c r="M2273" s="15" t="str">
        <f aca="false">INDEX('Mapa RF'!$B$4:$F$8,6-I2273,J2273)</f>
        <v>Campeones</v>
      </c>
    </row>
    <row r="2274" customFormat="false" ht="15" hidden="false" customHeight="false" outlineLevel="0" collapsed="false">
      <c r="A2274" s="10" t="s">
        <v>3560</v>
      </c>
      <c r="B2274" s="10" t="s">
        <v>8975</v>
      </c>
      <c r="C2274" s="11" t="n">
        <v>45871</v>
      </c>
      <c r="D2274" s="13" t="b">
        <f aca="false">TRUE()</f>
        <v>1</v>
      </c>
      <c r="E2274" s="14" t="n">
        <f aca="false">_xlfn.MAXIFS(Pedidos!$C$2:$C$7000,Pedidos!$B$2:$B$7000,A2274)</f>
        <v>45871</v>
      </c>
      <c r="F2274" s="15" t="n">
        <f aca="false">Parámetros!$B$4-E2274</f>
        <v>425</v>
      </c>
      <c r="G2274" s="7" t="n">
        <f aca="false">COUNTIF(Pedidos!$B$2:$B$7000,A2274)</f>
        <v>1</v>
      </c>
      <c r="H2274" s="16" t="n">
        <f aca="false">SUMIFS(Pedidos!$D$2:$D$7000,Pedidos!$B$2:$B$7000,A2274)</f>
        <v>81.55</v>
      </c>
      <c r="I2274" s="7" t="n">
        <f aca="false">5-MIN(4,INT(PERCENTRANK($F$2:$F$2401,F2274,6)*5))</f>
        <v>2</v>
      </c>
      <c r="J2274" s="15" t="n">
        <f aca="false">IF(G2274&gt;=Parámetros!$B$8,5,IF(G2274&gt;=Parámetros!$B$7,4,IF(G2274&gt;=Parámetros!$B$6,3,IF(G2274&gt;=Parámetros!$B$5,2,1))))</f>
        <v>1</v>
      </c>
      <c r="K2274" s="7" t="n">
        <f aca="false">1+MIN(4,INT(PERCENTRANK($H$2:$H$2401,H2274,6)*5))</f>
        <v>4</v>
      </c>
      <c r="L2274" s="7" t="str">
        <f aca="false">I2274&amp;J2274&amp;K2274</f>
        <v>214</v>
      </c>
      <c r="M2274" s="15" t="str">
        <f aca="false">INDEX('Mapa RF'!$B$4:$F$8,6-I2274,J2274)</f>
        <v>Hibernando</v>
      </c>
    </row>
    <row r="2275" customFormat="false" ht="15" hidden="false" customHeight="false" outlineLevel="0" collapsed="false">
      <c r="A2275" s="10" t="s">
        <v>6470</v>
      </c>
      <c r="B2275" s="10" t="s">
        <v>8977</v>
      </c>
      <c r="C2275" s="11" t="n">
        <v>46091</v>
      </c>
      <c r="D2275" s="13" t="b">
        <f aca="false">TRUE()</f>
        <v>1</v>
      </c>
      <c r="E2275" s="14" t="n">
        <f aca="false">_xlfn.MAXIFS(Pedidos!$C$2:$C$7000,Pedidos!$B$2:$B$7000,A2275)</f>
        <v>46091</v>
      </c>
      <c r="F2275" s="15" t="n">
        <f aca="false">Parámetros!$B$4-E2275</f>
        <v>205</v>
      </c>
      <c r="G2275" s="7" t="n">
        <f aca="false">COUNTIF(Pedidos!$B$2:$B$7000,A2275)</f>
        <v>1</v>
      </c>
      <c r="H2275" s="16" t="n">
        <f aca="false">SUMIFS(Pedidos!$D$2:$D$7000,Pedidos!$B$2:$B$7000,A2275)</f>
        <v>18.77</v>
      </c>
      <c r="I2275" s="7" t="n">
        <f aca="false">5-MIN(4,INT(PERCENTRANK($F$2:$F$2401,F2275,6)*5))</f>
        <v>4</v>
      </c>
      <c r="J2275" s="15" t="n">
        <f aca="false">IF(G2275&gt;=Parámetros!$B$8,5,IF(G2275&gt;=Parámetros!$B$7,4,IF(G2275&gt;=Parámetros!$B$6,3,IF(G2275&gt;=Parámetros!$B$5,2,1))))</f>
        <v>1</v>
      </c>
      <c r="K2275" s="7" t="n">
        <f aca="false">1+MIN(4,INT(PERCENTRANK($H$2:$H$2401,H2275,6)*5))</f>
        <v>1</v>
      </c>
      <c r="L2275" s="7" t="str">
        <f aca="false">I2275&amp;J2275&amp;K2275</f>
        <v>411</v>
      </c>
      <c r="M2275" s="15" t="str">
        <f aca="false">INDEX('Mapa RF'!$B$4:$F$8,6-I2275,J2275)</f>
        <v>Prometedores</v>
      </c>
    </row>
    <row r="2276" customFormat="false" ht="15" hidden="false" customHeight="false" outlineLevel="0" collapsed="false">
      <c r="A2276" s="10" t="s">
        <v>3181</v>
      </c>
      <c r="B2276" s="10" t="s">
        <v>8968</v>
      </c>
      <c r="C2276" s="11" t="n">
        <v>45844</v>
      </c>
      <c r="D2276" s="13" t="b">
        <f aca="false">TRUE()</f>
        <v>1</v>
      </c>
      <c r="E2276" s="14" t="n">
        <f aca="false">_xlfn.MAXIFS(Pedidos!$C$2:$C$7000,Pedidos!$B$2:$B$7000,A2276)</f>
        <v>46253</v>
      </c>
      <c r="F2276" s="15" t="n">
        <f aca="false">Parámetros!$B$4-E2276</f>
        <v>43</v>
      </c>
      <c r="G2276" s="7" t="n">
        <f aca="false">COUNTIF(Pedidos!$B$2:$B$7000,A2276)</f>
        <v>13</v>
      </c>
      <c r="H2276" s="16" t="n">
        <f aca="false">SUMIFS(Pedidos!$D$2:$D$7000,Pedidos!$B$2:$B$7000,A2276)</f>
        <v>632.15</v>
      </c>
      <c r="I2276" s="7" t="n">
        <f aca="false">5-MIN(4,INT(PERCENTRANK($F$2:$F$2401,F2276,6)*5))</f>
        <v>5</v>
      </c>
      <c r="J2276" s="15" t="n">
        <f aca="false">IF(G2276&gt;=Parámetros!$B$8,5,IF(G2276&gt;=Parámetros!$B$7,4,IF(G2276&gt;=Parámetros!$B$6,3,IF(G2276&gt;=Parámetros!$B$5,2,1))))</f>
        <v>5</v>
      </c>
      <c r="K2276" s="7" t="n">
        <f aca="false">1+MIN(4,INT(PERCENTRANK($H$2:$H$2401,H2276,6)*5))</f>
        <v>5</v>
      </c>
      <c r="L2276" s="7" t="str">
        <f aca="false">I2276&amp;J2276&amp;K2276</f>
        <v>555</v>
      </c>
      <c r="M2276" s="15" t="str">
        <f aca="false">INDEX('Mapa RF'!$B$4:$F$8,6-I2276,J2276)</f>
        <v>Campeones</v>
      </c>
    </row>
    <row r="2277" customFormat="false" ht="15" hidden="false" customHeight="false" outlineLevel="0" collapsed="false">
      <c r="A2277" s="10" t="s">
        <v>1163</v>
      </c>
      <c r="B2277" s="10" t="s">
        <v>8968</v>
      </c>
      <c r="C2277" s="11" t="n">
        <v>45690</v>
      </c>
      <c r="D2277" s="13" t="b">
        <f aca="false">TRUE()</f>
        <v>1</v>
      </c>
      <c r="E2277" s="14" t="n">
        <f aca="false">_xlfn.MAXIFS(Pedidos!$C$2:$C$7000,Pedidos!$B$2:$B$7000,A2277)</f>
        <v>45770</v>
      </c>
      <c r="F2277" s="15" t="n">
        <f aca="false">Parámetros!$B$4-E2277</f>
        <v>526</v>
      </c>
      <c r="G2277" s="7" t="n">
        <f aca="false">COUNTIF(Pedidos!$B$2:$B$7000,A2277)</f>
        <v>2</v>
      </c>
      <c r="H2277" s="16" t="n">
        <f aca="false">SUMIFS(Pedidos!$D$2:$D$7000,Pedidos!$B$2:$B$7000,A2277)</f>
        <v>77.45</v>
      </c>
      <c r="I2277" s="7" t="n">
        <f aca="false">5-MIN(4,INT(PERCENTRANK($F$2:$F$2401,F2277,6)*5))</f>
        <v>1</v>
      </c>
      <c r="J2277" s="15" t="n">
        <f aca="false">IF(G2277&gt;=Parámetros!$B$8,5,IF(G2277&gt;=Parámetros!$B$7,4,IF(G2277&gt;=Parámetros!$B$6,3,IF(G2277&gt;=Parámetros!$B$5,2,1))))</f>
        <v>2</v>
      </c>
      <c r="K2277" s="7" t="n">
        <f aca="false">1+MIN(4,INT(PERCENTRANK($H$2:$H$2401,H2277,6)*5))</f>
        <v>4</v>
      </c>
      <c r="L2277" s="7" t="str">
        <f aca="false">I2277&amp;J2277&amp;K2277</f>
        <v>124</v>
      </c>
      <c r="M2277" s="15" t="str">
        <f aca="false">INDEX('Mapa RF'!$B$4:$F$8,6-I2277,J2277)</f>
        <v>Hibernando</v>
      </c>
    </row>
    <row r="2278" customFormat="false" ht="15" hidden="false" customHeight="false" outlineLevel="0" collapsed="false">
      <c r="A2278" s="10" t="s">
        <v>522</v>
      </c>
      <c r="B2278" s="10" t="s">
        <v>8974</v>
      </c>
      <c r="C2278" s="11" t="n">
        <v>45628</v>
      </c>
      <c r="D2278" s="13" t="b">
        <f aca="false">TRUE()</f>
        <v>1</v>
      </c>
      <c r="E2278" s="14" t="n">
        <f aca="false">_xlfn.MAXIFS(Pedidos!$C$2:$C$7000,Pedidos!$B$2:$B$7000,A2278)</f>
        <v>45628</v>
      </c>
      <c r="F2278" s="15" t="n">
        <f aca="false">Parámetros!$B$4-E2278</f>
        <v>668</v>
      </c>
      <c r="G2278" s="7" t="n">
        <f aca="false">COUNTIF(Pedidos!$B$2:$B$7000,A2278)</f>
        <v>1</v>
      </c>
      <c r="H2278" s="16" t="n">
        <f aca="false">SUMIFS(Pedidos!$D$2:$D$7000,Pedidos!$B$2:$B$7000,A2278)</f>
        <v>24.29</v>
      </c>
      <c r="I2278" s="7" t="n">
        <f aca="false">5-MIN(4,INT(PERCENTRANK($F$2:$F$2401,F2278,6)*5))</f>
        <v>1</v>
      </c>
      <c r="J2278" s="15" t="n">
        <f aca="false">IF(G2278&gt;=Parámetros!$B$8,5,IF(G2278&gt;=Parámetros!$B$7,4,IF(G2278&gt;=Parámetros!$B$6,3,IF(G2278&gt;=Parámetros!$B$5,2,1))))</f>
        <v>1</v>
      </c>
      <c r="K2278" s="7" t="n">
        <f aca="false">1+MIN(4,INT(PERCENTRANK($H$2:$H$2401,H2278,6)*5))</f>
        <v>1</v>
      </c>
      <c r="L2278" s="7" t="str">
        <f aca="false">I2278&amp;J2278&amp;K2278</f>
        <v>111</v>
      </c>
      <c r="M2278" s="15" t="str">
        <f aca="false">INDEX('Mapa RF'!$B$4:$F$8,6-I2278,J2278)</f>
        <v>Hibernando</v>
      </c>
    </row>
    <row r="2279" customFormat="false" ht="15" hidden="false" customHeight="false" outlineLevel="0" collapsed="false">
      <c r="A2279" s="10" t="s">
        <v>1843</v>
      </c>
      <c r="B2279" s="10" t="s">
        <v>8973</v>
      </c>
      <c r="C2279" s="11" t="n">
        <v>45743</v>
      </c>
      <c r="D2279" s="13" t="b">
        <f aca="false">TRUE()</f>
        <v>1</v>
      </c>
      <c r="E2279" s="14" t="n">
        <f aca="false">_xlfn.MAXIFS(Pedidos!$C$2:$C$7000,Pedidos!$B$2:$B$7000,A2279)</f>
        <v>45959</v>
      </c>
      <c r="F22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SUMIFS(Pedidos!$D$2:$D$7000,Pedidos!$B$2:$B$7000,A2279)</f>
        <v>261.46</v>
      </c>
      <c r="I2279" s="7" t="n">
        <f aca="false">5-MIN(4,INT(PERCENTRANK($F$2:$F$2401,F2279,6)*5))</f>
        <v>3</v>
      </c>
      <c r="J2279" s="15" t="n">
        <f aca="false">IF(G2279&gt;=Parámetros!$B$8,5,IF(G2279&gt;=Parámetros!$B$7,4,IF(G2279&gt;=Parámetros!$B$6,3,IF(G2279&gt;=Parámetros!$B$5,2,1))))</f>
        <v>5</v>
      </c>
      <c r="K2279" s="7" t="n">
        <f aca="false">1+MIN(4,INT(PERCENTRANK($H$2:$H$2401,H2279,6)*5))</f>
        <v>5</v>
      </c>
      <c r="L2279" s="7" t="str">
        <f aca="false">I2279&amp;J2279&amp;K2279</f>
        <v>355</v>
      </c>
      <c r="M2279" s="15" t="str">
        <f aca="false">INDEX('Mapa RF'!$B$4:$F$8,6-I2279,J2279)</f>
        <v>Leales</v>
      </c>
    </row>
    <row r="2280" customFormat="false" ht="15" hidden="false" customHeight="false" outlineLevel="0" collapsed="false">
      <c r="A2280" s="10" t="s">
        <v>1275</v>
      </c>
      <c r="B2280" s="10" t="s">
        <v>8981</v>
      </c>
      <c r="C2280" s="11" t="n">
        <v>45700</v>
      </c>
      <c r="D2280" s="13" t="b">
        <f aca="false">TRUE()</f>
        <v>1</v>
      </c>
      <c r="E2280" s="14" t="n">
        <f aca="false">_xlfn.MAXIFS(Pedidos!$C$2:$C$7000,Pedidos!$B$2:$B$7000,A2280)</f>
        <v>46030</v>
      </c>
      <c r="F2280" s="15" t="n">
        <f aca="false">Parámetros!$B$4-E2280</f>
        <v>266</v>
      </c>
      <c r="G2280" s="7" t="n">
        <f aca="false">COUNTIF(Pedidos!$B$2:$B$7000,A2280)</f>
        <v>7</v>
      </c>
      <c r="H2280" s="16" t="n">
        <f aca="false">SUMIFS(Pedidos!$D$2:$D$7000,Pedidos!$B$2:$B$7000,A2280)</f>
        <v>221.86</v>
      </c>
      <c r="I2280" s="7" t="n">
        <f aca="false">5-MIN(4,INT(PERCENTRANK($F$2:$F$2401,F2280,6)*5))</f>
        <v>3</v>
      </c>
      <c r="J2280" s="15" t="n">
        <f aca="false">IF(G2280&gt;=Parámetros!$B$8,5,IF(G2280&gt;=Parámetros!$B$7,4,IF(G2280&gt;=Parámetros!$B$6,3,IF(G2280&gt;=Parámetros!$B$5,2,1))))</f>
        <v>5</v>
      </c>
      <c r="K2280" s="7" t="n">
        <f aca="false">1+MIN(4,INT(PERCENTRANK($H$2:$H$2401,H2280,6)*5))</f>
        <v>5</v>
      </c>
      <c r="L2280" s="7" t="str">
        <f aca="false">I2280&amp;J2280&amp;K2280</f>
        <v>355</v>
      </c>
      <c r="M2280" s="15" t="str">
        <f aca="false">INDEX('Mapa RF'!$B$4:$F$8,6-I2280,J2280)</f>
        <v>Leales</v>
      </c>
    </row>
    <row r="2281" customFormat="false" ht="15" hidden="false" customHeight="false" outlineLevel="0" collapsed="false">
      <c r="A2281" s="10" t="s">
        <v>6906</v>
      </c>
      <c r="B2281" s="10" t="s">
        <v>8968</v>
      </c>
      <c r="C2281" s="11" t="n">
        <v>46125</v>
      </c>
      <c r="D2281" s="13" t="b">
        <f aca="false">TRUE()</f>
        <v>1</v>
      </c>
      <c r="E2281" s="14" t="n">
        <f aca="false">_xlfn.MAXIFS(Pedidos!$C$2:$C$7000,Pedidos!$B$2:$B$7000,A2281)</f>
        <v>46295</v>
      </c>
      <c r="F2281" s="15" t="n">
        <f aca="false">Parámetros!$B$4-E2281</f>
        <v>1</v>
      </c>
      <c r="G2281" s="7" t="n">
        <f aca="false">COUNTIF(Pedidos!$B$2:$B$7000,A2281)</f>
        <v>4</v>
      </c>
      <c r="H2281" s="16" t="n">
        <f aca="false">SUMIFS(Pedidos!$D$2:$D$7000,Pedidos!$B$2:$B$7000,A2281)</f>
        <v>141.61</v>
      </c>
      <c r="I2281" s="7" t="n">
        <f aca="false">5-MIN(4,INT(PERCENTRANK($F$2:$F$2401,F2281,6)*5))</f>
        <v>5</v>
      </c>
      <c r="J2281" s="15" t="n">
        <f aca="false">IF(G2281&gt;=Parámetros!$B$8,5,IF(G2281&gt;=Parámetros!$B$7,4,IF(G2281&gt;=Parámetros!$B$6,3,IF(G2281&gt;=Parámetros!$B$5,2,1))))</f>
        <v>4</v>
      </c>
      <c r="K2281" s="7" t="n">
        <f aca="false">1+MIN(4,INT(PERCENTRANK($H$2:$H$2401,H2281,6)*5))</f>
        <v>5</v>
      </c>
      <c r="L2281" s="7" t="str">
        <f aca="false">I2281&amp;J2281&amp;K2281</f>
        <v>545</v>
      </c>
      <c r="M2281" s="15" t="str">
        <f aca="false">INDEX('Mapa RF'!$B$4:$F$8,6-I2281,J2281)</f>
        <v>Campeones</v>
      </c>
    </row>
    <row r="2282" customFormat="false" ht="15" hidden="false" customHeight="false" outlineLevel="0" collapsed="false">
      <c r="A2282" s="10" t="s">
        <v>7117</v>
      </c>
      <c r="B2282" s="10" t="s">
        <v>8968</v>
      </c>
      <c r="C2282" s="11" t="n">
        <v>46144</v>
      </c>
      <c r="D2282" s="13" t="b">
        <f aca="false">TRUE()</f>
        <v>1</v>
      </c>
      <c r="E2282" s="14" t="n">
        <f aca="false">_xlfn.MAXIFS(Pedidos!$C$2:$C$7000,Pedidos!$B$2:$B$7000,A2282)</f>
        <v>46144</v>
      </c>
      <c r="F2282" s="15" t="n">
        <f aca="false">Parámetros!$B$4-E2282</f>
        <v>152</v>
      </c>
      <c r="G2282" s="7" t="n">
        <f aca="false">COUNTIF(Pedidos!$B$2:$B$7000,A2282)</f>
        <v>1</v>
      </c>
      <c r="H2282" s="16" t="n">
        <f aca="false">SUMIFS(Pedidos!$D$2:$D$7000,Pedidos!$B$2:$B$7000,A2282)</f>
        <v>17.96</v>
      </c>
      <c r="I2282" s="7" t="n">
        <f aca="false">5-MIN(4,INT(PERCENTRANK($F$2:$F$2401,F2282,6)*5))</f>
        <v>4</v>
      </c>
      <c r="J2282" s="15" t="n">
        <f aca="false">IF(G2282&gt;=Parámetros!$B$8,5,IF(G2282&gt;=Parámetros!$B$7,4,IF(G2282&gt;=Parámetros!$B$6,3,IF(G2282&gt;=Parámetros!$B$5,2,1))))</f>
        <v>1</v>
      </c>
      <c r="K2282" s="7" t="n">
        <f aca="false">1+MIN(4,INT(PERCENTRANK($H$2:$H$2401,H2282,6)*5))</f>
        <v>1</v>
      </c>
      <c r="L2282" s="7" t="str">
        <f aca="false">I2282&amp;J2282&amp;K2282</f>
        <v>411</v>
      </c>
      <c r="M2282" s="15" t="str">
        <f aca="false">INDEX('Mapa RF'!$B$4:$F$8,6-I2282,J2282)</f>
        <v>Prometedores</v>
      </c>
    </row>
    <row r="2283" customFormat="false" ht="15" hidden="false" customHeight="false" outlineLevel="0" collapsed="false">
      <c r="A2283" s="10" t="s">
        <v>8868</v>
      </c>
      <c r="B2283" s="10" t="s">
        <v>8973</v>
      </c>
      <c r="C2283" s="11" t="n">
        <v>46288</v>
      </c>
      <c r="D2283" s="13" t="b">
        <f aca="false">TRUE()</f>
        <v>1</v>
      </c>
      <c r="E2283" s="14" t="n">
        <f aca="false">_xlfn.MAXIFS(Pedidos!$C$2:$C$7000,Pedidos!$B$2:$B$7000,A2283)</f>
        <v>46288</v>
      </c>
      <c r="F2283" s="15" t="n">
        <f aca="false">Parámetros!$B$4-E2283</f>
        <v>8</v>
      </c>
      <c r="G2283" s="7" t="n">
        <f aca="false">COUNTIF(Pedidos!$B$2:$B$7000,A2283)</f>
        <v>1</v>
      </c>
      <c r="H2283" s="16" t="n">
        <f aca="false">SUMIFS(Pedidos!$D$2:$D$7000,Pedidos!$B$2:$B$7000,A2283)</f>
        <v>18.87</v>
      </c>
      <c r="I2283" s="7" t="n">
        <f aca="false">5-MIN(4,INT(PERCENTRANK($F$2:$F$2401,F2283,6)*5))</f>
        <v>5</v>
      </c>
      <c r="J2283" s="15" t="n">
        <f aca="false">IF(G2283&gt;=Parámetros!$B$8,5,IF(G2283&gt;=Parámetros!$B$7,4,IF(G2283&gt;=Parámetros!$B$6,3,IF(G2283&gt;=Parámetros!$B$5,2,1))))</f>
        <v>1</v>
      </c>
      <c r="K2283" s="7" t="n">
        <f aca="false">1+MIN(4,INT(PERCENTRANK($H$2:$H$2401,H2283,6)*5))</f>
        <v>1</v>
      </c>
      <c r="L2283" s="7" t="str">
        <f aca="false">I2283&amp;J2283&amp;K2283</f>
        <v>511</v>
      </c>
      <c r="M2283" s="15" t="str">
        <f aca="false">INDEX('Mapa RF'!$B$4:$F$8,6-I2283,J2283)</f>
        <v>Nuevos</v>
      </c>
    </row>
    <row r="2284" customFormat="false" ht="15" hidden="false" customHeight="false" outlineLevel="0" collapsed="false">
      <c r="A2284" s="10" t="s">
        <v>1558</v>
      </c>
      <c r="B2284" s="10" t="s">
        <v>8972</v>
      </c>
      <c r="C2284" s="11" t="n">
        <v>45722</v>
      </c>
      <c r="D2284" s="13" t="b">
        <f aca="false">TRUE()</f>
        <v>1</v>
      </c>
      <c r="E2284" s="14" t="n">
        <f aca="false">_xlfn.MAXIFS(Pedidos!$C$2:$C$7000,Pedidos!$B$2:$B$7000,A2284)</f>
        <v>45939</v>
      </c>
      <c r="F2284" s="15" t="n">
        <f aca="false">Parámetros!$B$4-E2284</f>
        <v>357</v>
      </c>
      <c r="G2284" s="7" t="n">
        <f aca="false">COUNTIF(Pedidos!$B$2:$B$7000,A2284)</f>
        <v>4</v>
      </c>
      <c r="H2284" s="16" t="n">
        <f aca="false">SUMIFS(Pedidos!$D$2:$D$7000,Pedidos!$B$2:$B$7000,A2284)</f>
        <v>191.26</v>
      </c>
      <c r="I2284" s="7" t="n">
        <f aca="false">5-MIN(4,INT(PERCENTRANK($F$2:$F$2401,F2284,6)*5))</f>
        <v>2</v>
      </c>
      <c r="J2284" s="15" t="n">
        <f aca="false">IF(G2284&gt;=Parámetros!$B$8,5,IF(G2284&gt;=Parámetros!$B$7,4,IF(G2284&gt;=Parámetros!$B$6,3,IF(G2284&gt;=Parámetros!$B$5,2,1))))</f>
        <v>4</v>
      </c>
      <c r="K2284" s="7" t="n">
        <f aca="false">1+MIN(4,INT(PERCENTRANK($H$2:$H$2401,H2284,6)*5))</f>
        <v>5</v>
      </c>
      <c r="L2284" s="7" t="str">
        <f aca="false">I2284&amp;J2284&amp;K2284</f>
        <v>245</v>
      </c>
      <c r="M2284" s="15" t="str">
        <f aca="false">INDEX('Mapa RF'!$B$4:$F$8,6-I2284,J2284)</f>
        <v>En riesgo</v>
      </c>
    </row>
    <row r="2285" customFormat="false" ht="15" hidden="false" customHeight="false" outlineLevel="0" collapsed="false">
      <c r="A2285" s="10" t="s">
        <v>3810</v>
      </c>
      <c r="B2285" s="10" t="s">
        <v>8978</v>
      </c>
      <c r="C2285" s="11" t="n">
        <v>45889</v>
      </c>
      <c r="D2285" s="13" t="b">
        <f aca="false">TRUE()</f>
        <v>1</v>
      </c>
      <c r="E2285" s="14" t="n">
        <f aca="false">_xlfn.MAXIFS(Pedidos!$C$2:$C$7000,Pedidos!$B$2:$B$7000,A2285)</f>
        <v>45889</v>
      </c>
      <c r="F2285" s="15" t="n">
        <f aca="false">Parámetros!$B$4-E2285</f>
        <v>407</v>
      </c>
      <c r="G2285" s="7" t="n">
        <f aca="false">COUNTIF(Pedidos!$B$2:$B$7000,A2285)</f>
        <v>1</v>
      </c>
      <c r="H2285" s="16" t="n">
        <f aca="false">SUMIFS(Pedidos!$D$2:$D$7000,Pedidos!$B$2:$B$7000,A2285)</f>
        <v>19.13</v>
      </c>
      <c r="I2285" s="7" t="n">
        <f aca="false">5-MIN(4,INT(PERCENTRANK($F$2:$F$2401,F2285,6)*5))</f>
        <v>2</v>
      </c>
      <c r="J2285" s="15" t="n">
        <f aca="false">IF(G2285&gt;=Parámetros!$B$8,5,IF(G2285&gt;=Parámetros!$B$7,4,IF(G2285&gt;=Parámetros!$B$6,3,IF(G2285&gt;=Parámetros!$B$5,2,1))))</f>
        <v>1</v>
      </c>
      <c r="K2285" s="7" t="n">
        <f aca="false">1+MIN(4,INT(PERCENTRANK($H$2:$H$2401,H2285,6)*5))</f>
        <v>1</v>
      </c>
      <c r="L2285" s="7" t="str">
        <f aca="false">I2285&amp;J2285&amp;K2285</f>
        <v>211</v>
      </c>
      <c r="M2285" s="15" t="str">
        <f aca="false">INDEX('Mapa RF'!$B$4:$F$8,6-I2285,J2285)</f>
        <v>Hibernando</v>
      </c>
    </row>
    <row r="2286" customFormat="false" ht="15" hidden="false" customHeight="false" outlineLevel="0" collapsed="false">
      <c r="A2286" s="10" t="s">
        <v>7618</v>
      </c>
      <c r="B2286" s="10" t="s">
        <v>8972</v>
      </c>
      <c r="C2286" s="11" t="n">
        <v>46187</v>
      </c>
      <c r="D2286" s="13" t="b">
        <f aca="false">TRUE()</f>
        <v>1</v>
      </c>
      <c r="E2286" s="14" t="n">
        <f aca="false">_xlfn.MAXIFS(Pedidos!$C$2:$C$7000,Pedidos!$B$2:$B$7000,A2286)</f>
        <v>46187</v>
      </c>
      <c r="F2286" s="15" t="n">
        <f aca="false">Parámetros!$B$4-E2286</f>
        <v>109</v>
      </c>
      <c r="G2286" s="7" t="n">
        <f aca="false">COUNTIF(Pedidos!$B$2:$B$7000,A2286)</f>
        <v>1</v>
      </c>
      <c r="H2286" s="16" t="n">
        <f aca="false">SUMIFS(Pedidos!$D$2:$D$7000,Pedidos!$B$2:$B$7000,A2286)</f>
        <v>31</v>
      </c>
      <c r="I2286" s="7" t="n">
        <f aca="false">5-MIN(4,INT(PERCENTRANK($F$2:$F$2401,F2286,6)*5))</f>
        <v>4</v>
      </c>
      <c r="J2286" s="15" t="n">
        <f aca="false">IF(G2286&gt;=Parámetros!$B$8,5,IF(G2286&gt;=Parámetros!$B$7,4,IF(G2286&gt;=Parámetros!$B$6,3,IF(G2286&gt;=Parámetros!$B$5,2,1))))</f>
        <v>1</v>
      </c>
      <c r="K2286" s="7" t="n">
        <f aca="false">1+MIN(4,INT(PERCENTRANK($H$2:$H$2401,H2286,6)*5))</f>
        <v>2</v>
      </c>
      <c r="L2286" s="7" t="str">
        <f aca="false">I2286&amp;J2286&amp;K2286</f>
        <v>412</v>
      </c>
      <c r="M2286" s="15" t="str">
        <f aca="false">INDEX('Mapa RF'!$B$4:$F$8,6-I2286,J2286)</f>
        <v>Prometedores</v>
      </c>
    </row>
    <row r="2287" customFormat="false" ht="15" hidden="false" customHeight="false" outlineLevel="0" collapsed="false">
      <c r="A2287" s="10" t="s">
        <v>314</v>
      </c>
      <c r="B2287" s="10" t="s">
        <v>8981</v>
      </c>
      <c r="C2287" s="11" t="n">
        <v>45602</v>
      </c>
      <c r="D2287" s="13" t="b">
        <f aca="false">TRUE()</f>
        <v>1</v>
      </c>
      <c r="E2287" s="14" t="n">
        <f aca="false">_xlfn.MAXIFS(Pedidos!$C$2:$C$7000,Pedidos!$B$2:$B$7000,A2287)</f>
        <v>45784</v>
      </c>
      <c r="F2287" s="15" t="n">
        <f aca="false">Parámetros!$B$4-E2287</f>
        <v>512</v>
      </c>
      <c r="G2287" s="7" t="n">
        <f aca="false">COUNTIF(Pedidos!$B$2:$B$7000,A2287)</f>
        <v>4</v>
      </c>
      <c r="H2287" s="16" t="n">
        <f aca="false">SUMIFS(Pedidos!$D$2:$D$7000,Pedidos!$B$2:$B$7000,A2287)</f>
        <v>159.16</v>
      </c>
      <c r="I2287" s="7" t="n">
        <f aca="false">5-MIN(4,INT(PERCENTRANK($F$2:$F$2401,F2287,6)*5))</f>
        <v>1</v>
      </c>
      <c r="J2287" s="15" t="n">
        <f aca="false">IF(G2287&gt;=Parámetros!$B$8,5,IF(G2287&gt;=Parámetros!$B$7,4,IF(G2287&gt;=Parámetros!$B$6,3,IF(G2287&gt;=Parámetros!$B$5,2,1))))</f>
        <v>4</v>
      </c>
      <c r="K2287" s="7" t="n">
        <f aca="false">1+MIN(4,INT(PERCENTRANK($H$2:$H$2401,H2287,6)*5))</f>
        <v>5</v>
      </c>
      <c r="L2287" s="7" t="str">
        <f aca="false">I2287&amp;J2287&amp;K2287</f>
        <v>145</v>
      </c>
      <c r="M2287" s="15" t="str">
        <f aca="false">INDEX('Mapa RF'!$B$4:$F$8,6-I2287,J2287)</f>
        <v>En riesgo</v>
      </c>
    </row>
    <row r="2288" customFormat="false" ht="15" hidden="false" customHeight="false" outlineLevel="0" collapsed="false">
      <c r="A2288" s="10" t="s">
        <v>345</v>
      </c>
      <c r="B2288" s="10" t="s">
        <v>8969</v>
      </c>
      <c r="C2288" s="11" t="n">
        <v>45607</v>
      </c>
      <c r="D2288" s="13" t="b">
        <f aca="false">TRUE()</f>
        <v>1</v>
      </c>
      <c r="E2288" s="14" t="n">
        <f aca="false">_xlfn.MAXIFS(Pedidos!$C$2:$C$7000,Pedidos!$B$2:$B$7000,A2288)</f>
        <v>45742</v>
      </c>
      <c r="F2288" s="15" t="n">
        <f aca="false">Parámetros!$B$4-E2288</f>
        <v>554</v>
      </c>
      <c r="G2288" s="7" t="n">
        <f aca="false">COUNTIF(Pedidos!$B$2:$B$7000,A2288)</f>
        <v>3</v>
      </c>
      <c r="H2288" s="16" t="n">
        <f aca="false">SUMIFS(Pedidos!$D$2:$D$7000,Pedidos!$B$2:$B$7000,A2288)</f>
        <v>120.33</v>
      </c>
      <c r="I2288" s="7" t="n">
        <f aca="false">5-MIN(4,INT(PERCENTRANK($F$2:$F$2401,F2288,6)*5))</f>
        <v>1</v>
      </c>
      <c r="J2288" s="15" t="n">
        <f aca="false">IF(G2288&gt;=Parámetros!$B$8,5,IF(G2288&gt;=Parámetros!$B$7,4,IF(G2288&gt;=Parámetros!$B$6,3,IF(G2288&gt;=Parámetros!$B$5,2,1))))</f>
        <v>3</v>
      </c>
      <c r="K2288" s="7" t="n">
        <f aca="false">1+MIN(4,INT(PERCENTRANK($H$2:$H$2401,H2288,6)*5))</f>
        <v>4</v>
      </c>
      <c r="L2288" s="7" t="str">
        <f aca="false">I2288&amp;J2288&amp;K2288</f>
        <v>134</v>
      </c>
      <c r="M2288" s="15" t="str">
        <f aca="false">INDEX('Mapa RF'!$B$4:$F$8,6-I2288,J2288)</f>
        <v>En riesgo</v>
      </c>
    </row>
    <row r="2289" customFormat="false" ht="15" hidden="false" customHeight="false" outlineLevel="0" collapsed="false">
      <c r="A2289" s="10" t="s">
        <v>2386</v>
      </c>
      <c r="B2289" s="10" t="s">
        <v>8968</v>
      </c>
      <c r="C2289" s="11" t="n">
        <v>45784</v>
      </c>
      <c r="D2289" s="13" t="b">
        <f aca="false">TRUE()</f>
        <v>1</v>
      </c>
      <c r="E2289" s="14" t="n">
        <f aca="false">_xlfn.MAXIFS(Pedidos!$C$2:$C$7000,Pedidos!$B$2:$B$7000,A2289)</f>
        <v>45784</v>
      </c>
      <c r="F2289" s="15" t="n">
        <f aca="false">Parámetros!$B$4-E2289</f>
        <v>512</v>
      </c>
      <c r="G2289" s="7" t="n">
        <f aca="false">COUNTIF(Pedidos!$B$2:$B$7000,A2289)</f>
        <v>1</v>
      </c>
      <c r="H2289" s="16" t="n">
        <f aca="false">SUMIFS(Pedidos!$D$2:$D$7000,Pedidos!$B$2:$B$7000,A2289)</f>
        <v>59.95</v>
      </c>
      <c r="I2289" s="7" t="n">
        <f aca="false">5-MIN(4,INT(PERCENTRANK($F$2:$F$2401,F2289,6)*5))</f>
        <v>1</v>
      </c>
      <c r="J2289" s="15" t="n">
        <f aca="false">IF(G2289&gt;=Parámetros!$B$8,5,IF(G2289&gt;=Parámetros!$B$7,4,IF(G2289&gt;=Parámetros!$B$6,3,IF(G2289&gt;=Parámetros!$B$5,2,1))))</f>
        <v>1</v>
      </c>
      <c r="K2289" s="7" t="n">
        <f aca="false">1+MIN(4,INT(PERCENTRANK($H$2:$H$2401,H2289,6)*5))</f>
        <v>4</v>
      </c>
      <c r="L2289" s="7" t="str">
        <f aca="false">I2289&amp;J2289&amp;K2289</f>
        <v>114</v>
      </c>
      <c r="M2289" s="15" t="str">
        <f aca="false">INDEX('Mapa RF'!$B$4:$F$8,6-I2289,J2289)</f>
        <v>Hibernando</v>
      </c>
    </row>
    <row r="2290" customFormat="false" ht="15" hidden="false" customHeight="false" outlineLevel="0" collapsed="false">
      <c r="A2290" s="10" t="s">
        <v>727</v>
      </c>
      <c r="B2290" s="10" t="s">
        <v>8968</v>
      </c>
      <c r="C2290" s="11" t="n">
        <v>45648</v>
      </c>
      <c r="D2290" s="13" t="b">
        <f aca="false">FALSE()</f>
        <v>0</v>
      </c>
      <c r="E2290" s="14" t="n">
        <f aca="false">_xlfn.MAXIFS(Pedidos!$C$2:$C$7000,Pedidos!$B$2:$B$7000,A2290)</f>
        <v>45731</v>
      </c>
      <c r="F2290" s="15" t="n">
        <f aca="false">Parámetros!$B$4-E2290</f>
        <v>565</v>
      </c>
      <c r="G2290" s="7" t="n">
        <f aca="false">COUNTIF(Pedidos!$B$2:$B$7000,A2290)</f>
        <v>2</v>
      </c>
      <c r="H2290" s="16" t="n">
        <f aca="false">SUMIFS(Pedidos!$D$2:$D$7000,Pedidos!$B$2:$B$7000,A2290)</f>
        <v>62.24</v>
      </c>
      <c r="I2290" s="7" t="n">
        <f aca="false">5-MIN(4,INT(PERCENTRANK($F$2:$F$2401,F2290,6)*5))</f>
        <v>1</v>
      </c>
      <c r="J2290" s="15" t="n">
        <f aca="false">IF(G2290&gt;=Parámetros!$B$8,5,IF(G2290&gt;=Parámetros!$B$7,4,IF(G2290&gt;=Parámetros!$B$6,3,IF(G2290&gt;=Parámetros!$B$5,2,1))))</f>
        <v>2</v>
      </c>
      <c r="K2290" s="7" t="n">
        <f aca="false">1+MIN(4,INT(PERCENTRANK($H$2:$H$2401,H2290,6)*5))</f>
        <v>4</v>
      </c>
      <c r="L2290" s="7" t="str">
        <f aca="false">I2290&amp;J2290&amp;K2290</f>
        <v>124</v>
      </c>
      <c r="M2290" s="15" t="str">
        <f aca="false">INDEX('Mapa RF'!$B$4:$F$8,6-I2290,J2290)</f>
        <v>Hibernando</v>
      </c>
    </row>
    <row r="2291" customFormat="false" ht="15" hidden="false" customHeight="false" outlineLevel="0" collapsed="false">
      <c r="A2291" s="10" t="s">
        <v>2104</v>
      </c>
      <c r="B2291" s="10" t="s">
        <v>8974</v>
      </c>
      <c r="C2291" s="11" t="n">
        <v>45763</v>
      </c>
      <c r="D2291" s="13" t="b">
        <f aca="false">TRUE()</f>
        <v>1</v>
      </c>
      <c r="E2291" s="14" t="n">
        <f aca="false">_xlfn.MAXIFS(Pedidos!$C$2:$C$7000,Pedidos!$B$2:$B$7000,A2291)</f>
        <v>45989</v>
      </c>
      <c r="F2291" s="15" t="n">
        <f aca="false">Parámetros!$B$4-E2291</f>
        <v>307</v>
      </c>
      <c r="G2291" s="7" t="n">
        <f aca="false">COUNTIF(Pedidos!$B$2:$B$7000,A2291)</f>
        <v>7</v>
      </c>
      <c r="H2291" s="16" t="n">
        <f aca="false">SUMIFS(Pedidos!$D$2:$D$7000,Pedidos!$B$2:$B$7000,A2291)</f>
        <v>332.47</v>
      </c>
      <c r="I2291" s="7" t="n">
        <f aca="false">5-MIN(4,INT(PERCENTRANK($F$2:$F$2401,F2291,6)*5))</f>
        <v>3</v>
      </c>
      <c r="J2291" s="15" t="n">
        <f aca="false">IF(G2291&gt;=Parámetros!$B$8,5,IF(G2291&gt;=Parámetros!$B$7,4,IF(G2291&gt;=Parámetros!$B$6,3,IF(G2291&gt;=Parámetros!$B$5,2,1))))</f>
        <v>5</v>
      </c>
      <c r="K2291" s="7" t="n">
        <f aca="false">1+MIN(4,INT(PERCENTRANK($H$2:$H$2401,H2291,6)*5))</f>
        <v>5</v>
      </c>
      <c r="L2291" s="7" t="str">
        <f aca="false">I2291&amp;J2291&amp;K2291</f>
        <v>355</v>
      </c>
      <c r="M2291" s="15" t="str">
        <f aca="false">INDEX('Mapa RF'!$B$4:$F$8,6-I2291,J2291)</f>
        <v>Leales</v>
      </c>
    </row>
    <row r="2292" customFormat="false" ht="15" hidden="false" customHeight="false" outlineLevel="0" collapsed="false">
      <c r="A2292" s="10" t="s">
        <v>376</v>
      </c>
      <c r="B2292" s="10" t="s">
        <v>8980</v>
      </c>
      <c r="C2292" s="11" t="n">
        <v>45610</v>
      </c>
      <c r="D2292" s="13" t="b">
        <f aca="false">TRUE()</f>
        <v>1</v>
      </c>
      <c r="E2292" s="14" t="n">
        <f aca="false">_xlfn.MAXIFS(Pedidos!$C$2:$C$7000,Pedidos!$B$2:$B$7000,A2292)</f>
        <v>45610</v>
      </c>
      <c r="F2292" s="15" t="n">
        <f aca="false">Parámetros!$B$4-E2292</f>
        <v>686</v>
      </c>
      <c r="G2292" s="7" t="n">
        <f aca="false">COUNTIF(Pedidos!$B$2:$B$7000,A2292)</f>
        <v>1</v>
      </c>
      <c r="H2292" s="16" t="n">
        <f aca="false">SUMIFS(Pedidos!$D$2:$D$7000,Pedidos!$B$2:$B$7000,A2292)</f>
        <v>19.34</v>
      </c>
      <c r="I2292" s="7" t="n">
        <f aca="false">5-MIN(4,INT(PERCENTRANK($F$2:$F$2401,F2292,6)*5))</f>
        <v>1</v>
      </c>
      <c r="J2292" s="15" t="n">
        <f aca="false">IF(G2292&gt;=Parámetros!$B$8,5,IF(G2292&gt;=Parámetros!$B$7,4,IF(G2292&gt;=Parámetros!$B$6,3,IF(G2292&gt;=Parámetros!$B$5,2,1))))</f>
        <v>1</v>
      </c>
      <c r="K2292" s="7" t="n">
        <f aca="false">1+MIN(4,INT(PERCENTRANK($H$2:$H$2401,H2292,6)*5))</f>
        <v>1</v>
      </c>
      <c r="L2292" s="7" t="str">
        <f aca="false">I2292&amp;J2292&amp;K2292</f>
        <v>111</v>
      </c>
      <c r="M2292" s="15" t="str">
        <f aca="false">INDEX('Mapa RF'!$B$4:$F$8,6-I2292,J2292)</f>
        <v>Hibernando</v>
      </c>
    </row>
    <row r="2293" customFormat="false" ht="15" hidden="false" customHeight="false" outlineLevel="0" collapsed="false">
      <c r="A2293" s="10" t="s">
        <v>8177</v>
      </c>
      <c r="B2293" s="10" t="s">
        <v>8968</v>
      </c>
      <c r="C2293" s="11" t="n">
        <v>46231</v>
      </c>
      <c r="D2293" s="13" t="b">
        <f aca="false">TRUE()</f>
        <v>1</v>
      </c>
      <c r="E2293" s="14" t="n">
        <f aca="false">_xlfn.MAXIFS(Pedidos!$C$2:$C$7000,Pedidos!$B$2:$B$7000,A2293)</f>
        <v>46231</v>
      </c>
      <c r="F2293" s="15" t="n">
        <f aca="false">Parámetros!$B$4-E2293</f>
        <v>65</v>
      </c>
      <c r="G2293" s="7" t="n">
        <f aca="false">COUNTIF(Pedidos!$B$2:$B$7000,A2293)</f>
        <v>1</v>
      </c>
      <c r="H2293" s="16" t="n">
        <f aca="false">SUMIFS(Pedidos!$D$2:$D$7000,Pedidos!$B$2:$B$7000,A2293)</f>
        <v>33.75</v>
      </c>
      <c r="I2293" s="7" t="n">
        <f aca="false">5-MIN(4,INT(PERCENTRANK($F$2:$F$2401,F2293,6)*5))</f>
        <v>5</v>
      </c>
      <c r="J2293" s="15" t="n">
        <f aca="false">IF(G2293&gt;=Parámetros!$B$8,5,IF(G2293&gt;=Parámetros!$B$7,4,IF(G2293&gt;=Parámetros!$B$6,3,IF(G2293&gt;=Parámetros!$B$5,2,1))))</f>
        <v>1</v>
      </c>
      <c r="K2293" s="7" t="n">
        <f aca="false">1+MIN(4,INT(PERCENTRANK($H$2:$H$2401,H2293,6)*5))</f>
        <v>2</v>
      </c>
      <c r="L2293" s="7" t="str">
        <f aca="false">I2293&amp;J2293&amp;K2293</f>
        <v>512</v>
      </c>
      <c r="M2293" s="15" t="str">
        <f aca="false">INDEX('Mapa RF'!$B$4:$F$8,6-I2293,J2293)</f>
        <v>Nuevos</v>
      </c>
    </row>
    <row r="2294" customFormat="false" ht="15" hidden="false" customHeight="false" outlineLevel="0" collapsed="false">
      <c r="A2294" s="10" t="s">
        <v>1234</v>
      </c>
      <c r="B2294" s="10" t="s">
        <v>8979</v>
      </c>
      <c r="C2294" s="11" t="n">
        <v>45696</v>
      </c>
      <c r="D2294" s="13" t="b">
        <f aca="false">TRUE()</f>
        <v>1</v>
      </c>
      <c r="E2294" s="14" t="n">
        <f aca="false">_xlfn.MAXIFS(Pedidos!$C$2:$C$7000,Pedidos!$B$2:$B$7000,A2294)</f>
        <v>45812</v>
      </c>
      <c r="F2294" s="15" t="n">
        <f aca="false">Parámetros!$B$4-E2294</f>
        <v>484</v>
      </c>
      <c r="G2294" s="7" t="n">
        <f aca="false">COUNTIF(Pedidos!$B$2:$B$7000,A2294)</f>
        <v>2</v>
      </c>
      <c r="H2294" s="16" t="n">
        <f aca="false">SUMIFS(Pedidos!$D$2:$D$7000,Pedidos!$B$2:$B$7000,A2294)</f>
        <v>91.69</v>
      </c>
      <c r="I2294" s="7" t="n">
        <f aca="false">5-MIN(4,INT(PERCENTRANK($F$2:$F$2401,F2294,6)*5))</f>
        <v>2</v>
      </c>
      <c r="J2294" s="15" t="n">
        <f aca="false">IF(G2294&gt;=Parámetros!$B$8,5,IF(G2294&gt;=Parámetros!$B$7,4,IF(G2294&gt;=Parámetros!$B$6,3,IF(G2294&gt;=Parámetros!$B$5,2,1))))</f>
        <v>2</v>
      </c>
      <c r="K2294" s="7" t="n">
        <f aca="false">1+MIN(4,INT(PERCENTRANK($H$2:$H$2401,H2294,6)*5))</f>
        <v>4</v>
      </c>
      <c r="L2294" s="7" t="str">
        <f aca="false">I2294&amp;J2294&amp;K2294</f>
        <v>224</v>
      </c>
      <c r="M2294" s="15" t="str">
        <f aca="false">INDEX('Mapa RF'!$B$4:$F$8,6-I2294,J2294)</f>
        <v>Hibernando</v>
      </c>
    </row>
    <row r="2295" customFormat="false" ht="15" hidden="false" customHeight="false" outlineLevel="0" collapsed="false">
      <c r="A2295" s="10" t="s">
        <v>1191</v>
      </c>
      <c r="B2295" s="10" t="s">
        <v>8980</v>
      </c>
      <c r="C2295" s="11" t="n">
        <v>45692</v>
      </c>
      <c r="D2295" s="13" t="b">
        <f aca="false">TRUE()</f>
        <v>1</v>
      </c>
      <c r="E2295" s="14" t="n">
        <f aca="false">_xlfn.MAXIFS(Pedidos!$C$2:$C$7000,Pedidos!$B$2:$B$7000,A2295)</f>
        <v>45692</v>
      </c>
      <c r="F2295" s="15" t="n">
        <f aca="false">Parámetros!$B$4-E2295</f>
        <v>604</v>
      </c>
      <c r="G2295" s="7" t="n">
        <f aca="false">COUNTIF(Pedidos!$B$2:$B$7000,A2295)</f>
        <v>1</v>
      </c>
      <c r="H2295" s="16" t="n">
        <f aca="false">SUMIFS(Pedidos!$D$2:$D$7000,Pedidos!$B$2:$B$7000,A2295)</f>
        <v>62.07</v>
      </c>
      <c r="I2295" s="7" t="n">
        <f aca="false">5-MIN(4,INT(PERCENTRANK($F$2:$F$2401,F2295,6)*5))</f>
        <v>1</v>
      </c>
      <c r="J2295" s="15" t="n">
        <f aca="false">IF(G2295&gt;=Parámetros!$B$8,5,IF(G2295&gt;=Parámetros!$B$7,4,IF(G2295&gt;=Parámetros!$B$6,3,IF(G2295&gt;=Parámetros!$B$5,2,1))))</f>
        <v>1</v>
      </c>
      <c r="K2295" s="7" t="n">
        <f aca="false">1+MIN(4,INT(PERCENTRANK($H$2:$H$2401,H2295,6)*5))</f>
        <v>4</v>
      </c>
      <c r="L2295" s="7" t="str">
        <f aca="false">I2295&amp;J2295&amp;K2295</f>
        <v>114</v>
      </c>
      <c r="M2295" s="15" t="str">
        <f aca="false">INDEX('Mapa RF'!$B$4:$F$8,6-I2295,J2295)</f>
        <v>Hibernando</v>
      </c>
    </row>
    <row r="2296" customFormat="false" ht="15" hidden="false" customHeight="false" outlineLevel="0" collapsed="false">
      <c r="A2296" s="10" t="s">
        <v>6197</v>
      </c>
      <c r="B2296" s="10" t="s">
        <v>8982</v>
      </c>
      <c r="C2296" s="11" t="n">
        <v>46070</v>
      </c>
      <c r="D2296" s="13" t="b">
        <f aca="false">TRUE()</f>
        <v>1</v>
      </c>
      <c r="E2296" s="14" t="n">
        <f aca="false">_xlfn.MAXIFS(Pedidos!$C$2:$C$7000,Pedidos!$B$2:$B$7000,A2296)</f>
        <v>46070</v>
      </c>
      <c r="F2296" s="15" t="n">
        <f aca="false">Parámetros!$B$4-E2296</f>
        <v>226</v>
      </c>
      <c r="G2296" s="7" t="n">
        <f aca="false">COUNTIF(Pedidos!$B$2:$B$7000,A2296)</f>
        <v>1</v>
      </c>
      <c r="H2296" s="16" t="n">
        <f aca="false">SUMIFS(Pedidos!$D$2:$D$7000,Pedidos!$B$2:$B$7000,A2296)</f>
        <v>32.91</v>
      </c>
      <c r="I2296" s="7" t="n">
        <f aca="false">5-MIN(4,INT(PERCENTRANK($F$2:$F$2401,F2296,6)*5))</f>
        <v>3</v>
      </c>
      <c r="J2296" s="15" t="n">
        <f aca="false">IF(G2296&gt;=Parámetros!$B$8,5,IF(G2296&gt;=Parámetros!$B$7,4,IF(G2296&gt;=Parámetros!$B$6,3,IF(G2296&gt;=Parámetros!$B$5,2,1))))</f>
        <v>1</v>
      </c>
      <c r="K2296" s="7" t="n">
        <f aca="false">1+MIN(4,INT(PERCENTRANK($H$2:$H$2401,H2296,6)*5))</f>
        <v>2</v>
      </c>
      <c r="L2296" s="7" t="str">
        <f aca="false">I2296&amp;J2296&amp;K2296</f>
        <v>312</v>
      </c>
      <c r="M2296" s="15" t="str">
        <f aca="false">INDEX('Mapa RF'!$B$4:$F$8,6-I2296,J2296)</f>
        <v>A punto de dormirse</v>
      </c>
    </row>
    <row r="2297" customFormat="false" ht="15" hidden="false" customHeight="false" outlineLevel="0" collapsed="false">
      <c r="A2297" s="10" t="s">
        <v>362</v>
      </c>
      <c r="B2297" s="10" t="s">
        <v>8979</v>
      </c>
      <c r="C2297" s="11" t="n">
        <v>45609</v>
      </c>
      <c r="D2297" s="13" t="b">
        <f aca="false">FALSE()</f>
        <v>0</v>
      </c>
      <c r="E2297" s="14" t="n">
        <f aca="false">_xlfn.MAXIFS(Pedidos!$C$2:$C$7000,Pedidos!$B$2:$B$7000,A2297)</f>
        <v>45609</v>
      </c>
      <c r="F2297" s="15" t="n">
        <f aca="false">Parámetros!$B$4-E2297</f>
        <v>687</v>
      </c>
      <c r="G2297" s="7" t="n">
        <f aca="false">COUNTIF(Pedidos!$B$2:$B$7000,A2297)</f>
        <v>1</v>
      </c>
      <c r="H2297" s="16" t="n">
        <f aca="false">SUMIFS(Pedidos!$D$2:$D$7000,Pedidos!$B$2:$B$7000,A2297)</f>
        <v>37.29</v>
      </c>
      <c r="I2297" s="7" t="n">
        <f aca="false">5-MIN(4,INT(PERCENTRANK($F$2:$F$2401,F2297,6)*5))</f>
        <v>1</v>
      </c>
      <c r="J2297" s="15" t="n">
        <f aca="false">IF(G2297&gt;=Parámetros!$B$8,5,IF(G2297&gt;=Parámetros!$B$7,4,IF(G2297&gt;=Parámetros!$B$6,3,IF(G2297&gt;=Parámetros!$B$5,2,1))))</f>
        <v>1</v>
      </c>
      <c r="K2297" s="7" t="n">
        <f aca="false">1+MIN(4,INT(PERCENTRANK($H$2:$H$2401,H2297,6)*5))</f>
        <v>3</v>
      </c>
      <c r="L2297" s="7" t="str">
        <f aca="false">I2297&amp;J2297&amp;K2297</f>
        <v>113</v>
      </c>
      <c r="M2297" s="15" t="str">
        <f aca="false">INDEX('Mapa RF'!$B$4:$F$8,6-I2297,J2297)</f>
        <v>Hibernando</v>
      </c>
    </row>
    <row r="2298" customFormat="false" ht="15" hidden="false" customHeight="false" outlineLevel="0" collapsed="false">
      <c r="A2298" s="10" t="s">
        <v>185</v>
      </c>
      <c r="B2298" s="10" t="s">
        <v>8972</v>
      </c>
      <c r="C2298" s="11" t="n">
        <v>45585</v>
      </c>
      <c r="D2298" s="13" t="b">
        <f aca="false">TRUE()</f>
        <v>1</v>
      </c>
      <c r="E2298" s="14" t="n">
        <f aca="false">_xlfn.MAXIFS(Pedidos!$C$2:$C$7000,Pedidos!$B$2:$B$7000,A2298)</f>
        <v>45832</v>
      </c>
      <c r="F2298" s="15" t="n">
        <f aca="false">Parámetros!$B$4-E2298</f>
        <v>464</v>
      </c>
      <c r="G2298" s="7" t="n">
        <f aca="false">COUNTIF(Pedidos!$B$2:$B$7000,A2298)</f>
        <v>4</v>
      </c>
      <c r="H2298" s="16" t="n">
        <f aca="false">SUMIFS(Pedidos!$D$2:$D$7000,Pedidos!$B$2:$B$7000,A2298)</f>
        <v>159.34</v>
      </c>
      <c r="I2298" s="7" t="n">
        <f aca="false">5-MIN(4,INT(PERCENTRANK($F$2:$F$2401,F2298,6)*5))</f>
        <v>2</v>
      </c>
      <c r="J2298" s="15" t="n">
        <f aca="false">IF(G2298&gt;=Parámetros!$B$8,5,IF(G2298&gt;=Parámetros!$B$7,4,IF(G2298&gt;=Parámetros!$B$6,3,IF(G2298&gt;=Parámetros!$B$5,2,1))))</f>
        <v>4</v>
      </c>
      <c r="K2298" s="7" t="n">
        <f aca="false">1+MIN(4,INT(PERCENTRANK($H$2:$H$2401,H2298,6)*5))</f>
        <v>5</v>
      </c>
      <c r="L2298" s="7" t="str">
        <f aca="false">I2298&amp;J2298&amp;K2298</f>
        <v>245</v>
      </c>
      <c r="M2298" s="15" t="str">
        <f aca="false">INDEX('Mapa RF'!$B$4:$F$8,6-I2298,J2298)</f>
        <v>En riesgo</v>
      </c>
    </row>
    <row r="2299" customFormat="false" ht="15" hidden="false" customHeight="false" outlineLevel="0" collapsed="false">
      <c r="A2299" s="10" t="s">
        <v>942</v>
      </c>
      <c r="B2299" s="10" t="s">
        <v>8975</v>
      </c>
      <c r="C2299" s="11" t="n">
        <v>45669</v>
      </c>
      <c r="D2299" s="13" t="b">
        <f aca="false">TRUE()</f>
        <v>1</v>
      </c>
      <c r="E2299" s="14" t="n">
        <f aca="false">_xlfn.MAXIFS(Pedidos!$C$2:$C$7000,Pedidos!$B$2:$B$7000,A2299)</f>
        <v>45865</v>
      </c>
      <c r="F2299" s="15" t="n">
        <f aca="false">Parámetros!$B$4-E2299</f>
        <v>431</v>
      </c>
      <c r="G2299" s="7" t="n">
        <f aca="false">COUNTIF(Pedidos!$B$2:$B$7000,A2299)</f>
        <v>2</v>
      </c>
      <c r="H2299" s="16" t="n">
        <f aca="false">SUMIFS(Pedidos!$D$2:$D$7000,Pedidos!$B$2:$B$7000,A2299)</f>
        <v>52.68</v>
      </c>
      <c r="I2299" s="7" t="n">
        <f aca="false">5-MIN(4,INT(PERCENTRANK($F$2:$F$2401,F2299,6)*5))</f>
        <v>2</v>
      </c>
      <c r="J2299" s="15" t="n">
        <f aca="false">IF(G2299&gt;=Parámetros!$B$8,5,IF(G2299&gt;=Parámetros!$B$7,4,IF(G2299&gt;=Parámetros!$B$6,3,IF(G2299&gt;=Parámetros!$B$5,2,1))))</f>
        <v>2</v>
      </c>
      <c r="K2299" s="7" t="n">
        <f aca="false">1+MIN(4,INT(PERCENTRANK($H$2:$H$2401,H2299,6)*5))</f>
        <v>3</v>
      </c>
      <c r="L2299" s="7" t="str">
        <f aca="false">I2299&amp;J2299&amp;K2299</f>
        <v>223</v>
      </c>
      <c r="M2299" s="15" t="str">
        <f aca="false">INDEX('Mapa RF'!$B$4:$F$8,6-I2299,J2299)</f>
        <v>Hibernando</v>
      </c>
    </row>
    <row r="2300" customFormat="false" ht="15" hidden="false" customHeight="false" outlineLevel="0" collapsed="false">
      <c r="A2300" s="10" t="s">
        <v>1268</v>
      </c>
      <c r="B2300" s="10" t="s">
        <v>8980</v>
      </c>
      <c r="C2300" s="11" t="n">
        <v>45699</v>
      </c>
      <c r="D2300" s="13" t="b">
        <f aca="false">FALSE()</f>
        <v>0</v>
      </c>
      <c r="E2300" s="14" t="n">
        <f aca="false">_xlfn.MAXIFS(Pedidos!$C$2:$C$7000,Pedidos!$B$2:$B$7000,A2300)</f>
        <v>46067</v>
      </c>
      <c r="F2300" s="15" t="n">
        <f aca="false">Parámetros!$B$4-E2300</f>
        <v>229</v>
      </c>
      <c r="G2300" s="7" t="n">
        <f aca="false">COUNTIF(Pedidos!$B$2:$B$7000,A2300)</f>
        <v>8</v>
      </c>
      <c r="H2300" s="16" t="n">
        <f aca="false">SUMIFS(Pedidos!$D$2:$D$7000,Pedidos!$B$2:$B$7000,A2300)</f>
        <v>326.35</v>
      </c>
      <c r="I2300" s="7" t="n">
        <f aca="false">5-MIN(4,INT(PERCENTRANK($F$2:$F$2401,F2300,6)*5))</f>
        <v>3</v>
      </c>
      <c r="J2300" s="15" t="n">
        <f aca="false">IF(G2300&gt;=Parámetros!$B$8,5,IF(G2300&gt;=Parámetros!$B$7,4,IF(G2300&gt;=Parámetros!$B$6,3,IF(G2300&gt;=Parámetros!$B$5,2,1))))</f>
        <v>5</v>
      </c>
      <c r="K2300" s="7" t="n">
        <f aca="false">1+MIN(4,INT(PERCENTRANK($H$2:$H$2401,H2300,6)*5))</f>
        <v>5</v>
      </c>
      <c r="L2300" s="7" t="str">
        <f aca="false">I2300&amp;J2300&amp;K2300</f>
        <v>355</v>
      </c>
      <c r="M2300" s="15" t="str">
        <f aca="false">INDEX('Mapa RF'!$B$4:$F$8,6-I2300,J2300)</f>
        <v>Leales</v>
      </c>
    </row>
    <row r="2301" customFormat="false" ht="15" hidden="false" customHeight="false" outlineLevel="0" collapsed="false">
      <c r="A2301" s="10" t="s">
        <v>6240</v>
      </c>
      <c r="B2301" s="10" t="s">
        <v>8968</v>
      </c>
      <c r="C2301" s="11" t="n">
        <v>46075</v>
      </c>
      <c r="D2301" s="13" t="b">
        <f aca="false">TRUE()</f>
        <v>1</v>
      </c>
      <c r="E2301" s="14" t="n">
        <f aca="false">_xlfn.MAXIFS(Pedidos!$C$2:$C$7000,Pedidos!$B$2:$B$7000,A2301)</f>
        <v>46075</v>
      </c>
      <c r="F2301" s="15" t="n">
        <f aca="false">Parámetros!$B$4-E2301</f>
        <v>221</v>
      </c>
      <c r="G2301" s="7" t="n">
        <f aca="false">COUNTIF(Pedidos!$B$2:$B$7000,A2301)</f>
        <v>1</v>
      </c>
      <c r="H2301" s="16" t="n">
        <f aca="false">SUMIFS(Pedidos!$D$2:$D$7000,Pedidos!$B$2:$B$7000,A2301)</f>
        <v>32.1</v>
      </c>
      <c r="I2301" s="7" t="n">
        <f aca="false">5-MIN(4,INT(PERCENTRANK($F$2:$F$2401,F2301,6)*5))</f>
        <v>3</v>
      </c>
      <c r="J2301" s="15" t="n">
        <f aca="false">IF(G2301&gt;=Parámetros!$B$8,5,IF(G2301&gt;=Parámetros!$B$7,4,IF(G2301&gt;=Parámetros!$B$6,3,IF(G2301&gt;=Parámetros!$B$5,2,1))))</f>
        <v>1</v>
      </c>
      <c r="K2301" s="7" t="n">
        <f aca="false">1+MIN(4,INT(PERCENTRANK($H$2:$H$2401,H2301,6)*5))</f>
        <v>2</v>
      </c>
      <c r="L2301" s="7" t="str">
        <f aca="false">I2301&amp;J2301&amp;K2301</f>
        <v>312</v>
      </c>
      <c r="M2301" s="15" t="str">
        <f aca="false">INDEX('Mapa RF'!$B$4:$F$8,6-I2301,J2301)</f>
        <v>A punto de dormirse</v>
      </c>
    </row>
    <row r="2302" customFormat="false" ht="15" hidden="false" customHeight="false" outlineLevel="0" collapsed="false">
      <c r="A2302" s="10" t="s">
        <v>4103</v>
      </c>
      <c r="B2302" s="10" t="s">
        <v>8968</v>
      </c>
      <c r="C2302" s="11" t="n">
        <v>45913</v>
      </c>
      <c r="D2302" s="13" t="b">
        <f aca="false">TRUE()</f>
        <v>1</v>
      </c>
      <c r="E2302" s="14" t="n">
        <f aca="false">_xlfn.MAXIFS(Pedidos!$C$2:$C$7000,Pedidos!$B$2:$B$7000,A2302)</f>
        <v>45913</v>
      </c>
      <c r="F2302" s="15" t="n">
        <f aca="false">Parámetros!$B$4-E2302</f>
        <v>383</v>
      </c>
      <c r="G2302" s="7" t="n">
        <f aca="false">COUNTIF(Pedidos!$B$2:$B$7000,A2302)</f>
        <v>1</v>
      </c>
      <c r="H2302" s="16" t="n">
        <f aca="false">SUMIFS(Pedidos!$D$2:$D$7000,Pedidos!$B$2:$B$7000,A2302)</f>
        <v>18.82</v>
      </c>
      <c r="I2302" s="7" t="n">
        <f aca="false">5-MIN(4,INT(PERCENTRANK($F$2:$F$2401,F2302,6)*5))</f>
        <v>2</v>
      </c>
      <c r="J2302" s="15" t="n">
        <f aca="false">IF(G2302&gt;=Parámetros!$B$8,5,IF(G2302&gt;=Parámetros!$B$7,4,IF(G2302&gt;=Parámetros!$B$6,3,IF(G2302&gt;=Parámetros!$B$5,2,1))))</f>
        <v>1</v>
      </c>
      <c r="K2302" s="7" t="n">
        <f aca="false">1+MIN(4,INT(PERCENTRANK($H$2:$H$2401,H2302,6)*5))</f>
        <v>1</v>
      </c>
      <c r="L2302" s="7" t="str">
        <f aca="false">I2302&amp;J2302&amp;K2302</f>
        <v>211</v>
      </c>
      <c r="M2302" s="15" t="str">
        <f aca="false">INDEX('Mapa RF'!$B$4:$F$8,6-I2302,J2302)</f>
        <v>Hibernando</v>
      </c>
    </row>
    <row r="2303" customFormat="false" ht="15" hidden="false" customHeight="false" outlineLevel="0" collapsed="false">
      <c r="A2303" s="10" t="s">
        <v>1421</v>
      </c>
      <c r="B2303" s="10" t="s">
        <v>8969</v>
      </c>
      <c r="C2303" s="11" t="n">
        <v>45712</v>
      </c>
      <c r="D2303" s="13" t="b">
        <f aca="false">TRUE()</f>
        <v>1</v>
      </c>
      <c r="E2303" s="14" t="n">
        <f aca="false">_xlfn.MAXIFS(Pedidos!$C$2:$C$7000,Pedidos!$B$2:$B$7000,A2303)</f>
        <v>45932</v>
      </c>
      <c r="F2303" s="15" t="n">
        <f aca="false">Parámetros!$B$4-E2303</f>
        <v>364</v>
      </c>
      <c r="G2303" s="7" t="n">
        <f aca="false">COUNTIF(Pedidos!$B$2:$B$7000,A2303)</f>
        <v>4</v>
      </c>
      <c r="H2303" s="16" t="n">
        <f aca="false">SUMIFS(Pedidos!$D$2:$D$7000,Pedidos!$B$2:$B$7000,A2303)</f>
        <v>203.23</v>
      </c>
      <c r="I2303" s="7" t="n">
        <f aca="false">5-MIN(4,INT(PERCENTRANK($F$2:$F$2401,F2303,6)*5))</f>
        <v>2</v>
      </c>
      <c r="J2303" s="15" t="n">
        <f aca="false">IF(G2303&gt;=Parámetros!$B$8,5,IF(G2303&gt;=Parámetros!$B$7,4,IF(G2303&gt;=Parámetros!$B$6,3,IF(G2303&gt;=Parámetros!$B$5,2,1))))</f>
        <v>4</v>
      </c>
      <c r="K2303" s="7" t="n">
        <f aca="false">1+MIN(4,INT(PERCENTRANK($H$2:$H$2401,H2303,6)*5))</f>
        <v>5</v>
      </c>
      <c r="L2303" s="7" t="str">
        <f aca="false">I2303&amp;J2303&amp;K2303</f>
        <v>245</v>
      </c>
      <c r="M2303" s="15" t="str">
        <f aca="false">INDEX('Mapa RF'!$B$4:$F$8,6-I2303,J2303)</f>
        <v>En riesgo</v>
      </c>
    </row>
    <row r="2304" customFormat="false" ht="15" hidden="false" customHeight="false" outlineLevel="0" collapsed="false">
      <c r="A2304" s="10" t="s">
        <v>3932</v>
      </c>
      <c r="B2304" s="10" t="s">
        <v>8968</v>
      </c>
      <c r="C2304" s="11" t="n">
        <v>45899</v>
      </c>
      <c r="D2304" s="13" t="b">
        <f aca="false">TRUE()</f>
        <v>1</v>
      </c>
      <c r="E2304" s="14" t="n">
        <f aca="false">_xlfn.MAXIFS(Pedidos!$C$2:$C$7000,Pedidos!$B$2:$B$7000,A2304)</f>
        <v>45988</v>
      </c>
      <c r="F2304" s="15" t="n">
        <f aca="false">Parámetros!$B$4-E2304</f>
        <v>308</v>
      </c>
      <c r="G2304" s="7" t="n">
        <f aca="false">COUNTIF(Pedidos!$B$2:$B$7000,A2304)</f>
        <v>2</v>
      </c>
      <c r="H2304" s="16" t="n">
        <f aca="false">SUMIFS(Pedidos!$D$2:$D$7000,Pedidos!$B$2:$B$7000,A2304)</f>
        <v>88.8</v>
      </c>
      <c r="I2304" s="7" t="n">
        <f aca="false">5-MIN(4,INT(PERCENTRANK($F$2:$F$2401,F2304,6)*5))</f>
        <v>3</v>
      </c>
      <c r="J2304" s="15" t="n">
        <f aca="false">IF(G2304&gt;=Parámetros!$B$8,5,IF(G2304&gt;=Parámetros!$B$7,4,IF(G2304&gt;=Parámetros!$B$6,3,IF(G2304&gt;=Parámetros!$B$5,2,1))))</f>
        <v>2</v>
      </c>
      <c r="K2304" s="7" t="n">
        <f aca="false">1+MIN(4,INT(PERCENTRANK($H$2:$H$2401,H2304,6)*5))</f>
        <v>4</v>
      </c>
      <c r="L2304" s="7" t="str">
        <f aca="false">I2304&amp;J2304&amp;K2304</f>
        <v>324</v>
      </c>
      <c r="M2304" s="15" t="str">
        <f aca="false">INDEX('Mapa RF'!$B$4:$F$8,6-I2304,J2304)</f>
        <v>A punto de dormirse</v>
      </c>
    </row>
    <row r="2305" customFormat="false" ht="15" hidden="false" customHeight="false" outlineLevel="0" collapsed="false">
      <c r="A2305" s="10" t="s">
        <v>443</v>
      </c>
      <c r="B2305" s="10" t="s">
        <v>8979</v>
      </c>
      <c r="C2305" s="11" t="n">
        <v>45620</v>
      </c>
      <c r="D2305" s="13" t="b">
        <f aca="false">TRUE()</f>
        <v>1</v>
      </c>
      <c r="E2305" s="14" t="n">
        <f aca="false">_xlfn.MAXIFS(Pedidos!$C$2:$C$7000,Pedidos!$B$2:$B$7000,A2305)</f>
        <v>46280</v>
      </c>
      <c r="F2305" s="15" t="n">
        <f aca="false">Parámetros!$B$4-E2305</f>
        <v>16</v>
      </c>
      <c r="G2305" s="7" t="n">
        <f aca="false">COUNTIF(Pedidos!$B$2:$B$7000,A2305)</f>
        <v>21</v>
      </c>
      <c r="H2305" s="16" t="n">
        <f aca="false">SUMIFS(Pedidos!$D$2:$D$7000,Pedidos!$B$2:$B$7000,A2305)</f>
        <v>878.42</v>
      </c>
      <c r="I2305" s="7" t="n">
        <f aca="false">5-MIN(4,INT(PERCENTRANK($F$2:$F$2401,F2305,6)*5))</f>
        <v>5</v>
      </c>
      <c r="J2305" s="15" t="n">
        <f aca="false">IF(G2305&gt;=Parámetros!$B$8,5,IF(G2305&gt;=Parámetros!$B$7,4,IF(G2305&gt;=Parámetros!$B$6,3,IF(G2305&gt;=Parámetros!$B$5,2,1))))</f>
        <v>5</v>
      </c>
      <c r="K2305" s="7" t="n">
        <f aca="false">1+MIN(4,INT(PERCENTRANK($H$2:$H$2401,H2305,6)*5))</f>
        <v>5</v>
      </c>
      <c r="L2305" s="7" t="str">
        <f aca="false">I2305&amp;J2305&amp;K2305</f>
        <v>555</v>
      </c>
      <c r="M2305" s="15" t="str">
        <f aca="false">INDEX('Mapa RF'!$B$4:$F$8,6-I2305,J2305)</f>
        <v>Campeones</v>
      </c>
    </row>
    <row r="2306" customFormat="false" ht="15" hidden="false" customHeight="false" outlineLevel="0" collapsed="false">
      <c r="A2306" s="10" t="s">
        <v>3871</v>
      </c>
      <c r="B2306" s="10" t="s">
        <v>8969</v>
      </c>
      <c r="C2306" s="11" t="n">
        <v>45894</v>
      </c>
      <c r="D2306" s="13" t="b">
        <f aca="false">TRUE()</f>
        <v>1</v>
      </c>
      <c r="E2306" s="14" t="n">
        <f aca="false">_xlfn.MAXIFS(Pedidos!$C$2:$C$7000,Pedidos!$B$2:$B$7000,A2306)</f>
        <v>45894</v>
      </c>
      <c r="F2306" s="15" t="n">
        <f aca="false">Parámetros!$B$4-E2306</f>
        <v>402</v>
      </c>
      <c r="G2306" s="7" t="n">
        <f aca="false">COUNTIF(Pedidos!$B$2:$B$7000,A2306)</f>
        <v>1</v>
      </c>
      <c r="H2306" s="16" t="n">
        <f aca="false">SUMIFS(Pedidos!$D$2:$D$7000,Pedidos!$B$2:$B$7000,A2306)</f>
        <v>35.06</v>
      </c>
      <c r="I2306" s="7" t="n">
        <f aca="false">5-MIN(4,INT(PERCENTRANK($F$2:$F$2401,F2306,6)*5))</f>
        <v>2</v>
      </c>
      <c r="J2306" s="15" t="n">
        <f aca="false">IF(G2306&gt;=Parámetros!$B$8,5,IF(G2306&gt;=Parámetros!$B$7,4,IF(G2306&gt;=Parámetros!$B$6,3,IF(G2306&gt;=Parámetros!$B$5,2,1))))</f>
        <v>1</v>
      </c>
      <c r="K2306" s="7" t="n">
        <f aca="false">1+MIN(4,INT(PERCENTRANK($H$2:$H$2401,H2306,6)*5))</f>
        <v>2</v>
      </c>
      <c r="L2306" s="7" t="str">
        <f aca="false">I2306&amp;J2306&amp;K2306</f>
        <v>212</v>
      </c>
      <c r="M2306" s="15" t="str">
        <f aca="false">INDEX('Mapa RF'!$B$4:$F$8,6-I2306,J2306)</f>
        <v>Hibernando</v>
      </c>
    </row>
    <row r="2307" customFormat="false" ht="15" hidden="false" customHeight="false" outlineLevel="0" collapsed="false">
      <c r="A2307" s="10" t="s">
        <v>5691</v>
      </c>
      <c r="B2307" s="10" t="s">
        <v>8968</v>
      </c>
      <c r="C2307" s="11" t="n">
        <v>46032</v>
      </c>
      <c r="D2307" s="13" t="b">
        <f aca="false">TRUE()</f>
        <v>1</v>
      </c>
      <c r="E2307" s="14" t="n">
        <f aca="false">_xlfn.MAXIFS(Pedidos!$C$2:$C$7000,Pedidos!$B$2:$B$7000,A2307)</f>
        <v>46032</v>
      </c>
      <c r="F2307" s="15" t="n">
        <f aca="false">Parámetros!$B$4-E2307</f>
        <v>264</v>
      </c>
      <c r="G2307" s="7" t="n">
        <f aca="false">COUNTIF(Pedidos!$B$2:$B$7000,A2307)</f>
        <v>1</v>
      </c>
      <c r="H2307" s="16" t="n">
        <f aca="false">SUMIFS(Pedidos!$D$2:$D$7000,Pedidos!$B$2:$B$7000,A2307)</f>
        <v>47.02</v>
      </c>
      <c r="I2307" s="7" t="n">
        <f aca="false">5-MIN(4,INT(PERCENTRANK($F$2:$F$2401,F2307,6)*5))</f>
        <v>3</v>
      </c>
      <c r="J2307" s="15" t="n">
        <f aca="false">IF(G2307&gt;=Parámetros!$B$8,5,IF(G2307&gt;=Parámetros!$B$7,4,IF(G2307&gt;=Parámetros!$B$6,3,IF(G2307&gt;=Parámetros!$B$5,2,1))))</f>
        <v>1</v>
      </c>
      <c r="K2307" s="7" t="n">
        <f aca="false">1+MIN(4,INT(PERCENTRANK($H$2:$H$2401,H2307,6)*5))</f>
        <v>3</v>
      </c>
      <c r="L2307" s="7" t="str">
        <f aca="false">I2307&amp;J2307&amp;K2307</f>
        <v>313</v>
      </c>
      <c r="M2307" s="15" t="str">
        <f aca="false">INDEX('Mapa RF'!$B$4:$F$8,6-I2307,J2307)</f>
        <v>A punto de dormirse</v>
      </c>
    </row>
    <row r="2308" customFormat="false" ht="15" hidden="false" customHeight="false" outlineLevel="0" collapsed="false">
      <c r="A2308" s="10" t="s">
        <v>4541</v>
      </c>
      <c r="B2308" s="10" t="s">
        <v>8972</v>
      </c>
      <c r="C2308" s="11" t="n">
        <v>45944</v>
      </c>
      <c r="D2308" s="13" t="b">
        <f aca="false">TRUE()</f>
        <v>1</v>
      </c>
      <c r="E2308" s="14" t="n">
        <f aca="false">_xlfn.MAXIFS(Pedidos!$C$2:$C$7000,Pedidos!$B$2:$B$7000,A2308)</f>
        <v>46026</v>
      </c>
      <c r="F2308" s="15" t="n">
        <f aca="false">Parámetros!$B$4-E2308</f>
        <v>270</v>
      </c>
      <c r="G2308" s="7" t="n">
        <f aca="false">COUNTIF(Pedidos!$B$2:$B$7000,A2308)</f>
        <v>2</v>
      </c>
      <c r="H2308" s="16" t="n">
        <f aca="false">SUMIFS(Pedidos!$D$2:$D$7000,Pedidos!$B$2:$B$7000,A2308)</f>
        <v>62.48</v>
      </c>
      <c r="I2308" s="7" t="n">
        <f aca="false">5-MIN(4,INT(PERCENTRANK($F$2:$F$2401,F2308,6)*5))</f>
        <v>3</v>
      </c>
      <c r="J2308" s="15" t="n">
        <f aca="false">IF(G2308&gt;=Parámetros!$B$8,5,IF(G2308&gt;=Parámetros!$B$7,4,IF(G2308&gt;=Parámetros!$B$6,3,IF(G2308&gt;=Parámetros!$B$5,2,1))))</f>
        <v>2</v>
      </c>
      <c r="K2308" s="7" t="n">
        <f aca="false">1+MIN(4,INT(PERCENTRANK($H$2:$H$2401,H2308,6)*5))</f>
        <v>4</v>
      </c>
      <c r="L2308" s="7" t="str">
        <f aca="false">I2308&amp;J2308&amp;K2308</f>
        <v>324</v>
      </c>
      <c r="M2308" s="15" t="str">
        <f aca="false">INDEX('Mapa RF'!$B$4:$F$8,6-I2308,J2308)</f>
        <v>A punto de dormirse</v>
      </c>
    </row>
    <row r="2309" customFormat="false" ht="15" hidden="false" customHeight="false" outlineLevel="0" collapsed="false">
      <c r="A2309" s="10" t="s">
        <v>6550</v>
      </c>
      <c r="B2309" s="10" t="s">
        <v>8973</v>
      </c>
      <c r="C2309" s="11" t="n">
        <v>46098</v>
      </c>
      <c r="D2309" s="13" t="b">
        <f aca="false">TRUE()</f>
        <v>1</v>
      </c>
      <c r="E2309" s="14" t="n">
        <f aca="false">_xlfn.MAXIFS(Pedidos!$C$2:$C$7000,Pedidos!$B$2:$B$7000,A2309)</f>
        <v>46098</v>
      </c>
      <c r="F2309" s="15" t="n">
        <f aca="false">Parámetros!$B$4-E2309</f>
        <v>198</v>
      </c>
      <c r="G2309" s="7" t="n">
        <f aca="false">COUNTIF(Pedidos!$B$2:$B$7000,A2309)</f>
        <v>1</v>
      </c>
      <c r="H2309" s="16" t="n">
        <f aca="false">SUMIFS(Pedidos!$D$2:$D$7000,Pedidos!$B$2:$B$7000,A2309)</f>
        <v>41.46</v>
      </c>
      <c r="I2309" s="7" t="n">
        <f aca="false">5-MIN(4,INT(PERCENTRANK($F$2:$F$2401,F2309,6)*5))</f>
        <v>4</v>
      </c>
      <c r="J2309" s="15" t="n">
        <f aca="false">IF(G2309&gt;=Parámetros!$B$8,5,IF(G2309&gt;=Parámetros!$B$7,4,IF(G2309&gt;=Parámetros!$B$6,3,IF(G2309&gt;=Parámetros!$B$5,2,1))))</f>
        <v>1</v>
      </c>
      <c r="K2309" s="7" t="n">
        <f aca="false">1+MIN(4,INT(PERCENTRANK($H$2:$H$2401,H2309,6)*5))</f>
        <v>3</v>
      </c>
      <c r="L2309" s="7" t="str">
        <f aca="false">I2309&amp;J2309&amp;K2309</f>
        <v>413</v>
      </c>
      <c r="M2309" s="15" t="str">
        <f aca="false">INDEX('Mapa RF'!$B$4:$F$8,6-I2309,J2309)</f>
        <v>Prometedores</v>
      </c>
    </row>
    <row r="2310" customFormat="false" ht="15" hidden="false" customHeight="false" outlineLevel="0" collapsed="false">
      <c r="A2310" s="10" t="s">
        <v>1577</v>
      </c>
      <c r="B2310" s="10" t="s">
        <v>8974</v>
      </c>
      <c r="C2310" s="11" t="n">
        <v>45723</v>
      </c>
      <c r="D2310" s="13" t="b">
        <f aca="false">TRUE()</f>
        <v>1</v>
      </c>
      <c r="E2310" s="14" t="n">
        <f aca="false">_xlfn.MAXIFS(Pedidos!$C$2:$C$7000,Pedidos!$B$2:$B$7000,A2310)</f>
        <v>45723</v>
      </c>
      <c r="F2310" s="15" t="n">
        <f aca="false">Parámetros!$B$4-E2310</f>
        <v>573</v>
      </c>
      <c r="G2310" s="7" t="n">
        <f aca="false">COUNTIF(Pedidos!$B$2:$B$7000,A2310)</f>
        <v>1</v>
      </c>
      <c r="H2310" s="16" t="n">
        <f aca="false">SUMIFS(Pedidos!$D$2:$D$7000,Pedidos!$B$2:$B$7000,A2310)</f>
        <v>24.05</v>
      </c>
      <c r="I2310" s="7" t="n">
        <f aca="false">5-MIN(4,INT(PERCENTRANK($F$2:$F$2401,F2310,6)*5))</f>
        <v>1</v>
      </c>
      <c r="J2310" s="15" t="n">
        <f aca="false">IF(G2310&gt;=Parámetros!$B$8,5,IF(G2310&gt;=Parámetros!$B$7,4,IF(G2310&gt;=Parámetros!$B$6,3,IF(G2310&gt;=Parámetros!$B$5,2,1))))</f>
        <v>1</v>
      </c>
      <c r="K2310" s="7" t="n">
        <f aca="false">1+MIN(4,INT(PERCENTRANK($H$2:$H$2401,H2310,6)*5))</f>
        <v>1</v>
      </c>
      <c r="L2310" s="7" t="str">
        <f aca="false">I2310&amp;J2310&amp;K2310</f>
        <v>111</v>
      </c>
      <c r="M2310" s="15" t="str">
        <f aca="false">INDEX('Mapa RF'!$B$4:$F$8,6-I2310,J2310)</f>
        <v>Hibernando</v>
      </c>
    </row>
    <row r="2311" customFormat="false" ht="15" hidden="false" customHeight="false" outlineLevel="0" collapsed="false">
      <c r="A2311" s="10" t="s">
        <v>4351</v>
      </c>
      <c r="B2311" s="10" t="s">
        <v>8968</v>
      </c>
      <c r="C2311" s="11" t="n">
        <v>45932</v>
      </c>
      <c r="D2311" s="13" t="b">
        <f aca="false">TRUE()</f>
        <v>1</v>
      </c>
      <c r="E2311" s="14" t="n">
        <f aca="false">_xlfn.MAXIFS(Pedidos!$C$2:$C$7000,Pedidos!$B$2:$B$7000,A2311)</f>
        <v>45932</v>
      </c>
      <c r="F2311" s="15" t="n">
        <f aca="false">Parámetros!$B$4-E2311</f>
        <v>364</v>
      </c>
      <c r="G2311" s="7" t="n">
        <f aca="false">COUNTIF(Pedidos!$B$2:$B$7000,A2311)</f>
        <v>1</v>
      </c>
      <c r="H2311" s="16" t="n">
        <f aca="false">SUMIFS(Pedidos!$D$2:$D$7000,Pedidos!$B$2:$B$7000,A2311)</f>
        <v>19.77</v>
      </c>
      <c r="I2311" s="7" t="n">
        <f aca="false">5-MIN(4,INT(PERCENTRANK($F$2:$F$2401,F2311,6)*5))</f>
        <v>2</v>
      </c>
      <c r="J2311" s="15" t="n">
        <f aca="false">IF(G2311&gt;=Parámetros!$B$8,5,IF(G2311&gt;=Parámetros!$B$7,4,IF(G2311&gt;=Parámetros!$B$6,3,IF(G2311&gt;=Parámetros!$B$5,2,1))))</f>
        <v>1</v>
      </c>
      <c r="K2311" s="7" t="n">
        <f aca="false">1+MIN(4,INT(PERCENTRANK($H$2:$H$2401,H2311,6)*5))</f>
        <v>1</v>
      </c>
      <c r="L2311" s="7" t="str">
        <f aca="false">I2311&amp;J2311&amp;K2311</f>
        <v>211</v>
      </c>
      <c r="M2311" s="15" t="str">
        <f aca="false">INDEX('Mapa RF'!$B$4:$F$8,6-I2311,J2311)</f>
        <v>Hibernando</v>
      </c>
    </row>
    <row r="2312" customFormat="false" ht="15" hidden="false" customHeight="false" outlineLevel="0" collapsed="false">
      <c r="A2312" s="10" t="s">
        <v>5214</v>
      </c>
      <c r="B2312" s="10" t="s">
        <v>8972</v>
      </c>
      <c r="C2312" s="11" t="n">
        <v>45995</v>
      </c>
      <c r="D2312" s="13" t="b">
        <f aca="false">FALSE()</f>
        <v>0</v>
      </c>
      <c r="E2312" s="14" t="n">
        <f aca="false">_xlfn.MAXIFS(Pedidos!$C$2:$C$7000,Pedidos!$B$2:$B$7000,A2312)</f>
        <v>46185</v>
      </c>
      <c r="F2312" s="15" t="n">
        <f aca="false">Parámetros!$B$4-E2312</f>
        <v>111</v>
      </c>
      <c r="G2312" s="7" t="n">
        <f aca="false">COUNTIF(Pedidos!$B$2:$B$7000,A2312)</f>
        <v>2</v>
      </c>
      <c r="H2312" s="16" t="n">
        <f aca="false">SUMIFS(Pedidos!$D$2:$D$7000,Pedidos!$B$2:$B$7000,A2312)</f>
        <v>45.89</v>
      </c>
      <c r="I2312" s="7" t="n">
        <f aca="false">5-MIN(4,INT(PERCENTRANK($F$2:$F$2401,F2312,6)*5))</f>
        <v>4</v>
      </c>
      <c r="J2312" s="15" t="n">
        <f aca="false">IF(G2312&gt;=Parámetros!$B$8,5,IF(G2312&gt;=Parámetros!$B$7,4,IF(G2312&gt;=Parámetros!$B$6,3,IF(G2312&gt;=Parámetros!$B$5,2,1))))</f>
        <v>2</v>
      </c>
      <c r="K2312" s="7" t="n">
        <f aca="false">1+MIN(4,INT(PERCENTRANK($H$2:$H$2401,H2312,6)*5))</f>
        <v>3</v>
      </c>
      <c r="L2312" s="7" t="str">
        <f aca="false">I2312&amp;J2312&amp;K2312</f>
        <v>423</v>
      </c>
      <c r="M2312" s="15" t="str">
        <f aca="false">INDEX('Mapa RF'!$B$4:$F$8,6-I2312,J2312)</f>
        <v>Potencialmente leales</v>
      </c>
    </row>
    <row r="2313" customFormat="false" ht="15" hidden="false" customHeight="false" outlineLevel="0" collapsed="false">
      <c r="A2313" s="10" t="s">
        <v>6493</v>
      </c>
      <c r="B2313" s="10" t="s">
        <v>8980</v>
      </c>
      <c r="C2313" s="11" t="n">
        <v>46094</v>
      </c>
      <c r="D2313" s="13" t="b">
        <f aca="false">TRUE()</f>
        <v>1</v>
      </c>
      <c r="E2313" s="14" t="n">
        <f aca="false">_xlfn.MAXIFS(Pedidos!$C$2:$C$7000,Pedidos!$B$2:$B$7000,A2313)</f>
        <v>46094</v>
      </c>
      <c r="F2313" s="15" t="n">
        <f aca="false">Parámetros!$B$4-E2313</f>
        <v>202</v>
      </c>
      <c r="G2313" s="7" t="n">
        <f aca="false">COUNTIF(Pedidos!$B$2:$B$7000,A2313)</f>
        <v>1</v>
      </c>
      <c r="H2313" s="16" t="n">
        <f aca="false">SUMIFS(Pedidos!$D$2:$D$7000,Pedidos!$B$2:$B$7000,A2313)</f>
        <v>57.36</v>
      </c>
      <c r="I2313" s="7" t="n">
        <f aca="false">5-MIN(4,INT(PERCENTRANK($F$2:$F$2401,F2313,6)*5))</f>
        <v>4</v>
      </c>
      <c r="J2313" s="15" t="n">
        <f aca="false">IF(G2313&gt;=Parámetros!$B$8,5,IF(G2313&gt;=Parámetros!$B$7,4,IF(G2313&gt;=Parámetros!$B$6,3,IF(G2313&gt;=Parámetros!$B$5,2,1))))</f>
        <v>1</v>
      </c>
      <c r="K2313" s="7" t="n">
        <f aca="false">1+MIN(4,INT(PERCENTRANK($H$2:$H$2401,H2313,6)*5))</f>
        <v>3</v>
      </c>
      <c r="L2313" s="7" t="str">
        <f aca="false">I2313&amp;J2313&amp;K2313</f>
        <v>413</v>
      </c>
      <c r="M2313" s="15" t="str">
        <f aca="false">INDEX('Mapa RF'!$B$4:$F$8,6-I2313,J2313)</f>
        <v>Prometedores</v>
      </c>
    </row>
    <row r="2314" customFormat="false" ht="15" hidden="false" customHeight="false" outlineLevel="0" collapsed="false">
      <c r="A2314" s="10" t="s">
        <v>1257</v>
      </c>
      <c r="B2314" s="10" t="s">
        <v>8974</v>
      </c>
      <c r="C2314" s="11" t="n">
        <v>45698</v>
      </c>
      <c r="D2314" s="13" t="b">
        <f aca="false">FALSE()</f>
        <v>0</v>
      </c>
      <c r="E2314" s="14" t="n">
        <f aca="false">_xlfn.MAXIFS(Pedidos!$C$2:$C$7000,Pedidos!$B$2:$B$7000,A2314)</f>
        <v>46033</v>
      </c>
      <c r="F2314" s="15" t="n">
        <f aca="false">Parámetros!$B$4-E2314</f>
        <v>263</v>
      </c>
      <c r="G2314" s="7" t="n">
        <f aca="false">COUNTIF(Pedidos!$B$2:$B$7000,A2314)</f>
        <v>3</v>
      </c>
      <c r="H2314" s="16" t="n">
        <f aca="false">SUMIFS(Pedidos!$D$2:$D$7000,Pedidos!$B$2:$B$7000,A2314)</f>
        <v>115.4</v>
      </c>
      <c r="I2314" s="7" t="n">
        <f aca="false">5-MIN(4,INT(PERCENTRANK($F$2:$F$2401,F2314,6)*5))</f>
        <v>3</v>
      </c>
      <c r="J2314" s="15" t="n">
        <f aca="false">IF(G2314&gt;=Parámetros!$B$8,5,IF(G2314&gt;=Parámetros!$B$7,4,IF(G2314&gt;=Parámetros!$B$6,3,IF(G2314&gt;=Parámetros!$B$5,2,1))))</f>
        <v>3</v>
      </c>
      <c r="K2314" s="7" t="n">
        <f aca="false">1+MIN(4,INT(PERCENTRANK($H$2:$H$2401,H2314,6)*5))</f>
        <v>4</v>
      </c>
      <c r="L2314" s="7" t="str">
        <f aca="false">I2314&amp;J2314&amp;K2314</f>
        <v>334</v>
      </c>
      <c r="M2314" s="15" t="str">
        <f aca="false">INDEX('Mapa RF'!$B$4:$F$8,6-I2314,J2314)</f>
        <v>Necesitan atención</v>
      </c>
    </row>
    <row r="2315" customFormat="false" ht="15" hidden="false" customHeight="false" outlineLevel="0" collapsed="false">
      <c r="A2315" s="10" t="s">
        <v>1067</v>
      </c>
      <c r="B2315" s="10" t="s">
        <v>8971</v>
      </c>
      <c r="C2315" s="11" t="n">
        <v>45681</v>
      </c>
      <c r="D2315" s="13" t="b">
        <f aca="false">TRUE()</f>
        <v>1</v>
      </c>
      <c r="E2315" s="14" t="n">
        <f aca="false">_xlfn.MAXIFS(Pedidos!$C$2:$C$7000,Pedidos!$B$2:$B$7000,A2315)</f>
        <v>45681</v>
      </c>
      <c r="F2315" s="15" t="n">
        <f aca="false">Parámetros!$B$4-E2315</f>
        <v>615</v>
      </c>
      <c r="G2315" s="7" t="n">
        <f aca="false">COUNTIF(Pedidos!$B$2:$B$7000,A2315)</f>
        <v>1</v>
      </c>
      <c r="H2315" s="16" t="n">
        <f aca="false">SUMIFS(Pedidos!$D$2:$D$7000,Pedidos!$B$2:$B$7000,A2315)</f>
        <v>21.19</v>
      </c>
      <c r="I2315" s="7" t="n">
        <f aca="false">5-MIN(4,INT(PERCENTRANK($F$2:$F$2401,F2315,6)*5))</f>
        <v>1</v>
      </c>
      <c r="J2315" s="15" t="n">
        <f aca="false">IF(G2315&gt;=Parámetros!$B$8,5,IF(G2315&gt;=Parámetros!$B$7,4,IF(G2315&gt;=Parámetros!$B$6,3,IF(G2315&gt;=Parámetros!$B$5,2,1))))</f>
        <v>1</v>
      </c>
      <c r="K2315" s="7" t="n">
        <f aca="false">1+MIN(4,INT(PERCENTRANK($H$2:$H$2401,H2315,6)*5))</f>
        <v>1</v>
      </c>
      <c r="L2315" s="7" t="str">
        <f aca="false">I2315&amp;J2315&amp;K2315</f>
        <v>111</v>
      </c>
      <c r="M2315" s="15" t="str">
        <f aca="false">INDEX('Mapa RF'!$B$4:$F$8,6-I2315,J2315)</f>
        <v>Hibernando</v>
      </c>
    </row>
    <row r="2316" customFormat="false" ht="15" hidden="false" customHeight="false" outlineLevel="0" collapsed="false">
      <c r="A2316" s="10" t="s">
        <v>1646</v>
      </c>
      <c r="B2316" s="10" t="s">
        <v>8973</v>
      </c>
      <c r="C2316" s="11" t="n">
        <v>45728</v>
      </c>
      <c r="D2316" s="13" t="b">
        <f aca="false">TRUE()</f>
        <v>1</v>
      </c>
      <c r="E2316" s="14" t="n">
        <f aca="false">_xlfn.MAXIFS(Pedidos!$C$2:$C$7000,Pedidos!$B$2:$B$7000,A2316)</f>
        <v>45934</v>
      </c>
      <c r="F2316" s="15" t="n">
        <f aca="false">Parámetros!$B$4-E2316</f>
        <v>362</v>
      </c>
      <c r="G2316" s="7" t="n">
        <f aca="false">COUNTIF(Pedidos!$B$2:$B$7000,A2316)</f>
        <v>7</v>
      </c>
      <c r="H2316" s="16" t="n">
        <f aca="false">SUMIFS(Pedidos!$D$2:$D$7000,Pedidos!$B$2:$B$7000,A2316)</f>
        <v>327.4</v>
      </c>
      <c r="I2316" s="7" t="n">
        <f aca="false">5-MIN(4,INT(PERCENTRANK($F$2:$F$2401,F2316,6)*5))</f>
        <v>2</v>
      </c>
      <c r="J2316" s="15" t="n">
        <f aca="false">IF(G2316&gt;=Parámetros!$B$8,5,IF(G2316&gt;=Parámetros!$B$7,4,IF(G2316&gt;=Parámetros!$B$6,3,IF(G2316&gt;=Parámetros!$B$5,2,1))))</f>
        <v>5</v>
      </c>
      <c r="K2316" s="7" t="n">
        <f aca="false">1+MIN(4,INT(PERCENTRANK($H$2:$H$2401,H2316,6)*5))</f>
        <v>5</v>
      </c>
      <c r="L2316" s="7" t="str">
        <f aca="false">I2316&amp;J2316&amp;K2316</f>
        <v>255</v>
      </c>
      <c r="M2316" s="15" t="str">
        <f aca="false">INDEX('Mapa RF'!$B$4:$F$8,6-I2316,J2316)</f>
        <v>No podemos perderlos</v>
      </c>
    </row>
    <row r="2317" customFormat="false" ht="15" hidden="false" customHeight="false" outlineLevel="0" collapsed="false">
      <c r="A2317" s="10" t="s">
        <v>3290</v>
      </c>
      <c r="B2317" s="10" t="s">
        <v>8972</v>
      </c>
      <c r="C2317" s="11" t="n">
        <v>45853</v>
      </c>
      <c r="D2317" s="13" t="b">
        <f aca="false">TRUE()</f>
        <v>1</v>
      </c>
      <c r="E2317" s="14" t="n">
        <f aca="false">_xlfn.MAXIFS(Pedidos!$C$2:$C$7000,Pedidos!$B$2:$B$7000,A2317)</f>
        <v>46286</v>
      </c>
      <c r="F2317" s="15" t="n">
        <f aca="false">Parámetros!$B$4-E2317</f>
        <v>10</v>
      </c>
      <c r="G2317" s="7" t="n">
        <f aca="false">COUNTIF(Pedidos!$B$2:$B$7000,A2317)</f>
        <v>18</v>
      </c>
      <c r="H2317" s="16" t="n">
        <f aca="false">SUMIFS(Pedidos!$D$2:$D$7000,Pedidos!$B$2:$B$7000,A2317)</f>
        <v>849.88</v>
      </c>
      <c r="I2317" s="7" t="n">
        <f aca="false">5-MIN(4,INT(PERCENTRANK($F$2:$F$2401,F2317,6)*5))</f>
        <v>5</v>
      </c>
      <c r="J2317" s="15" t="n">
        <f aca="false">IF(G2317&gt;=Parámetros!$B$8,5,IF(G2317&gt;=Parámetros!$B$7,4,IF(G2317&gt;=Parámetros!$B$6,3,IF(G2317&gt;=Parámetros!$B$5,2,1))))</f>
        <v>5</v>
      </c>
      <c r="K2317" s="7" t="n">
        <f aca="false">1+MIN(4,INT(PERCENTRANK($H$2:$H$2401,H2317,6)*5))</f>
        <v>5</v>
      </c>
      <c r="L2317" s="7" t="str">
        <f aca="false">I2317&amp;J2317&amp;K2317</f>
        <v>555</v>
      </c>
      <c r="M2317" s="15" t="str">
        <f aca="false">INDEX('Mapa RF'!$B$4:$F$8,6-I2317,J2317)</f>
        <v>Campeones</v>
      </c>
    </row>
    <row r="2318" customFormat="false" ht="15" hidden="false" customHeight="false" outlineLevel="0" collapsed="false">
      <c r="A2318" s="10" t="s">
        <v>2953</v>
      </c>
      <c r="B2318" s="10" t="s">
        <v>8971</v>
      </c>
      <c r="C2318" s="11" t="n">
        <v>45828</v>
      </c>
      <c r="D2318" s="13" t="b">
        <f aca="false">TRUE()</f>
        <v>1</v>
      </c>
      <c r="E2318" s="14" t="n">
        <f aca="false">_xlfn.MAXIFS(Pedidos!$C$2:$C$7000,Pedidos!$B$2:$B$7000,A2318)</f>
        <v>45828</v>
      </c>
      <c r="F2318" s="15" t="n">
        <f aca="false">Parámetros!$B$4-E2318</f>
        <v>468</v>
      </c>
      <c r="G2318" s="7" t="n">
        <f aca="false">COUNTIF(Pedidos!$B$2:$B$7000,A2318)</f>
        <v>1</v>
      </c>
      <c r="H2318" s="16" t="n">
        <f aca="false">SUMIFS(Pedidos!$D$2:$D$7000,Pedidos!$B$2:$B$7000,A2318)</f>
        <v>18.06</v>
      </c>
      <c r="I2318" s="7" t="n">
        <f aca="false">5-MIN(4,INT(PERCENTRANK($F$2:$F$2401,F2318,6)*5))</f>
        <v>2</v>
      </c>
      <c r="J2318" s="15" t="n">
        <f aca="false">IF(G2318&gt;=Parámetros!$B$8,5,IF(G2318&gt;=Parámetros!$B$7,4,IF(G2318&gt;=Parámetros!$B$6,3,IF(G2318&gt;=Parámetros!$B$5,2,1))))</f>
        <v>1</v>
      </c>
      <c r="K2318" s="7" t="n">
        <f aca="false">1+MIN(4,INT(PERCENTRANK($H$2:$H$2401,H2318,6)*5))</f>
        <v>1</v>
      </c>
      <c r="L2318" s="7" t="str">
        <f aca="false">I2318&amp;J2318&amp;K2318</f>
        <v>211</v>
      </c>
      <c r="M2318" s="15" t="str">
        <f aca="false">INDEX('Mapa RF'!$B$4:$F$8,6-I2318,J2318)</f>
        <v>Hibernando</v>
      </c>
    </row>
    <row r="2319" customFormat="false" ht="15" hidden="false" customHeight="false" outlineLevel="0" collapsed="false">
      <c r="A2319" s="10" t="s">
        <v>7698</v>
      </c>
      <c r="B2319" s="10" t="s">
        <v>8972</v>
      </c>
      <c r="C2319" s="11" t="n">
        <v>46195</v>
      </c>
      <c r="D2319" s="13" t="b">
        <f aca="false">TRUE()</f>
        <v>1</v>
      </c>
      <c r="E2319" s="14" t="n">
        <f aca="false">_xlfn.MAXIFS(Pedidos!$C$2:$C$7000,Pedidos!$B$2:$B$7000,A2319)</f>
        <v>46195</v>
      </c>
      <c r="F2319" s="15" t="n">
        <f aca="false">Parámetros!$B$4-E2319</f>
        <v>101</v>
      </c>
      <c r="G2319" s="7" t="n">
        <f aca="false">COUNTIF(Pedidos!$B$2:$B$7000,A2319)</f>
        <v>1</v>
      </c>
      <c r="H2319" s="16" t="n">
        <f aca="false">SUMIFS(Pedidos!$D$2:$D$7000,Pedidos!$B$2:$B$7000,A2319)</f>
        <v>22.1</v>
      </c>
      <c r="I2319" s="7" t="n">
        <f aca="false">5-MIN(4,INT(PERCENTRANK($F$2:$F$2401,F2319,6)*5))</f>
        <v>4</v>
      </c>
      <c r="J2319" s="15" t="n">
        <f aca="false">IF(G2319&gt;=Parámetros!$B$8,5,IF(G2319&gt;=Parámetros!$B$7,4,IF(G2319&gt;=Parámetros!$B$6,3,IF(G2319&gt;=Parámetros!$B$5,2,1))))</f>
        <v>1</v>
      </c>
      <c r="K2319" s="7" t="n">
        <f aca="false">1+MIN(4,INT(PERCENTRANK($H$2:$H$2401,H2319,6)*5))</f>
        <v>1</v>
      </c>
      <c r="L2319" s="7" t="str">
        <f aca="false">I2319&amp;J2319&amp;K2319</f>
        <v>411</v>
      </c>
      <c r="M2319" s="15" t="str">
        <f aca="false">INDEX('Mapa RF'!$B$4:$F$8,6-I2319,J2319)</f>
        <v>Prometedores</v>
      </c>
    </row>
    <row r="2320" customFormat="false" ht="15" hidden="false" customHeight="false" outlineLevel="0" collapsed="false">
      <c r="A2320" s="10" t="s">
        <v>5525</v>
      </c>
      <c r="B2320" s="10" t="s">
        <v>8972</v>
      </c>
      <c r="C2320" s="11" t="n">
        <v>46020</v>
      </c>
      <c r="D2320" s="13" t="b">
        <f aca="false">TRUE()</f>
        <v>1</v>
      </c>
      <c r="E2320" s="14" t="n">
        <f aca="false">_xlfn.MAXIFS(Pedidos!$C$2:$C$7000,Pedidos!$B$2:$B$7000,A2320)</f>
        <v>46020</v>
      </c>
      <c r="F2320" s="15" t="n">
        <f aca="false">Parámetros!$B$4-E2320</f>
        <v>276</v>
      </c>
      <c r="G2320" s="7" t="n">
        <f aca="false">COUNTIF(Pedidos!$B$2:$B$7000,A2320)</f>
        <v>1</v>
      </c>
      <c r="H2320" s="16" t="n">
        <f aca="false">SUMIFS(Pedidos!$D$2:$D$7000,Pedidos!$B$2:$B$7000,A2320)</f>
        <v>39.83</v>
      </c>
      <c r="I2320" s="7" t="n">
        <f aca="false">5-MIN(4,INT(PERCENTRANK($F$2:$F$2401,F2320,6)*5))</f>
        <v>3</v>
      </c>
      <c r="J2320" s="15" t="n">
        <f aca="false">IF(G2320&gt;=Parámetros!$B$8,5,IF(G2320&gt;=Parámetros!$B$7,4,IF(G2320&gt;=Parámetros!$B$6,3,IF(G2320&gt;=Parámetros!$B$5,2,1))))</f>
        <v>1</v>
      </c>
      <c r="K2320" s="7" t="n">
        <f aca="false">1+MIN(4,INT(PERCENTRANK($H$2:$H$2401,H2320,6)*5))</f>
        <v>3</v>
      </c>
      <c r="L2320" s="7" t="str">
        <f aca="false">I2320&amp;J2320&amp;K2320</f>
        <v>313</v>
      </c>
      <c r="M2320" s="15" t="str">
        <f aca="false">INDEX('Mapa RF'!$B$4:$F$8,6-I2320,J2320)</f>
        <v>A punto de dormirse</v>
      </c>
    </row>
    <row r="2321" customFormat="false" ht="15" hidden="false" customHeight="false" outlineLevel="0" collapsed="false">
      <c r="A2321" s="10" t="s">
        <v>4614</v>
      </c>
      <c r="B2321" s="10" t="s">
        <v>8973</v>
      </c>
      <c r="C2321" s="11" t="n">
        <v>45950</v>
      </c>
      <c r="D2321" s="13" t="b">
        <f aca="false">TRUE()</f>
        <v>1</v>
      </c>
      <c r="E2321" s="14" t="n">
        <f aca="false">_xlfn.MAXIFS(Pedidos!$C$2:$C$7000,Pedidos!$B$2:$B$7000,A2321)</f>
        <v>45995</v>
      </c>
      <c r="F2321" s="15" t="n">
        <f aca="false">Parámetros!$B$4-E2321</f>
        <v>301</v>
      </c>
      <c r="G2321" s="7" t="n">
        <f aca="false">COUNTIF(Pedidos!$B$2:$B$7000,A2321)</f>
        <v>2</v>
      </c>
      <c r="H2321" s="16" t="n">
        <f aca="false">SUMIFS(Pedidos!$D$2:$D$7000,Pedidos!$B$2:$B$7000,A2321)</f>
        <v>66.1</v>
      </c>
      <c r="I2321" s="7" t="n">
        <f aca="false">5-MIN(4,INT(PERCENTRANK($F$2:$F$2401,F2321,6)*5))</f>
        <v>3</v>
      </c>
      <c r="J2321" s="15" t="n">
        <f aca="false">IF(G2321&gt;=Parámetros!$B$8,5,IF(G2321&gt;=Parámetros!$B$7,4,IF(G2321&gt;=Parámetros!$B$6,3,IF(G2321&gt;=Parámetros!$B$5,2,1))))</f>
        <v>2</v>
      </c>
      <c r="K2321" s="7" t="n">
        <f aca="false">1+MIN(4,INT(PERCENTRANK($H$2:$H$2401,H2321,6)*5))</f>
        <v>4</v>
      </c>
      <c r="L2321" s="7" t="str">
        <f aca="false">I2321&amp;J2321&amp;K2321</f>
        <v>324</v>
      </c>
      <c r="M2321" s="15" t="str">
        <f aca="false">INDEX('Mapa RF'!$B$4:$F$8,6-I2321,J2321)</f>
        <v>A punto de dormirse</v>
      </c>
    </row>
    <row r="2322" customFormat="false" ht="15" hidden="false" customHeight="false" outlineLevel="0" collapsed="false">
      <c r="A2322" s="10" t="s">
        <v>3773</v>
      </c>
      <c r="B2322" s="10" t="s">
        <v>8978</v>
      </c>
      <c r="C2322" s="11" t="n">
        <v>45887</v>
      </c>
      <c r="D2322" s="13" t="b">
        <f aca="false">TRUE()</f>
        <v>1</v>
      </c>
      <c r="E2322" s="14" t="n">
        <f aca="false">_xlfn.MAXIFS(Pedidos!$C$2:$C$7000,Pedidos!$B$2:$B$7000,A2322)</f>
        <v>46151</v>
      </c>
      <c r="F2322" s="15" t="n">
        <f aca="false">Parámetros!$B$4-E2322</f>
        <v>145</v>
      </c>
      <c r="G2322" s="7" t="n">
        <f aca="false">COUNTIF(Pedidos!$B$2:$B$7000,A2322)</f>
        <v>3</v>
      </c>
      <c r="H2322" s="16" t="n">
        <f aca="false">SUMIFS(Pedidos!$D$2:$D$7000,Pedidos!$B$2:$B$7000,A2322)</f>
        <v>65.36</v>
      </c>
      <c r="I2322" s="7" t="n">
        <f aca="false">5-MIN(4,INT(PERCENTRANK($F$2:$F$2401,F2322,6)*5))</f>
        <v>4</v>
      </c>
      <c r="J2322" s="15" t="n">
        <f aca="false">IF(G2322&gt;=Parámetros!$B$8,5,IF(G2322&gt;=Parámetros!$B$7,4,IF(G2322&gt;=Parámetros!$B$6,3,IF(G2322&gt;=Parámetros!$B$5,2,1))))</f>
        <v>3</v>
      </c>
      <c r="K2322" s="7" t="n">
        <f aca="false">1+MIN(4,INT(PERCENTRANK($H$2:$H$2401,H2322,6)*5))</f>
        <v>4</v>
      </c>
      <c r="L2322" s="7" t="str">
        <f aca="false">I2322&amp;J2322&amp;K2322</f>
        <v>434</v>
      </c>
      <c r="M2322" s="15" t="str">
        <f aca="false">INDEX('Mapa RF'!$B$4:$F$8,6-I2322,J2322)</f>
        <v>Potencialmente leales</v>
      </c>
    </row>
    <row r="2323" customFormat="false" ht="15" hidden="false" customHeight="false" outlineLevel="0" collapsed="false">
      <c r="A2323" s="10" t="s">
        <v>1132</v>
      </c>
      <c r="B2323" s="10" t="s">
        <v>8982</v>
      </c>
      <c r="C2323" s="11" t="n">
        <v>45687</v>
      </c>
      <c r="D2323" s="13" t="b">
        <f aca="false">FALSE()</f>
        <v>0</v>
      </c>
      <c r="E2323" s="14" t="n">
        <f aca="false">_xlfn.MAXIFS(Pedidos!$C$2:$C$7000,Pedidos!$B$2:$B$7000,A2323)</f>
        <v>45687</v>
      </c>
      <c r="F2323" s="15" t="n">
        <f aca="false">Parámetros!$B$4-E2323</f>
        <v>609</v>
      </c>
      <c r="G2323" s="7" t="n">
        <f aca="false">COUNTIF(Pedidos!$B$2:$B$7000,A2323)</f>
        <v>1</v>
      </c>
      <c r="H2323" s="16" t="n">
        <f aca="false">SUMIFS(Pedidos!$D$2:$D$7000,Pedidos!$B$2:$B$7000,A2323)</f>
        <v>21.94</v>
      </c>
      <c r="I2323" s="7" t="n">
        <f aca="false">5-MIN(4,INT(PERCENTRANK($F$2:$F$2401,F2323,6)*5))</f>
        <v>1</v>
      </c>
      <c r="J2323" s="15" t="n">
        <f aca="false">IF(G2323&gt;=Parámetros!$B$8,5,IF(G2323&gt;=Parámetros!$B$7,4,IF(G2323&gt;=Parámetros!$B$6,3,IF(G2323&gt;=Parámetros!$B$5,2,1))))</f>
        <v>1</v>
      </c>
      <c r="K2323" s="7" t="n">
        <f aca="false">1+MIN(4,INT(PERCENTRANK($H$2:$H$2401,H2323,6)*5))</f>
        <v>1</v>
      </c>
      <c r="L2323" s="7" t="str">
        <f aca="false">I2323&amp;J2323&amp;K2323</f>
        <v>111</v>
      </c>
      <c r="M2323" s="15" t="str">
        <f aca="false">INDEX('Mapa RF'!$B$4:$F$8,6-I2323,J2323)</f>
        <v>Hibernando</v>
      </c>
    </row>
    <row r="2324" customFormat="false" ht="15" hidden="false" customHeight="false" outlineLevel="0" collapsed="false">
      <c r="A2324" s="10" t="s">
        <v>5271</v>
      </c>
      <c r="B2324" s="10" t="s">
        <v>8972</v>
      </c>
      <c r="C2324" s="11" t="n">
        <v>46000</v>
      </c>
      <c r="D2324" s="13" t="b">
        <f aca="false">TRUE()</f>
        <v>1</v>
      </c>
      <c r="E2324" s="14" t="n">
        <f aca="false">_xlfn.MAXIFS(Pedidos!$C$2:$C$7000,Pedidos!$B$2:$B$7000,A2324)</f>
        <v>46000</v>
      </c>
      <c r="F2324" s="15" t="n">
        <f aca="false">Parámetros!$B$4-E2324</f>
        <v>296</v>
      </c>
      <c r="G2324" s="7" t="n">
        <f aca="false">COUNTIF(Pedidos!$B$2:$B$7000,A2324)</f>
        <v>1</v>
      </c>
      <c r="H2324" s="16" t="n">
        <f aca="false">SUMIFS(Pedidos!$D$2:$D$7000,Pedidos!$B$2:$B$7000,A2324)</f>
        <v>19.23</v>
      </c>
      <c r="I2324" s="7" t="n">
        <f aca="false">5-MIN(4,INT(PERCENTRANK($F$2:$F$2401,F2324,6)*5))</f>
        <v>3</v>
      </c>
      <c r="J2324" s="15" t="n">
        <f aca="false">IF(G2324&gt;=Parámetros!$B$8,5,IF(G2324&gt;=Parámetros!$B$7,4,IF(G2324&gt;=Parámetros!$B$6,3,IF(G2324&gt;=Parámetros!$B$5,2,1))))</f>
        <v>1</v>
      </c>
      <c r="K2324" s="7" t="n">
        <f aca="false">1+MIN(4,INT(PERCENTRANK($H$2:$H$2401,H2324,6)*5))</f>
        <v>1</v>
      </c>
      <c r="L2324" s="7" t="str">
        <f aca="false">I2324&amp;J2324&amp;K2324</f>
        <v>311</v>
      </c>
      <c r="M2324" s="15" t="str">
        <f aca="false">INDEX('Mapa RF'!$B$4:$F$8,6-I2324,J2324)</f>
        <v>A punto de dormirse</v>
      </c>
    </row>
    <row r="2325" customFormat="false" ht="15" hidden="false" customHeight="false" outlineLevel="0" collapsed="false">
      <c r="A2325" s="10" t="s">
        <v>2318</v>
      </c>
      <c r="B2325" s="10" t="s">
        <v>8972</v>
      </c>
      <c r="C2325" s="11" t="n">
        <v>45779</v>
      </c>
      <c r="D2325" s="13" t="b">
        <f aca="false">FALSE()</f>
        <v>0</v>
      </c>
      <c r="E2325" s="14" t="n">
        <f aca="false">_xlfn.MAXIFS(Pedidos!$C$2:$C$7000,Pedidos!$B$2:$B$7000,A2325)</f>
        <v>45779</v>
      </c>
      <c r="F2325" s="15" t="n">
        <f aca="false">Parámetros!$B$4-E2325</f>
        <v>517</v>
      </c>
      <c r="G2325" s="7" t="n">
        <f aca="false">COUNTIF(Pedidos!$B$2:$B$7000,A2325)</f>
        <v>1</v>
      </c>
      <c r="H2325" s="16" t="n">
        <f aca="false">SUMIFS(Pedidos!$D$2:$D$7000,Pedidos!$B$2:$B$7000,A2325)</f>
        <v>26.65</v>
      </c>
      <c r="I2325" s="7" t="n">
        <f aca="false">5-MIN(4,INT(PERCENTRANK($F$2:$F$2401,F2325,6)*5))</f>
        <v>1</v>
      </c>
      <c r="J2325" s="15" t="n">
        <f aca="false">IF(G2325&gt;=Parámetros!$B$8,5,IF(G2325&gt;=Parámetros!$B$7,4,IF(G2325&gt;=Parámetros!$B$6,3,IF(G2325&gt;=Parámetros!$B$5,2,1))))</f>
        <v>1</v>
      </c>
      <c r="K2325" s="7" t="n">
        <f aca="false">1+MIN(4,INT(PERCENTRANK($H$2:$H$2401,H2325,6)*5))</f>
        <v>2</v>
      </c>
      <c r="L2325" s="7" t="str">
        <f aca="false">I2325&amp;J2325&amp;K2325</f>
        <v>112</v>
      </c>
      <c r="M2325" s="15" t="str">
        <f aca="false">INDEX('Mapa RF'!$B$4:$F$8,6-I2325,J2325)</f>
        <v>Hibernando</v>
      </c>
    </row>
    <row r="2326" customFormat="false" ht="15" hidden="false" customHeight="false" outlineLevel="0" collapsed="false">
      <c r="A2326" s="10" t="s">
        <v>2685</v>
      </c>
      <c r="B2326" s="10" t="s">
        <v>8982</v>
      </c>
      <c r="C2326" s="11" t="n">
        <v>45808</v>
      </c>
      <c r="D2326" s="13" t="b">
        <f aca="false">TRUE()</f>
        <v>1</v>
      </c>
      <c r="E2326" s="14" t="n">
        <f aca="false">_xlfn.MAXIFS(Pedidos!$C$2:$C$7000,Pedidos!$B$2:$B$7000,A2326)</f>
        <v>45808</v>
      </c>
      <c r="F2326" s="15" t="n">
        <f aca="false">Parámetros!$B$4-E2326</f>
        <v>488</v>
      </c>
      <c r="G2326" s="7" t="n">
        <f aca="false">COUNTIF(Pedidos!$B$2:$B$7000,A2326)</f>
        <v>1</v>
      </c>
      <c r="H2326" s="16" t="n">
        <f aca="false">SUMIFS(Pedidos!$D$2:$D$7000,Pedidos!$B$2:$B$7000,A2326)</f>
        <v>45.21</v>
      </c>
      <c r="I2326" s="7" t="n">
        <f aca="false">5-MIN(4,INT(PERCENTRANK($F$2:$F$2401,F2326,6)*5))</f>
        <v>2</v>
      </c>
      <c r="J2326" s="15" t="n">
        <f aca="false">IF(G2326&gt;=Parámetros!$B$8,5,IF(G2326&gt;=Parámetros!$B$7,4,IF(G2326&gt;=Parámetros!$B$6,3,IF(G2326&gt;=Parámetros!$B$5,2,1))))</f>
        <v>1</v>
      </c>
      <c r="K2326" s="7" t="n">
        <f aca="false">1+MIN(4,INT(PERCENTRANK($H$2:$H$2401,H2326,6)*5))</f>
        <v>3</v>
      </c>
      <c r="L2326" s="7" t="str">
        <f aca="false">I2326&amp;J2326&amp;K2326</f>
        <v>213</v>
      </c>
      <c r="M2326" s="15" t="str">
        <f aca="false">INDEX('Mapa RF'!$B$4:$F$8,6-I2326,J2326)</f>
        <v>Hibernando</v>
      </c>
    </row>
    <row r="2327" customFormat="false" ht="15" hidden="false" customHeight="false" outlineLevel="0" collapsed="false">
      <c r="A2327" s="10" t="s">
        <v>7660</v>
      </c>
      <c r="B2327" s="10" t="s">
        <v>8975</v>
      </c>
      <c r="C2327" s="11" t="n">
        <v>46191</v>
      </c>
      <c r="D2327" s="13" t="b">
        <f aca="false">FALSE()</f>
        <v>0</v>
      </c>
      <c r="E2327" s="14" t="n">
        <f aca="false">_xlfn.MAXIFS(Pedidos!$C$2:$C$7000,Pedidos!$B$2:$B$7000,A2327)</f>
        <v>46191</v>
      </c>
      <c r="F2327" s="15" t="n">
        <f aca="false">Parámetros!$B$4-E2327</f>
        <v>105</v>
      </c>
      <c r="G2327" s="7" t="n">
        <f aca="false">COUNTIF(Pedidos!$B$2:$B$7000,A2327)</f>
        <v>1</v>
      </c>
      <c r="H2327" s="16" t="n">
        <f aca="false">SUMIFS(Pedidos!$D$2:$D$7000,Pedidos!$B$2:$B$7000,A2327)</f>
        <v>27.8</v>
      </c>
      <c r="I2327" s="7" t="n">
        <f aca="false">5-MIN(4,INT(PERCENTRANK($F$2:$F$2401,F2327,6)*5))</f>
        <v>4</v>
      </c>
      <c r="J2327" s="15" t="n">
        <f aca="false">IF(G2327&gt;=Parámetros!$B$8,5,IF(G2327&gt;=Parámetros!$B$7,4,IF(G2327&gt;=Parámetros!$B$6,3,IF(G2327&gt;=Parámetros!$B$5,2,1))))</f>
        <v>1</v>
      </c>
      <c r="K2327" s="7" t="n">
        <f aca="false">1+MIN(4,INT(PERCENTRANK($H$2:$H$2401,H2327,6)*5))</f>
        <v>2</v>
      </c>
      <c r="L2327" s="7" t="str">
        <f aca="false">I2327&amp;J2327&amp;K2327</f>
        <v>412</v>
      </c>
      <c r="M2327" s="15" t="str">
        <f aca="false">INDEX('Mapa RF'!$B$4:$F$8,6-I2327,J2327)</f>
        <v>Prometedores</v>
      </c>
    </row>
    <row r="2328" customFormat="false" ht="15" hidden="false" customHeight="false" outlineLevel="0" collapsed="false">
      <c r="A2328" s="10" t="s">
        <v>3985</v>
      </c>
      <c r="B2328" s="10" t="s">
        <v>8973</v>
      </c>
      <c r="C2328" s="11" t="n">
        <v>45903</v>
      </c>
      <c r="D2328" s="13" t="b">
        <f aca="false">TRUE()</f>
        <v>1</v>
      </c>
      <c r="E2328" s="14" t="n">
        <f aca="false">_xlfn.MAXIFS(Pedidos!$C$2:$C$7000,Pedidos!$B$2:$B$7000,A2328)</f>
        <v>45903</v>
      </c>
      <c r="F2328" s="15" t="n">
        <f aca="false">Parámetros!$B$4-E2328</f>
        <v>393</v>
      </c>
      <c r="G2328" s="7" t="n">
        <f aca="false">COUNTIF(Pedidos!$B$2:$B$7000,A2328)</f>
        <v>1</v>
      </c>
      <c r="H2328" s="16" t="n">
        <f aca="false">SUMIFS(Pedidos!$D$2:$D$7000,Pedidos!$B$2:$B$7000,A2328)</f>
        <v>28.29</v>
      </c>
      <c r="I2328" s="7" t="n">
        <f aca="false">5-MIN(4,INT(PERCENTRANK($F$2:$F$2401,F2328,6)*5))</f>
        <v>2</v>
      </c>
      <c r="J2328" s="15" t="n">
        <f aca="false">IF(G2328&gt;=Parámetros!$B$8,5,IF(G2328&gt;=Parámetros!$B$7,4,IF(G2328&gt;=Parámetros!$B$6,3,IF(G2328&gt;=Parámetros!$B$5,2,1))))</f>
        <v>1</v>
      </c>
      <c r="K2328" s="7" t="n">
        <f aca="false">1+MIN(4,INT(PERCENTRANK($H$2:$H$2401,H2328,6)*5))</f>
        <v>2</v>
      </c>
      <c r="L2328" s="7" t="str">
        <f aca="false">I2328&amp;J2328&amp;K2328</f>
        <v>212</v>
      </c>
      <c r="M2328" s="15" t="str">
        <f aca="false">INDEX('Mapa RF'!$B$4:$F$8,6-I2328,J2328)</f>
        <v>Hibernando</v>
      </c>
    </row>
    <row r="2329" customFormat="false" ht="15" hidden="false" customHeight="false" outlineLevel="0" collapsed="false">
      <c r="A2329" s="10" t="s">
        <v>1193</v>
      </c>
      <c r="B2329" s="10" t="s">
        <v>8968</v>
      </c>
      <c r="C2329" s="11" t="n">
        <v>45692</v>
      </c>
      <c r="D2329" s="13" t="b">
        <f aca="false">TRUE()</f>
        <v>1</v>
      </c>
      <c r="E2329" s="14" t="n">
        <f aca="false">_xlfn.MAXIFS(Pedidos!$C$2:$C$7000,Pedidos!$B$2:$B$7000,A2329)</f>
        <v>45904</v>
      </c>
      <c r="F2329" s="15" t="n">
        <f aca="false">Parámetros!$B$4-E2329</f>
        <v>392</v>
      </c>
      <c r="G2329" s="7" t="n">
        <f aca="false">COUNTIF(Pedidos!$B$2:$B$7000,A2329)</f>
        <v>7</v>
      </c>
      <c r="H2329" s="16" t="n">
        <f aca="false">SUMIFS(Pedidos!$D$2:$D$7000,Pedidos!$B$2:$B$7000,A2329)</f>
        <v>376.85</v>
      </c>
      <c r="I2329" s="7" t="n">
        <f aca="false">5-MIN(4,INT(PERCENTRANK($F$2:$F$2401,F2329,6)*5))</f>
        <v>2</v>
      </c>
      <c r="J2329" s="15" t="n">
        <f aca="false">IF(G2329&gt;=Parámetros!$B$8,5,IF(G2329&gt;=Parámetros!$B$7,4,IF(G2329&gt;=Parámetros!$B$6,3,IF(G2329&gt;=Parámetros!$B$5,2,1))))</f>
        <v>5</v>
      </c>
      <c r="K2329" s="7" t="n">
        <f aca="false">1+MIN(4,INT(PERCENTRANK($H$2:$H$2401,H2329,6)*5))</f>
        <v>5</v>
      </c>
      <c r="L2329" s="7" t="str">
        <f aca="false">I2329&amp;J2329&amp;K2329</f>
        <v>255</v>
      </c>
      <c r="M2329" s="15" t="str">
        <f aca="false">INDEX('Mapa RF'!$B$4:$F$8,6-I2329,J2329)</f>
        <v>No podemos perderlos</v>
      </c>
    </row>
    <row r="2330" customFormat="false" ht="15" hidden="false" customHeight="false" outlineLevel="0" collapsed="false">
      <c r="A2330" s="10" t="s">
        <v>8114</v>
      </c>
      <c r="B2330" s="10" t="s">
        <v>8971</v>
      </c>
      <c r="C2330" s="11" t="n">
        <v>46225</v>
      </c>
      <c r="D2330" s="13" t="b">
        <f aca="false">FALSE()</f>
        <v>0</v>
      </c>
      <c r="E2330" s="14" t="n">
        <f aca="false">_xlfn.MAXIFS(Pedidos!$C$2:$C$7000,Pedidos!$B$2:$B$7000,A2330)</f>
        <v>46225</v>
      </c>
      <c r="F2330" s="15" t="n">
        <f aca="false">Parámetros!$B$4-E2330</f>
        <v>71</v>
      </c>
      <c r="G2330" s="7" t="n">
        <f aca="false">COUNTIF(Pedidos!$B$2:$B$7000,A2330)</f>
        <v>1</v>
      </c>
      <c r="H2330" s="16" t="n">
        <f aca="false">SUMIFS(Pedidos!$D$2:$D$7000,Pedidos!$B$2:$B$7000,A2330)</f>
        <v>28.34</v>
      </c>
      <c r="I2330" s="7" t="n">
        <f aca="false">5-MIN(4,INT(PERCENTRANK($F$2:$F$2401,F2330,6)*5))</f>
        <v>4</v>
      </c>
      <c r="J2330" s="15" t="n">
        <f aca="false">IF(G2330&gt;=Parámetros!$B$8,5,IF(G2330&gt;=Parámetros!$B$7,4,IF(G2330&gt;=Parámetros!$B$6,3,IF(G2330&gt;=Parámetros!$B$5,2,1))))</f>
        <v>1</v>
      </c>
      <c r="K2330" s="7" t="n">
        <f aca="false">1+MIN(4,INT(PERCENTRANK($H$2:$H$2401,H2330,6)*5))</f>
        <v>2</v>
      </c>
      <c r="L2330" s="7" t="str">
        <f aca="false">I2330&amp;J2330&amp;K2330</f>
        <v>412</v>
      </c>
      <c r="M2330" s="15" t="str">
        <f aca="false">INDEX('Mapa RF'!$B$4:$F$8,6-I2330,J2330)</f>
        <v>Prometedores</v>
      </c>
    </row>
    <row r="2331" customFormat="false" ht="15" hidden="false" customHeight="false" outlineLevel="0" collapsed="false">
      <c r="A2331" s="10" t="s">
        <v>3300</v>
      </c>
      <c r="B2331" s="10" t="s">
        <v>8973</v>
      </c>
      <c r="C2331" s="11" t="n">
        <v>45854</v>
      </c>
      <c r="D2331" s="13" t="b">
        <f aca="false">TRUE()</f>
        <v>1</v>
      </c>
      <c r="E2331" s="14" t="n">
        <f aca="false">_xlfn.MAXIFS(Pedidos!$C$2:$C$7000,Pedidos!$B$2:$B$7000,A2331)</f>
        <v>45854</v>
      </c>
      <c r="F2331" s="15" t="n">
        <f aca="false">Parámetros!$B$4-E2331</f>
        <v>442</v>
      </c>
      <c r="G2331" s="7" t="n">
        <f aca="false">COUNTIF(Pedidos!$B$2:$B$7000,A2331)</f>
        <v>1</v>
      </c>
      <c r="H2331" s="16" t="n">
        <f aca="false">SUMIFS(Pedidos!$D$2:$D$7000,Pedidos!$B$2:$B$7000,A2331)</f>
        <v>25.98</v>
      </c>
      <c r="I2331" s="7" t="n">
        <f aca="false">5-MIN(4,INT(PERCENTRANK($F$2:$F$2401,F2331,6)*5))</f>
        <v>2</v>
      </c>
      <c r="J2331" s="15" t="n">
        <f aca="false">IF(G2331&gt;=Parámetros!$B$8,5,IF(G2331&gt;=Parámetros!$B$7,4,IF(G2331&gt;=Parámetros!$B$6,3,IF(G2331&gt;=Parámetros!$B$5,2,1))))</f>
        <v>1</v>
      </c>
      <c r="K2331" s="7" t="n">
        <f aca="false">1+MIN(4,INT(PERCENTRANK($H$2:$H$2401,H2331,6)*5))</f>
        <v>2</v>
      </c>
      <c r="L2331" s="7" t="str">
        <f aca="false">I2331&amp;J2331&amp;K2331</f>
        <v>212</v>
      </c>
      <c r="M2331" s="15" t="str">
        <f aca="false">INDEX('Mapa RF'!$B$4:$F$8,6-I2331,J2331)</f>
        <v>Hibernando</v>
      </c>
    </row>
    <row r="2332" customFormat="false" ht="15" hidden="false" customHeight="false" outlineLevel="0" collapsed="false">
      <c r="A2332" s="10" t="s">
        <v>1880</v>
      </c>
      <c r="B2332" s="10" t="s">
        <v>8979</v>
      </c>
      <c r="C2332" s="11" t="n">
        <v>45746</v>
      </c>
      <c r="D2332" s="13" t="b">
        <f aca="false">TRUE()</f>
        <v>1</v>
      </c>
      <c r="E2332" s="14" t="n">
        <f aca="false">_xlfn.MAXIFS(Pedidos!$C$2:$C$7000,Pedidos!$B$2:$B$7000,A2332)</f>
        <v>46045</v>
      </c>
      <c r="F2332" s="15" t="n">
        <f aca="false">Parámetros!$B$4-E2332</f>
        <v>251</v>
      </c>
      <c r="G2332" s="7" t="n">
        <f aca="false">COUNTIF(Pedidos!$B$2:$B$7000,A2332)</f>
        <v>3</v>
      </c>
      <c r="H2332" s="16" t="n">
        <f aca="false">SUMIFS(Pedidos!$D$2:$D$7000,Pedidos!$B$2:$B$7000,A2332)</f>
        <v>111.44</v>
      </c>
      <c r="I2332" s="7" t="n">
        <f aca="false">5-MIN(4,INT(PERCENTRANK($F$2:$F$2401,F2332,6)*5))</f>
        <v>3</v>
      </c>
      <c r="J2332" s="15" t="n">
        <f aca="false">IF(G2332&gt;=Parámetros!$B$8,5,IF(G2332&gt;=Parámetros!$B$7,4,IF(G2332&gt;=Parámetros!$B$6,3,IF(G2332&gt;=Parámetros!$B$5,2,1))))</f>
        <v>3</v>
      </c>
      <c r="K2332" s="7" t="n">
        <f aca="false">1+MIN(4,INT(PERCENTRANK($H$2:$H$2401,H2332,6)*5))</f>
        <v>4</v>
      </c>
      <c r="L2332" s="7" t="str">
        <f aca="false">I2332&amp;J2332&amp;K2332</f>
        <v>334</v>
      </c>
      <c r="M2332" s="15" t="str">
        <f aca="false">INDEX('Mapa RF'!$B$4:$F$8,6-I2332,J2332)</f>
        <v>Necesitan atención</v>
      </c>
    </row>
    <row r="2333" customFormat="false" ht="15" hidden="false" customHeight="false" outlineLevel="0" collapsed="false">
      <c r="A2333" s="10" t="s">
        <v>2938</v>
      </c>
      <c r="B2333" s="10" t="s">
        <v>8972</v>
      </c>
      <c r="C2333" s="11" t="n">
        <v>45826</v>
      </c>
      <c r="D2333" s="13" t="b">
        <f aca="false">TRUE()</f>
        <v>1</v>
      </c>
      <c r="E2333" s="14" t="n">
        <f aca="false">_xlfn.MAXIFS(Pedidos!$C$2:$C$7000,Pedidos!$B$2:$B$7000,A2333)</f>
        <v>45959</v>
      </c>
      <c r="F2333" s="15" t="n">
        <f aca="false">Parámetros!$B$4-E2333</f>
        <v>337</v>
      </c>
      <c r="G2333" s="7" t="n">
        <f aca="false">COUNTIF(Pedidos!$B$2:$B$7000,A2333)</f>
        <v>2</v>
      </c>
      <c r="H2333" s="16" t="n">
        <f aca="false">SUMIFS(Pedidos!$D$2:$D$7000,Pedidos!$B$2:$B$7000,A2333)</f>
        <v>54.98</v>
      </c>
      <c r="I2333" s="7" t="n">
        <f aca="false">5-MIN(4,INT(PERCENTRANK($F$2:$F$2401,F2333,6)*5))</f>
        <v>3</v>
      </c>
      <c r="J2333" s="15" t="n">
        <f aca="false">IF(G2333&gt;=Parámetros!$B$8,5,IF(G2333&gt;=Parámetros!$B$7,4,IF(G2333&gt;=Parámetros!$B$6,3,IF(G2333&gt;=Parámetros!$B$5,2,1))))</f>
        <v>2</v>
      </c>
      <c r="K2333" s="7" t="n">
        <f aca="false">1+MIN(4,INT(PERCENTRANK($H$2:$H$2401,H2333,6)*5))</f>
        <v>3</v>
      </c>
      <c r="L2333" s="7" t="str">
        <f aca="false">I2333&amp;J2333&amp;K2333</f>
        <v>323</v>
      </c>
      <c r="M2333" s="15" t="str">
        <f aca="false">INDEX('Mapa RF'!$B$4:$F$8,6-I2333,J2333)</f>
        <v>A punto de dormirse</v>
      </c>
    </row>
    <row r="2334" customFormat="false" ht="15" hidden="false" customHeight="false" outlineLevel="0" collapsed="false">
      <c r="A2334" s="10" t="s">
        <v>5299</v>
      </c>
      <c r="B2334" s="10" t="s">
        <v>8970</v>
      </c>
      <c r="C2334" s="11" t="n">
        <v>46002</v>
      </c>
      <c r="D2334" s="13" t="b">
        <f aca="false">TRUE()</f>
        <v>1</v>
      </c>
      <c r="E2334" s="14" t="n">
        <f aca="false">_xlfn.MAXIFS(Pedidos!$C$2:$C$7000,Pedidos!$B$2:$B$7000,A2334)</f>
        <v>46168</v>
      </c>
      <c r="F2334" s="15" t="n">
        <f aca="false">Parámetros!$B$4-E2334</f>
        <v>128</v>
      </c>
      <c r="G2334" s="7" t="n">
        <f aca="false">COUNTIF(Pedidos!$B$2:$B$7000,A2334)</f>
        <v>4</v>
      </c>
      <c r="H2334" s="16" t="n">
        <f aca="false">SUMIFS(Pedidos!$D$2:$D$7000,Pedidos!$B$2:$B$7000,A2334)</f>
        <v>164.78</v>
      </c>
      <c r="I2334" s="7" t="n">
        <f aca="false">5-MIN(4,INT(PERCENTRANK($F$2:$F$2401,F2334,6)*5))</f>
        <v>4</v>
      </c>
      <c r="J2334" s="15" t="n">
        <f aca="false">IF(G2334&gt;=Parámetros!$B$8,5,IF(G2334&gt;=Parámetros!$B$7,4,IF(G2334&gt;=Parámetros!$B$6,3,IF(G2334&gt;=Parámetros!$B$5,2,1))))</f>
        <v>4</v>
      </c>
      <c r="K2334" s="7" t="n">
        <f aca="false">1+MIN(4,INT(PERCENTRANK($H$2:$H$2401,H2334,6)*5))</f>
        <v>5</v>
      </c>
      <c r="L2334" s="7" t="str">
        <f aca="false">I2334&amp;J2334&amp;K2334</f>
        <v>445</v>
      </c>
      <c r="M2334" s="15" t="str">
        <f aca="false">INDEX('Mapa RF'!$B$4:$F$8,6-I2334,J2334)</f>
        <v>Leales</v>
      </c>
    </row>
    <row r="2335" customFormat="false" ht="15" hidden="false" customHeight="false" outlineLevel="0" collapsed="false">
      <c r="A2335" s="10" t="s">
        <v>2335</v>
      </c>
      <c r="B2335" s="10" t="s">
        <v>8980</v>
      </c>
      <c r="C2335" s="11" t="n">
        <v>45780</v>
      </c>
      <c r="D2335" s="13" t="b">
        <f aca="false">TRUE()</f>
        <v>1</v>
      </c>
      <c r="E2335" s="14" t="n">
        <f aca="false">_xlfn.MAXIFS(Pedidos!$C$2:$C$7000,Pedidos!$B$2:$B$7000,A2335)</f>
        <v>46046</v>
      </c>
      <c r="F2335" s="15" t="n">
        <f aca="false">Parámetros!$B$4-E2335</f>
        <v>250</v>
      </c>
      <c r="G2335" s="7" t="n">
        <f aca="false">COUNTIF(Pedidos!$B$2:$B$7000,A2335)</f>
        <v>6</v>
      </c>
      <c r="H2335" s="16" t="n">
        <f aca="false">SUMIFS(Pedidos!$D$2:$D$7000,Pedidos!$B$2:$B$7000,A2335)</f>
        <v>219.32</v>
      </c>
      <c r="I2335" s="7" t="n">
        <f aca="false">5-MIN(4,INT(PERCENTRANK($F$2:$F$2401,F2335,6)*5))</f>
        <v>3</v>
      </c>
      <c r="J2335" s="15" t="n">
        <f aca="false">IF(G2335&gt;=Parámetros!$B$8,5,IF(G2335&gt;=Parámetros!$B$7,4,IF(G2335&gt;=Parámetros!$B$6,3,IF(G2335&gt;=Parámetros!$B$5,2,1))))</f>
        <v>5</v>
      </c>
      <c r="K2335" s="7" t="n">
        <f aca="false">1+MIN(4,INT(PERCENTRANK($H$2:$H$2401,H2335,6)*5))</f>
        <v>5</v>
      </c>
      <c r="L2335" s="7" t="str">
        <f aca="false">I2335&amp;J2335&amp;K2335</f>
        <v>355</v>
      </c>
      <c r="M2335" s="15" t="str">
        <f aca="false">INDEX('Mapa RF'!$B$4:$F$8,6-I2335,J2335)</f>
        <v>Leales</v>
      </c>
    </row>
    <row r="2336" customFormat="false" ht="15" hidden="false" customHeight="false" outlineLevel="0" collapsed="false">
      <c r="A2336" s="10" t="s">
        <v>1948</v>
      </c>
      <c r="B2336" s="10" t="s">
        <v>8972</v>
      </c>
      <c r="C2336" s="11" t="n">
        <v>45752</v>
      </c>
      <c r="D2336" s="13" t="b">
        <f aca="false">TRUE()</f>
        <v>1</v>
      </c>
      <c r="E2336" s="14" t="n">
        <f aca="false">_xlfn.MAXIFS(Pedidos!$C$2:$C$7000,Pedidos!$B$2:$B$7000,A2336)</f>
        <v>45948</v>
      </c>
      <c r="F2336" s="15" t="n">
        <f aca="false">Parámetros!$B$4-E2336</f>
        <v>348</v>
      </c>
      <c r="G2336" s="7" t="n">
        <f aca="false">COUNTIF(Pedidos!$B$2:$B$7000,A2336)</f>
        <v>7</v>
      </c>
      <c r="H2336" s="16" t="n">
        <f aca="false">SUMIFS(Pedidos!$D$2:$D$7000,Pedidos!$B$2:$B$7000,A2336)</f>
        <v>368.35</v>
      </c>
      <c r="I2336" s="7" t="n">
        <f aca="false">5-MIN(4,INT(PERCENTRANK($F$2:$F$2401,F2336,6)*5))</f>
        <v>3</v>
      </c>
      <c r="J2336" s="15" t="n">
        <f aca="false">IF(G2336&gt;=Parámetros!$B$8,5,IF(G2336&gt;=Parámetros!$B$7,4,IF(G2336&gt;=Parámetros!$B$6,3,IF(G2336&gt;=Parámetros!$B$5,2,1))))</f>
        <v>5</v>
      </c>
      <c r="K2336" s="7" t="n">
        <f aca="false">1+MIN(4,INT(PERCENTRANK($H$2:$H$2401,H2336,6)*5))</f>
        <v>5</v>
      </c>
      <c r="L2336" s="7" t="str">
        <f aca="false">I2336&amp;J2336&amp;K2336</f>
        <v>355</v>
      </c>
      <c r="M2336" s="15" t="str">
        <f aca="false">INDEX('Mapa RF'!$B$4:$F$8,6-I2336,J2336)</f>
        <v>Leales</v>
      </c>
    </row>
    <row r="2337" customFormat="false" ht="15" hidden="false" customHeight="false" outlineLevel="0" collapsed="false">
      <c r="A2337" s="10" t="s">
        <v>6040</v>
      </c>
      <c r="B2337" s="10" t="s">
        <v>8972</v>
      </c>
      <c r="C2337" s="11" t="n">
        <v>46059</v>
      </c>
      <c r="D2337" s="13" t="b">
        <f aca="false">TRUE()</f>
        <v>1</v>
      </c>
      <c r="E2337" s="14" t="n">
        <f aca="false">_xlfn.MAXIFS(Pedidos!$C$2:$C$7000,Pedidos!$B$2:$B$7000,A2337)</f>
        <v>46245</v>
      </c>
      <c r="F2337" s="15" t="n">
        <f aca="false">Parámetros!$B$4-E2337</f>
        <v>51</v>
      </c>
      <c r="G2337" s="7" t="n">
        <f aca="false">COUNTIF(Pedidos!$B$2:$B$7000,A2337)</f>
        <v>2</v>
      </c>
      <c r="H2337" s="16" t="n">
        <f aca="false">SUMIFS(Pedidos!$D$2:$D$7000,Pedidos!$B$2:$B$7000,A2337)</f>
        <v>71.09</v>
      </c>
      <c r="I2337" s="7" t="n">
        <f aca="false">5-MIN(4,INT(PERCENTRANK($F$2:$F$2401,F2337,6)*5))</f>
        <v>5</v>
      </c>
      <c r="J2337" s="15" t="n">
        <f aca="false">IF(G2337&gt;=Parámetros!$B$8,5,IF(G2337&gt;=Parámetros!$B$7,4,IF(G2337&gt;=Parámetros!$B$6,3,IF(G2337&gt;=Parámetros!$B$5,2,1))))</f>
        <v>2</v>
      </c>
      <c r="K2337" s="7" t="n">
        <f aca="false">1+MIN(4,INT(PERCENTRANK($H$2:$H$2401,H2337,6)*5))</f>
        <v>4</v>
      </c>
      <c r="L2337" s="7" t="str">
        <f aca="false">I2337&amp;J2337&amp;K2337</f>
        <v>524</v>
      </c>
      <c r="M2337" s="15" t="str">
        <f aca="false">INDEX('Mapa RF'!$B$4:$F$8,6-I2337,J2337)</f>
        <v>Potencialmente leales</v>
      </c>
    </row>
    <row r="2338" customFormat="false" ht="15" hidden="false" customHeight="false" outlineLevel="0" collapsed="false">
      <c r="A2338" s="10" t="s">
        <v>2987</v>
      </c>
      <c r="B2338" s="10" t="s">
        <v>8968</v>
      </c>
      <c r="C2338" s="11" t="n">
        <v>45830</v>
      </c>
      <c r="D2338" s="13" t="b">
        <f aca="false">TRUE()</f>
        <v>1</v>
      </c>
      <c r="E2338" s="14" t="n">
        <f aca="false">_xlfn.MAXIFS(Pedidos!$C$2:$C$7000,Pedidos!$B$2:$B$7000,A2338)</f>
        <v>46067</v>
      </c>
      <c r="F2338" s="15" t="n">
        <f aca="false">Parámetros!$B$4-E2338</f>
        <v>229</v>
      </c>
      <c r="G2338" s="7" t="n">
        <f aca="false">COUNTIF(Pedidos!$B$2:$B$7000,A2338)</f>
        <v>2</v>
      </c>
      <c r="H2338" s="16" t="n">
        <f aca="false">SUMIFS(Pedidos!$D$2:$D$7000,Pedidos!$B$2:$B$7000,A2338)</f>
        <v>57</v>
      </c>
      <c r="I2338" s="7" t="n">
        <f aca="false">5-MIN(4,INT(PERCENTRANK($F$2:$F$2401,F2338,6)*5))</f>
        <v>3</v>
      </c>
      <c r="J2338" s="15" t="n">
        <f aca="false">IF(G2338&gt;=Parámetros!$B$8,5,IF(G2338&gt;=Parámetros!$B$7,4,IF(G2338&gt;=Parámetros!$B$6,3,IF(G2338&gt;=Parámetros!$B$5,2,1))))</f>
        <v>2</v>
      </c>
      <c r="K2338" s="7" t="n">
        <f aca="false">1+MIN(4,INT(PERCENTRANK($H$2:$H$2401,H2338,6)*5))</f>
        <v>3</v>
      </c>
      <c r="L2338" s="7" t="str">
        <f aca="false">I2338&amp;J2338&amp;K2338</f>
        <v>323</v>
      </c>
      <c r="M2338" s="15" t="str">
        <f aca="false">INDEX('Mapa RF'!$B$4:$F$8,6-I2338,J2338)</f>
        <v>A punto de dormirse</v>
      </c>
    </row>
    <row r="2339" customFormat="false" ht="15" hidden="false" customHeight="false" outlineLevel="0" collapsed="false">
      <c r="A2339" s="10" t="s">
        <v>882</v>
      </c>
      <c r="B2339" s="10" t="s">
        <v>8968</v>
      </c>
      <c r="C2339" s="11" t="n">
        <v>45663</v>
      </c>
      <c r="D2339" s="13" t="b">
        <f aca="false">TRUE()</f>
        <v>1</v>
      </c>
      <c r="E2339" s="14" t="n">
        <f aca="false">_xlfn.MAXIFS(Pedidos!$C$2:$C$7000,Pedidos!$B$2:$B$7000,A2339)</f>
        <v>45663</v>
      </c>
      <c r="F2339" s="15" t="n">
        <f aca="false">Parámetros!$B$4-E2339</f>
        <v>633</v>
      </c>
      <c r="G2339" s="7" t="n">
        <f aca="false">COUNTIF(Pedidos!$B$2:$B$7000,A2339)</f>
        <v>1</v>
      </c>
      <c r="H2339" s="16" t="n">
        <f aca="false">SUMIFS(Pedidos!$D$2:$D$7000,Pedidos!$B$2:$B$7000,A2339)</f>
        <v>26.95</v>
      </c>
      <c r="I2339" s="7" t="n">
        <f aca="false">5-MIN(4,INT(PERCENTRANK($F$2:$F$2401,F2339,6)*5))</f>
        <v>1</v>
      </c>
      <c r="J2339" s="15" t="n">
        <f aca="false">IF(G2339&gt;=Parámetros!$B$8,5,IF(G2339&gt;=Parámetros!$B$7,4,IF(G2339&gt;=Parámetros!$B$6,3,IF(G2339&gt;=Parámetros!$B$5,2,1))))</f>
        <v>1</v>
      </c>
      <c r="K2339" s="7" t="n">
        <f aca="false">1+MIN(4,INT(PERCENTRANK($H$2:$H$2401,H2339,6)*5))</f>
        <v>2</v>
      </c>
      <c r="L2339" s="7" t="str">
        <f aca="false">I2339&amp;J2339&amp;K2339</f>
        <v>112</v>
      </c>
      <c r="M2339" s="15" t="str">
        <f aca="false">INDEX('Mapa RF'!$B$4:$F$8,6-I2339,J2339)</f>
        <v>Hibernando</v>
      </c>
    </row>
    <row r="2340" customFormat="false" ht="15" hidden="false" customHeight="false" outlineLevel="0" collapsed="false">
      <c r="A2340" s="10" t="s">
        <v>6622</v>
      </c>
      <c r="B2340" s="10" t="s">
        <v>8976</v>
      </c>
      <c r="C2340" s="11" t="n">
        <v>46103</v>
      </c>
      <c r="D2340" s="13" t="b">
        <f aca="false">TRUE()</f>
        <v>1</v>
      </c>
      <c r="E2340" s="14" t="n">
        <f aca="false">_xlfn.MAXIFS(Pedidos!$C$2:$C$7000,Pedidos!$B$2:$B$7000,A2340)</f>
        <v>46103</v>
      </c>
      <c r="F2340" s="15" t="n">
        <f aca="false">Parámetros!$B$4-E2340</f>
        <v>193</v>
      </c>
      <c r="G2340" s="7" t="n">
        <f aca="false">COUNTIF(Pedidos!$B$2:$B$7000,A2340)</f>
        <v>1</v>
      </c>
      <c r="H2340" s="16" t="n">
        <f aca="false">SUMIFS(Pedidos!$D$2:$D$7000,Pedidos!$B$2:$B$7000,A2340)</f>
        <v>28.89</v>
      </c>
      <c r="I2340" s="7" t="n">
        <f aca="false">5-MIN(4,INT(PERCENTRANK($F$2:$F$2401,F2340,6)*5))</f>
        <v>4</v>
      </c>
      <c r="J2340" s="15" t="n">
        <f aca="false">IF(G2340&gt;=Parámetros!$B$8,5,IF(G2340&gt;=Parámetros!$B$7,4,IF(G2340&gt;=Parámetros!$B$6,3,IF(G2340&gt;=Parámetros!$B$5,2,1))))</f>
        <v>1</v>
      </c>
      <c r="K2340" s="7" t="n">
        <f aca="false">1+MIN(4,INT(PERCENTRANK($H$2:$H$2401,H2340,6)*5))</f>
        <v>2</v>
      </c>
      <c r="L2340" s="7" t="str">
        <f aca="false">I2340&amp;J2340&amp;K2340</f>
        <v>412</v>
      </c>
      <c r="M2340" s="15" t="str">
        <f aca="false">INDEX('Mapa RF'!$B$4:$F$8,6-I2340,J2340)</f>
        <v>Prometedores</v>
      </c>
    </row>
    <row r="2341" customFormat="false" ht="15" hidden="false" customHeight="false" outlineLevel="0" collapsed="false">
      <c r="A2341" s="10" t="s">
        <v>5809</v>
      </c>
      <c r="B2341" s="10" t="s">
        <v>8971</v>
      </c>
      <c r="C2341" s="11" t="n">
        <v>46041</v>
      </c>
      <c r="D2341" s="13" t="b">
        <f aca="false">TRUE()</f>
        <v>1</v>
      </c>
      <c r="E2341" s="14" t="n">
        <f aca="false">_xlfn.MAXIFS(Pedidos!$C$2:$C$7000,Pedidos!$B$2:$B$7000,A2341)</f>
        <v>46041</v>
      </c>
      <c r="F2341" s="15" t="n">
        <f aca="false">Parámetros!$B$4-E2341</f>
        <v>255</v>
      </c>
      <c r="G2341" s="7" t="n">
        <f aca="false">COUNTIF(Pedidos!$B$2:$B$7000,A2341)</f>
        <v>1</v>
      </c>
      <c r="H2341" s="16" t="n">
        <f aca="false">SUMIFS(Pedidos!$D$2:$D$7000,Pedidos!$B$2:$B$7000,A2341)</f>
        <v>23.79</v>
      </c>
      <c r="I2341" s="7" t="n">
        <f aca="false">5-MIN(4,INT(PERCENTRANK($F$2:$F$2401,F2341,6)*5))</f>
        <v>3</v>
      </c>
      <c r="J2341" s="15" t="n">
        <f aca="false">IF(G2341&gt;=Parámetros!$B$8,5,IF(G2341&gt;=Parámetros!$B$7,4,IF(G2341&gt;=Parámetros!$B$6,3,IF(G2341&gt;=Parámetros!$B$5,2,1))))</f>
        <v>1</v>
      </c>
      <c r="K2341" s="7" t="n">
        <f aca="false">1+MIN(4,INT(PERCENTRANK($H$2:$H$2401,H2341,6)*5))</f>
        <v>1</v>
      </c>
      <c r="L2341" s="7" t="str">
        <f aca="false">I2341&amp;J2341&amp;K2341</f>
        <v>311</v>
      </c>
      <c r="M2341" s="15" t="str">
        <f aca="false">INDEX('Mapa RF'!$B$4:$F$8,6-I2341,J2341)</f>
        <v>A punto de dormirse</v>
      </c>
    </row>
    <row r="2342" customFormat="false" ht="15" hidden="false" customHeight="false" outlineLevel="0" collapsed="false">
      <c r="A2342" s="10" t="s">
        <v>3031</v>
      </c>
      <c r="B2342" s="10" t="s">
        <v>8972</v>
      </c>
      <c r="C2342" s="11" t="n">
        <v>45833</v>
      </c>
      <c r="D2342" s="13" t="b">
        <f aca="false">FALSE()</f>
        <v>0</v>
      </c>
      <c r="E2342" s="14" t="n">
        <f aca="false">_xlfn.MAXIFS(Pedidos!$C$2:$C$7000,Pedidos!$B$2:$B$7000,A2342)</f>
        <v>45833</v>
      </c>
      <c r="F2342" s="15" t="n">
        <f aca="false">Parámetros!$B$4-E2342</f>
        <v>463</v>
      </c>
      <c r="G2342" s="7" t="n">
        <f aca="false">COUNTIF(Pedidos!$B$2:$B$7000,A2342)</f>
        <v>1</v>
      </c>
      <c r="H2342" s="16" t="n">
        <f aca="false">SUMIFS(Pedidos!$D$2:$D$7000,Pedidos!$B$2:$B$7000,A2342)</f>
        <v>27.14</v>
      </c>
      <c r="I2342" s="7" t="n">
        <f aca="false">5-MIN(4,INT(PERCENTRANK($F$2:$F$2401,F2342,6)*5))</f>
        <v>2</v>
      </c>
      <c r="J2342" s="15" t="n">
        <f aca="false">IF(G2342&gt;=Parámetros!$B$8,5,IF(G2342&gt;=Parámetros!$B$7,4,IF(G2342&gt;=Parámetros!$B$6,3,IF(G2342&gt;=Parámetros!$B$5,2,1))))</f>
        <v>1</v>
      </c>
      <c r="K2342" s="7" t="n">
        <f aca="false">1+MIN(4,INT(PERCENTRANK($H$2:$H$2401,H2342,6)*5))</f>
        <v>2</v>
      </c>
      <c r="L2342" s="7" t="str">
        <f aca="false">I2342&amp;J2342&amp;K2342</f>
        <v>212</v>
      </c>
      <c r="M2342" s="15" t="str">
        <f aca="false">INDEX('Mapa RF'!$B$4:$F$8,6-I2342,J2342)</f>
        <v>Hibernando</v>
      </c>
    </row>
    <row r="2343" customFormat="false" ht="15" hidden="false" customHeight="false" outlineLevel="0" collapsed="false">
      <c r="A2343" s="10" t="s">
        <v>6308</v>
      </c>
      <c r="B2343" s="10" t="s">
        <v>8968</v>
      </c>
      <c r="C2343" s="11" t="n">
        <v>46079</v>
      </c>
      <c r="D2343" s="13" t="b">
        <f aca="false">TRUE()</f>
        <v>1</v>
      </c>
      <c r="E2343" s="14" t="n">
        <f aca="false">_xlfn.MAXIFS(Pedidos!$C$2:$C$7000,Pedidos!$B$2:$B$7000,A2343)</f>
        <v>46187</v>
      </c>
      <c r="F2343" s="15" t="n">
        <f aca="false">Parámetros!$B$4-E2343</f>
        <v>109</v>
      </c>
      <c r="G2343" s="7" t="n">
        <f aca="false">COUNTIF(Pedidos!$B$2:$B$7000,A2343)</f>
        <v>2</v>
      </c>
      <c r="H2343" s="16" t="n">
        <f aca="false">SUMIFS(Pedidos!$D$2:$D$7000,Pedidos!$B$2:$B$7000,A2343)</f>
        <v>102.28</v>
      </c>
      <c r="I2343" s="7" t="n">
        <f aca="false">5-MIN(4,INT(PERCENTRANK($F$2:$F$2401,F2343,6)*5))</f>
        <v>4</v>
      </c>
      <c r="J2343" s="15" t="n">
        <f aca="false">IF(G2343&gt;=Parámetros!$B$8,5,IF(G2343&gt;=Parámetros!$B$7,4,IF(G2343&gt;=Parámetros!$B$6,3,IF(G2343&gt;=Parámetros!$B$5,2,1))))</f>
        <v>2</v>
      </c>
      <c r="K2343" s="7" t="n">
        <f aca="false">1+MIN(4,INT(PERCENTRANK($H$2:$H$2401,H2343,6)*5))</f>
        <v>4</v>
      </c>
      <c r="L2343" s="7" t="str">
        <f aca="false">I2343&amp;J2343&amp;K2343</f>
        <v>424</v>
      </c>
      <c r="M2343" s="15" t="str">
        <f aca="false">INDEX('Mapa RF'!$B$4:$F$8,6-I2343,J2343)</f>
        <v>Potencialmente leales</v>
      </c>
    </row>
    <row r="2344" customFormat="false" ht="15" hidden="false" customHeight="false" outlineLevel="0" collapsed="false">
      <c r="A2344" s="10" t="s">
        <v>1516</v>
      </c>
      <c r="B2344" s="10" t="s">
        <v>8972</v>
      </c>
      <c r="C2344" s="11" t="n">
        <v>45719</v>
      </c>
      <c r="D2344" s="13" t="b">
        <f aca="false">TRUE()</f>
        <v>1</v>
      </c>
      <c r="E2344" s="14" t="n">
        <f aca="false">_xlfn.MAXIFS(Pedidos!$C$2:$C$7000,Pedidos!$B$2:$B$7000,A2344)</f>
        <v>45719</v>
      </c>
      <c r="F2344" s="15" t="n">
        <f aca="false">Parámetros!$B$4-E2344</f>
        <v>577</v>
      </c>
      <c r="G2344" s="7" t="n">
        <f aca="false">COUNTIF(Pedidos!$B$2:$B$7000,A2344)</f>
        <v>1</v>
      </c>
      <c r="H2344" s="16" t="n">
        <f aca="false">SUMIFS(Pedidos!$D$2:$D$7000,Pedidos!$B$2:$B$7000,A2344)</f>
        <v>20.68</v>
      </c>
      <c r="I2344" s="7" t="n">
        <f aca="false">5-MIN(4,INT(PERCENTRANK($F$2:$F$2401,F2344,6)*5))</f>
        <v>1</v>
      </c>
      <c r="J2344" s="15" t="n">
        <f aca="false">IF(G2344&gt;=Parámetros!$B$8,5,IF(G2344&gt;=Parámetros!$B$7,4,IF(G2344&gt;=Parámetros!$B$6,3,IF(G2344&gt;=Parámetros!$B$5,2,1))))</f>
        <v>1</v>
      </c>
      <c r="K2344" s="7" t="n">
        <f aca="false">1+MIN(4,INT(PERCENTRANK($H$2:$H$2401,H2344,6)*5))</f>
        <v>1</v>
      </c>
      <c r="L2344" s="7" t="str">
        <f aca="false">I2344&amp;J2344&amp;K2344</f>
        <v>111</v>
      </c>
      <c r="M2344" s="15" t="str">
        <f aca="false">INDEX('Mapa RF'!$B$4:$F$8,6-I2344,J2344)</f>
        <v>Hibernando</v>
      </c>
    </row>
    <row r="2345" customFormat="false" ht="15" hidden="false" customHeight="false" outlineLevel="0" collapsed="false">
      <c r="A2345" s="10" t="s">
        <v>3471</v>
      </c>
      <c r="B2345" s="10" t="s">
        <v>8975</v>
      </c>
      <c r="C2345" s="11" t="n">
        <v>45866</v>
      </c>
      <c r="D2345" s="13" t="b">
        <f aca="false">TRUE()</f>
        <v>1</v>
      </c>
      <c r="E2345" s="14" t="n">
        <f aca="false">_xlfn.MAXIFS(Pedidos!$C$2:$C$7000,Pedidos!$B$2:$B$7000,A2345)</f>
        <v>46276</v>
      </c>
      <c r="F2345" s="15" t="n">
        <f aca="false">Parámetros!$B$4-E2345</f>
        <v>20</v>
      </c>
      <c r="G2345" s="7" t="n">
        <f aca="false">COUNTIF(Pedidos!$B$2:$B$7000,A2345)</f>
        <v>3</v>
      </c>
      <c r="H2345" s="16" t="n">
        <f aca="false">SUMIFS(Pedidos!$D$2:$D$7000,Pedidos!$B$2:$B$7000,A2345)</f>
        <v>122.96</v>
      </c>
      <c r="I2345" s="7" t="n">
        <f aca="false">5-MIN(4,INT(PERCENTRANK($F$2:$F$2401,F2345,6)*5))</f>
        <v>5</v>
      </c>
      <c r="J2345" s="15" t="n">
        <f aca="false">IF(G2345&gt;=Parámetros!$B$8,5,IF(G2345&gt;=Parámetros!$B$7,4,IF(G2345&gt;=Parámetros!$B$6,3,IF(G2345&gt;=Parámetros!$B$5,2,1))))</f>
        <v>3</v>
      </c>
      <c r="K2345" s="7" t="n">
        <f aca="false">1+MIN(4,INT(PERCENTRANK($H$2:$H$2401,H2345,6)*5))</f>
        <v>4</v>
      </c>
      <c r="L2345" s="7" t="str">
        <f aca="false">I2345&amp;J2345&amp;K2345</f>
        <v>534</v>
      </c>
      <c r="M2345" s="15" t="str">
        <f aca="false">INDEX('Mapa RF'!$B$4:$F$8,6-I2345,J2345)</f>
        <v>Potencialmente leales</v>
      </c>
    </row>
    <row r="2346" customFormat="false" ht="15" hidden="false" customHeight="false" outlineLevel="0" collapsed="false">
      <c r="A2346" s="10" t="s">
        <v>2619</v>
      </c>
      <c r="B2346" s="10" t="s">
        <v>8968</v>
      </c>
      <c r="C2346" s="11" t="n">
        <v>45803</v>
      </c>
      <c r="D2346" s="13" t="b">
        <f aca="false">TRUE()</f>
        <v>1</v>
      </c>
      <c r="E2346" s="14" t="n">
        <f aca="false">_xlfn.MAXIFS(Pedidos!$C$2:$C$7000,Pedidos!$B$2:$B$7000,A2346)</f>
        <v>46120</v>
      </c>
      <c r="F2346" s="15" t="n">
        <f aca="false">Parámetros!$B$4-E2346</f>
        <v>176</v>
      </c>
      <c r="G2346" s="7" t="n">
        <f aca="false">COUNTIF(Pedidos!$B$2:$B$7000,A2346)</f>
        <v>11</v>
      </c>
      <c r="H2346" s="16" t="n">
        <f aca="false">SUMIFS(Pedidos!$D$2:$D$7000,Pedidos!$B$2:$B$7000,A2346)</f>
        <v>588.08</v>
      </c>
      <c r="I2346" s="7" t="n">
        <f aca="false">5-MIN(4,INT(PERCENTRANK($F$2:$F$2401,F2346,6)*5))</f>
        <v>4</v>
      </c>
      <c r="J2346" s="15" t="n">
        <f aca="false">IF(G2346&gt;=Parámetros!$B$8,5,IF(G2346&gt;=Parámetros!$B$7,4,IF(G2346&gt;=Parámetros!$B$6,3,IF(G2346&gt;=Parámetros!$B$5,2,1))))</f>
        <v>5</v>
      </c>
      <c r="K2346" s="7" t="n">
        <f aca="false">1+MIN(4,INT(PERCENTRANK($H$2:$H$2401,H2346,6)*5))</f>
        <v>5</v>
      </c>
      <c r="L2346" s="7" t="str">
        <f aca="false">I2346&amp;J2346&amp;K2346</f>
        <v>455</v>
      </c>
      <c r="M2346" s="15" t="str">
        <f aca="false">INDEX('Mapa RF'!$B$4:$F$8,6-I2346,J2346)</f>
        <v>Leales</v>
      </c>
    </row>
    <row r="2347" customFormat="false" ht="15" hidden="false" customHeight="false" outlineLevel="0" collapsed="false">
      <c r="A2347" s="10" t="s">
        <v>4019</v>
      </c>
      <c r="B2347" s="10" t="s">
        <v>8972</v>
      </c>
      <c r="C2347" s="11" t="n">
        <v>45905</v>
      </c>
      <c r="D2347" s="13" t="b">
        <f aca="false">TRUE()</f>
        <v>1</v>
      </c>
      <c r="E2347" s="14" t="n">
        <f aca="false">_xlfn.MAXIFS(Pedidos!$C$2:$C$7000,Pedidos!$B$2:$B$7000,A2347)</f>
        <v>45905</v>
      </c>
      <c r="F2347" s="15" t="n">
        <f aca="false">Parámetros!$B$4-E2347</f>
        <v>391</v>
      </c>
      <c r="G2347" s="7" t="n">
        <f aca="false">COUNTIF(Pedidos!$B$2:$B$7000,A2347)</f>
        <v>1</v>
      </c>
      <c r="H2347" s="16" t="n">
        <f aca="false">SUMIFS(Pedidos!$D$2:$D$7000,Pedidos!$B$2:$B$7000,A2347)</f>
        <v>26.4</v>
      </c>
      <c r="I2347" s="7" t="n">
        <f aca="false">5-MIN(4,INT(PERCENTRANK($F$2:$F$2401,F2347,6)*5))</f>
        <v>2</v>
      </c>
      <c r="J2347" s="15" t="n">
        <f aca="false">IF(G2347&gt;=Parámetros!$B$8,5,IF(G2347&gt;=Parámetros!$B$7,4,IF(G2347&gt;=Parámetros!$B$6,3,IF(G2347&gt;=Parámetros!$B$5,2,1))))</f>
        <v>1</v>
      </c>
      <c r="K2347" s="7" t="n">
        <f aca="false">1+MIN(4,INT(PERCENTRANK($H$2:$H$2401,H2347,6)*5))</f>
        <v>2</v>
      </c>
      <c r="L2347" s="7" t="str">
        <f aca="false">I2347&amp;J2347&amp;K2347</f>
        <v>212</v>
      </c>
      <c r="M2347" s="15" t="str">
        <f aca="false">INDEX('Mapa RF'!$B$4:$F$8,6-I2347,J2347)</f>
        <v>Hibernando</v>
      </c>
    </row>
    <row r="2348" customFormat="false" ht="15" hidden="false" customHeight="false" outlineLevel="0" collapsed="false">
      <c r="A2348" s="10" t="s">
        <v>6112</v>
      </c>
      <c r="B2348" s="10" t="s">
        <v>8972</v>
      </c>
      <c r="C2348" s="11" t="n">
        <v>46064</v>
      </c>
      <c r="D2348" s="13" t="b">
        <f aca="false">TRUE()</f>
        <v>1</v>
      </c>
      <c r="E2348" s="14" t="n">
        <f aca="false">_xlfn.MAXIFS(Pedidos!$C$2:$C$7000,Pedidos!$B$2:$B$7000,A2348)</f>
        <v>46234</v>
      </c>
      <c r="F2348" s="15" t="n">
        <f aca="false">Parámetros!$B$4-E2348</f>
        <v>62</v>
      </c>
      <c r="G2348" s="7" t="n">
        <f aca="false">COUNTIF(Pedidos!$B$2:$B$7000,A2348)</f>
        <v>2</v>
      </c>
      <c r="H2348" s="16" t="n">
        <f aca="false">SUMIFS(Pedidos!$D$2:$D$7000,Pedidos!$B$2:$B$7000,A2348)</f>
        <v>58.41</v>
      </c>
      <c r="I2348" s="7" t="n">
        <f aca="false">5-MIN(4,INT(PERCENTRANK($F$2:$F$2401,F2348,6)*5))</f>
        <v>5</v>
      </c>
      <c r="J2348" s="15" t="n">
        <f aca="false">IF(G2348&gt;=Parámetros!$B$8,5,IF(G2348&gt;=Parámetros!$B$7,4,IF(G2348&gt;=Parámetros!$B$6,3,IF(G2348&gt;=Parámetros!$B$5,2,1))))</f>
        <v>2</v>
      </c>
      <c r="K2348" s="7" t="n">
        <f aca="false">1+MIN(4,INT(PERCENTRANK($H$2:$H$2401,H2348,6)*5))</f>
        <v>3</v>
      </c>
      <c r="L2348" s="7" t="str">
        <f aca="false">I2348&amp;J2348&amp;K2348</f>
        <v>523</v>
      </c>
      <c r="M2348" s="15" t="str">
        <f aca="false">INDEX('Mapa RF'!$B$4:$F$8,6-I2348,J2348)</f>
        <v>Potencialmente leales</v>
      </c>
    </row>
    <row r="2349" customFormat="false" ht="15" hidden="false" customHeight="false" outlineLevel="0" collapsed="false">
      <c r="A2349" s="10" t="s">
        <v>4173</v>
      </c>
      <c r="B2349" s="10" t="s">
        <v>8968</v>
      </c>
      <c r="C2349" s="11" t="n">
        <v>45918</v>
      </c>
      <c r="D2349" s="13" t="b">
        <f aca="false">TRUE()</f>
        <v>1</v>
      </c>
      <c r="E2349" s="14" t="n">
        <f aca="false">_xlfn.MAXIFS(Pedidos!$C$2:$C$7000,Pedidos!$B$2:$B$7000,A2349)</f>
        <v>45918</v>
      </c>
      <c r="F2349" s="15" t="n">
        <f aca="false">Parámetros!$B$4-E2349</f>
        <v>378</v>
      </c>
      <c r="G2349" s="7" t="n">
        <f aca="false">COUNTIF(Pedidos!$B$2:$B$7000,A2349)</f>
        <v>1</v>
      </c>
      <c r="H2349" s="16" t="n">
        <f aca="false">SUMIFS(Pedidos!$D$2:$D$7000,Pedidos!$B$2:$B$7000,A2349)</f>
        <v>37.13</v>
      </c>
      <c r="I2349" s="7" t="n">
        <f aca="false">5-MIN(4,INT(PERCENTRANK($F$2:$F$2401,F2349,6)*5))</f>
        <v>2</v>
      </c>
      <c r="J2349" s="15" t="n">
        <f aca="false">IF(G2349&gt;=Parámetros!$B$8,5,IF(G2349&gt;=Parámetros!$B$7,4,IF(G2349&gt;=Parámetros!$B$6,3,IF(G2349&gt;=Parámetros!$B$5,2,1))))</f>
        <v>1</v>
      </c>
      <c r="K2349" s="7" t="n">
        <f aca="false">1+MIN(4,INT(PERCENTRANK($H$2:$H$2401,H2349,6)*5))</f>
        <v>3</v>
      </c>
      <c r="L2349" s="7" t="str">
        <f aca="false">I2349&amp;J2349&amp;K2349</f>
        <v>213</v>
      </c>
      <c r="M2349" s="15" t="str">
        <f aca="false">INDEX('Mapa RF'!$B$4:$F$8,6-I2349,J2349)</f>
        <v>Hibernando</v>
      </c>
    </row>
    <row r="2350" customFormat="false" ht="15" hidden="false" customHeight="false" outlineLevel="0" collapsed="false">
      <c r="A2350" s="10" t="s">
        <v>7788</v>
      </c>
      <c r="B2350" s="10" t="s">
        <v>8982</v>
      </c>
      <c r="C2350" s="11" t="n">
        <v>46201</v>
      </c>
      <c r="D2350" s="13" t="b">
        <f aca="false">TRUE()</f>
        <v>1</v>
      </c>
      <c r="E2350" s="14" t="n">
        <f aca="false">_xlfn.MAXIFS(Pedidos!$C$2:$C$7000,Pedidos!$B$2:$B$7000,A2350)</f>
        <v>46201</v>
      </c>
      <c r="F2350" s="15" t="n">
        <f aca="false">Parámetros!$B$4-E2350</f>
        <v>95</v>
      </c>
      <c r="G2350" s="7" t="n">
        <f aca="false">COUNTIF(Pedidos!$B$2:$B$7000,A2350)</f>
        <v>1</v>
      </c>
      <c r="H2350" s="16" t="n">
        <f aca="false">SUMIFS(Pedidos!$D$2:$D$7000,Pedidos!$B$2:$B$7000,A2350)</f>
        <v>18.27</v>
      </c>
      <c r="I2350" s="7" t="n">
        <f aca="false">5-MIN(4,INT(PERCENTRANK($F$2:$F$2401,F2350,6)*5))</f>
        <v>4</v>
      </c>
      <c r="J2350" s="15" t="n">
        <f aca="false">IF(G2350&gt;=Parámetros!$B$8,5,IF(G2350&gt;=Parámetros!$B$7,4,IF(G2350&gt;=Parámetros!$B$6,3,IF(G2350&gt;=Parámetros!$B$5,2,1))))</f>
        <v>1</v>
      </c>
      <c r="K2350" s="7" t="n">
        <f aca="false">1+MIN(4,INT(PERCENTRANK($H$2:$H$2401,H2350,6)*5))</f>
        <v>1</v>
      </c>
      <c r="L2350" s="7" t="str">
        <f aca="false">I2350&amp;J2350&amp;K2350</f>
        <v>411</v>
      </c>
      <c r="M2350" s="15" t="str">
        <f aca="false">INDEX('Mapa RF'!$B$4:$F$8,6-I2350,J2350)</f>
        <v>Prometedores</v>
      </c>
    </row>
    <row r="2351" customFormat="false" ht="15" hidden="false" customHeight="false" outlineLevel="0" collapsed="false">
      <c r="A2351" s="10" t="s">
        <v>197</v>
      </c>
      <c r="B2351" s="10" t="s">
        <v>8975</v>
      </c>
      <c r="C2351" s="11" t="n">
        <v>45586</v>
      </c>
      <c r="D2351" s="13" t="b">
        <f aca="false">TRUE()</f>
        <v>1</v>
      </c>
      <c r="E2351" s="14" t="n">
        <f aca="false">_xlfn.MAXIFS(Pedidos!$C$2:$C$7000,Pedidos!$B$2:$B$7000,A2351)</f>
        <v>45586</v>
      </c>
      <c r="F2351" s="15" t="n">
        <f aca="false">Parámetros!$B$4-E2351</f>
        <v>710</v>
      </c>
      <c r="G2351" s="7" t="n">
        <f aca="false">COUNTIF(Pedidos!$B$2:$B$7000,A2351)</f>
        <v>1</v>
      </c>
      <c r="H2351" s="16" t="n">
        <f aca="false">SUMIFS(Pedidos!$D$2:$D$7000,Pedidos!$B$2:$B$7000,A2351)</f>
        <v>12.44</v>
      </c>
      <c r="I2351" s="7" t="n">
        <f aca="false">5-MIN(4,INT(PERCENTRANK($F$2:$F$2401,F2351,6)*5))</f>
        <v>1</v>
      </c>
      <c r="J2351" s="15" t="n">
        <f aca="false">IF(G2351&gt;=Parámetros!$B$8,5,IF(G2351&gt;=Parámetros!$B$7,4,IF(G2351&gt;=Parámetros!$B$6,3,IF(G2351&gt;=Parámetros!$B$5,2,1))))</f>
        <v>1</v>
      </c>
      <c r="K2351" s="7" t="n">
        <f aca="false">1+MIN(4,INT(PERCENTRANK($H$2:$H$2401,H2351,6)*5))</f>
        <v>1</v>
      </c>
      <c r="L2351" s="7" t="str">
        <f aca="false">I2351&amp;J2351&amp;K2351</f>
        <v>111</v>
      </c>
      <c r="M2351" s="15" t="str">
        <f aca="false">INDEX('Mapa RF'!$B$4:$F$8,6-I2351,J2351)</f>
        <v>Hibernando</v>
      </c>
    </row>
    <row r="2352" customFormat="false" ht="15" hidden="false" customHeight="false" outlineLevel="0" collapsed="false">
      <c r="A2352" s="10" t="s">
        <v>6829</v>
      </c>
      <c r="B2352" s="10" t="s">
        <v>8972</v>
      </c>
      <c r="C2352" s="11" t="n">
        <v>46119</v>
      </c>
      <c r="D2352" s="13" t="b">
        <f aca="false">TRUE()</f>
        <v>1</v>
      </c>
      <c r="E2352" s="14" t="n">
        <f aca="false">_xlfn.MAXIFS(Pedidos!$C$2:$C$7000,Pedidos!$B$2:$B$7000,A2352)</f>
        <v>46119</v>
      </c>
      <c r="F2352" s="15" t="n">
        <f aca="false">Parámetros!$B$4-E2352</f>
        <v>177</v>
      </c>
      <c r="G2352" s="7" t="n">
        <f aca="false">COUNTIF(Pedidos!$B$2:$B$7000,A2352)</f>
        <v>1</v>
      </c>
      <c r="H2352" s="16" t="n">
        <f aca="false">SUMIFS(Pedidos!$D$2:$D$7000,Pedidos!$B$2:$B$7000,A2352)</f>
        <v>19.95</v>
      </c>
      <c r="I2352" s="7" t="n">
        <f aca="false">5-MIN(4,INT(PERCENTRANK($F$2:$F$2401,F2352,6)*5))</f>
        <v>4</v>
      </c>
      <c r="J2352" s="15" t="n">
        <f aca="false">IF(G2352&gt;=Parámetros!$B$8,5,IF(G2352&gt;=Parámetros!$B$7,4,IF(G2352&gt;=Parámetros!$B$6,3,IF(G2352&gt;=Parámetros!$B$5,2,1))))</f>
        <v>1</v>
      </c>
      <c r="K2352" s="7" t="n">
        <f aca="false">1+MIN(4,INT(PERCENTRANK($H$2:$H$2401,H2352,6)*5))</f>
        <v>1</v>
      </c>
      <c r="L2352" s="7" t="str">
        <f aca="false">I2352&amp;J2352&amp;K2352</f>
        <v>411</v>
      </c>
      <c r="M2352" s="15" t="str">
        <f aca="false">INDEX('Mapa RF'!$B$4:$F$8,6-I2352,J2352)</f>
        <v>Prometedores</v>
      </c>
    </row>
    <row r="2353" customFormat="false" ht="15" hidden="false" customHeight="false" outlineLevel="0" collapsed="false">
      <c r="A2353" s="10" t="s">
        <v>5235</v>
      </c>
      <c r="B2353" s="10" t="s">
        <v>8968</v>
      </c>
      <c r="C2353" s="11" t="n">
        <v>45997</v>
      </c>
      <c r="D2353" s="13" t="b">
        <f aca="false">TRUE()</f>
        <v>1</v>
      </c>
      <c r="E2353" s="14" t="n">
        <f aca="false">_xlfn.MAXIFS(Pedidos!$C$2:$C$7000,Pedidos!$B$2:$B$7000,A2353)</f>
        <v>45997</v>
      </c>
      <c r="F2353" s="15" t="n">
        <f aca="false">Parámetros!$B$4-E2353</f>
        <v>299</v>
      </c>
      <c r="G2353" s="7" t="n">
        <f aca="false">COUNTIF(Pedidos!$B$2:$B$7000,A2353)</f>
        <v>1</v>
      </c>
      <c r="H2353" s="16" t="n">
        <f aca="false">SUMIFS(Pedidos!$D$2:$D$7000,Pedidos!$B$2:$B$7000,A2353)</f>
        <v>22</v>
      </c>
      <c r="I2353" s="7" t="n">
        <f aca="false">5-MIN(4,INT(PERCENTRANK($F$2:$F$2401,F2353,6)*5))</f>
        <v>3</v>
      </c>
      <c r="J2353" s="15" t="n">
        <f aca="false">IF(G2353&gt;=Parámetros!$B$8,5,IF(G2353&gt;=Parámetros!$B$7,4,IF(G2353&gt;=Parámetros!$B$6,3,IF(G2353&gt;=Parámetros!$B$5,2,1))))</f>
        <v>1</v>
      </c>
      <c r="K2353" s="7" t="n">
        <f aca="false">1+MIN(4,INT(PERCENTRANK($H$2:$H$2401,H2353,6)*5))</f>
        <v>1</v>
      </c>
      <c r="L2353" s="7" t="str">
        <f aca="false">I2353&amp;J2353&amp;K2353</f>
        <v>311</v>
      </c>
      <c r="M2353" s="15" t="str">
        <f aca="false">INDEX('Mapa RF'!$B$4:$F$8,6-I2353,J2353)</f>
        <v>A punto de dormirse</v>
      </c>
    </row>
    <row r="2354" customFormat="false" ht="15" hidden="false" customHeight="false" outlineLevel="0" collapsed="false">
      <c r="A2354" s="10" t="s">
        <v>6688</v>
      </c>
      <c r="B2354" s="10" t="s">
        <v>8972</v>
      </c>
      <c r="C2354" s="11" t="n">
        <v>46108</v>
      </c>
      <c r="D2354" s="13" t="b">
        <f aca="false">TRUE()</f>
        <v>1</v>
      </c>
      <c r="E2354" s="14" t="n">
        <f aca="false">_xlfn.MAXIFS(Pedidos!$C$2:$C$7000,Pedidos!$B$2:$B$7000,A2354)</f>
        <v>46108</v>
      </c>
      <c r="F2354" s="15" t="n">
        <f aca="false">Parámetros!$B$4-E2354</f>
        <v>188</v>
      </c>
      <c r="G2354" s="7" t="n">
        <f aca="false">COUNTIF(Pedidos!$B$2:$B$7000,A2354)</f>
        <v>1</v>
      </c>
      <c r="H2354" s="16" t="n">
        <f aca="false">SUMIFS(Pedidos!$D$2:$D$7000,Pedidos!$B$2:$B$7000,A2354)</f>
        <v>55.62</v>
      </c>
      <c r="I2354" s="7" t="n">
        <f aca="false">5-MIN(4,INT(PERCENTRANK($F$2:$F$2401,F2354,6)*5))</f>
        <v>4</v>
      </c>
      <c r="J2354" s="15" t="n">
        <f aca="false">IF(G2354&gt;=Parámetros!$B$8,5,IF(G2354&gt;=Parámetros!$B$7,4,IF(G2354&gt;=Parámetros!$B$6,3,IF(G2354&gt;=Parámetros!$B$5,2,1))))</f>
        <v>1</v>
      </c>
      <c r="K2354" s="7" t="n">
        <f aca="false">1+MIN(4,INT(PERCENTRANK($H$2:$H$2401,H2354,6)*5))</f>
        <v>3</v>
      </c>
      <c r="L2354" s="7" t="str">
        <f aca="false">I2354&amp;J2354&amp;K2354</f>
        <v>413</v>
      </c>
      <c r="M2354" s="15" t="str">
        <f aca="false">INDEX('Mapa RF'!$B$4:$F$8,6-I2354,J2354)</f>
        <v>Prometedores</v>
      </c>
    </row>
    <row r="2355" customFormat="false" ht="15" hidden="false" customHeight="false" outlineLevel="0" collapsed="false">
      <c r="A2355" s="10" t="s">
        <v>8942</v>
      </c>
      <c r="B2355" s="10" t="s">
        <v>8971</v>
      </c>
      <c r="C2355" s="11" t="n">
        <v>46293</v>
      </c>
      <c r="D2355" s="13" t="b">
        <f aca="false">TRUE()</f>
        <v>1</v>
      </c>
      <c r="E2355" s="14" t="n">
        <f aca="false">_xlfn.MAXIFS(Pedidos!$C$2:$C$7000,Pedidos!$B$2:$B$7000,A2355)</f>
        <v>46293</v>
      </c>
      <c r="F2355" s="15" t="n">
        <f aca="false">Parámetros!$B$4-E2355</f>
        <v>3</v>
      </c>
      <c r="G2355" s="7" t="n">
        <f aca="false">COUNTIF(Pedidos!$B$2:$B$7000,A2355)</f>
        <v>1</v>
      </c>
      <c r="H2355" s="16" t="n">
        <f aca="false">SUMIFS(Pedidos!$D$2:$D$7000,Pedidos!$B$2:$B$7000,A2355)</f>
        <v>35.56</v>
      </c>
      <c r="I2355" s="7" t="n">
        <f aca="false">5-MIN(4,INT(PERCENTRANK($F$2:$F$2401,F2355,6)*5))</f>
        <v>5</v>
      </c>
      <c r="J2355" s="15" t="n">
        <f aca="false">IF(G2355&gt;=Parámetros!$B$8,5,IF(G2355&gt;=Parámetros!$B$7,4,IF(G2355&gt;=Parámetros!$B$6,3,IF(G2355&gt;=Parámetros!$B$5,2,1))))</f>
        <v>1</v>
      </c>
      <c r="K2355" s="7" t="n">
        <f aca="false">1+MIN(4,INT(PERCENTRANK($H$2:$H$2401,H2355,6)*5))</f>
        <v>2</v>
      </c>
      <c r="L2355" s="7" t="str">
        <f aca="false">I2355&amp;J2355&amp;K2355</f>
        <v>512</v>
      </c>
      <c r="M2355" s="15" t="str">
        <f aca="false">INDEX('Mapa RF'!$B$4:$F$8,6-I2355,J2355)</f>
        <v>Nuevos</v>
      </c>
    </row>
    <row r="2356" customFormat="false" ht="15" hidden="false" customHeight="false" outlineLevel="0" collapsed="false">
      <c r="A2356" s="10" t="s">
        <v>1914</v>
      </c>
      <c r="B2356" s="10" t="s">
        <v>8973</v>
      </c>
      <c r="C2356" s="11" t="n">
        <v>45749</v>
      </c>
      <c r="D2356" s="13" t="b">
        <f aca="false">TRUE()</f>
        <v>1</v>
      </c>
      <c r="E2356" s="14" t="n">
        <f aca="false">_xlfn.MAXIFS(Pedidos!$C$2:$C$7000,Pedidos!$B$2:$B$7000,A2356)</f>
        <v>46013</v>
      </c>
      <c r="F2356" s="15" t="n">
        <f aca="false">Parámetros!$B$4-E2356</f>
        <v>283</v>
      </c>
      <c r="G2356" s="7" t="n">
        <f aca="false">COUNTIF(Pedidos!$B$2:$B$7000,A2356)</f>
        <v>3</v>
      </c>
      <c r="H2356" s="16" t="n">
        <f aca="false">SUMIFS(Pedidos!$D$2:$D$7000,Pedidos!$B$2:$B$7000,A2356)</f>
        <v>113.18</v>
      </c>
      <c r="I2356" s="7" t="n">
        <f aca="false">5-MIN(4,INT(PERCENTRANK($F$2:$F$2401,F2356,6)*5))</f>
        <v>3</v>
      </c>
      <c r="J2356" s="15" t="n">
        <f aca="false">IF(G2356&gt;=Parámetros!$B$8,5,IF(G2356&gt;=Parámetros!$B$7,4,IF(G2356&gt;=Parámetros!$B$6,3,IF(G2356&gt;=Parámetros!$B$5,2,1))))</f>
        <v>3</v>
      </c>
      <c r="K2356" s="7" t="n">
        <f aca="false">1+MIN(4,INT(PERCENTRANK($H$2:$H$2401,H2356,6)*5))</f>
        <v>4</v>
      </c>
      <c r="L2356" s="7" t="str">
        <f aca="false">I2356&amp;J2356&amp;K2356</f>
        <v>334</v>
      </c>
      <c r="M2356" s="15" t="str">
        <f aca="false">INDEX('Mapa RF'!$B$4:$F$8,6-I2356,J2356)</f>
        <v>Necesitan atención</v>
      </c>
    </row>
    <row r="2357" customFormat="false" ht="15" hidden="false" customHeight="false" outlineLevel="0" collapsed="false">
      <c r="A2357" s="10" t="s">
        <v>1355</v>
      </c>
      <c r="B2357" s="10" t="s">
        <v>8968</v>
      </c>
      <c r="C2357" s="11" t="n">
        <v>45705</v>
      </c>
      <c r="D2357" s="13" t="b">
        <f aca="false">TRUE()</f>
        <v>1</v>
      </c>
      <c r="E2357" s="14" t="n">
        <f aca="false">_xlfn.MAXIFS(Pedidos!$C$2:$C$7000,Pedidos!$B$2:$B$7000,A2357)</f>
        <v>45914</v>
      </c>
      <c r="F2357" s="15" t="n">
        <f aca="false">Parámetros!$B$4-E2357</f>
        <v>382</v>
      </c>
      <c r="G2357" s="7" t="n">
        <f aca="false">COUNTIF(Pedidos!$B$2:$B$7000,A2357)</f>
        <v>7</v>
      </c>
      <c r="H2357" s="16" t="n">
        <f aca="false">SUMIFS(Pedidos!$D$2:$D$7000,Pedidos!$B$2:$B$7000,A2357)</f>
        <v>358.34</v>
      </c>
      <c r="I2357" s="7" t="n">
        <f aca="false">5-MIN(4,INT(PERCENTRANK($F$2:$F$2401,F2357,6)*5))</f>
        <v>2</v>
      </c>
      <c r="J2357" s="15" t="n">
        <f aca="false">IF(G2357&gt;=Parámetros!$B$8,5,IF(G2357&gt;=Parámetros!$B$7,4,IF(G2357&gt;=Parámetros!$B$6,3,IF(G2357&gt;=Parámetros!$B$5,2,1))))</f>
        <v>5</v>
      </c>
      <c r="K2357" s="7" t="n">
        <f aca="false">1+MIN(4,INT(PERCENTRANK($H$2:$H$2401,H2357,6)*5))</f>
        <v>5</v>
      </c>
      <c r="L2357" s="7" t="str">
        <f aca="false">I2357&amp;J2357&amp;K2357</f>
        <v>255</v>
      </c>
      <c r="M2357" s="15" t="str">
        <f aca="false">INDEX('Mapa RF'!$B$4:$F$8,6-I2357,J2357)</f>
        <v>No podemos perderlos</v>
      </c>
    </row>
    <row r="2358" customFormat="false" ht="15" hidden="false" customHeight="false" outlineLevel="0" collapsed="false">
      <c r="A2358" s="10" t="s">
        <v>2635</v>
      </c>
      <c r="B2358" s="10" t="s">
        <v>8978</v>
      </c>
      <c r="C2358" s="11" t="n">
        <v>45804</v>
      </c>
      <c r="D2358" s="13" t="b">
        <f aca="false">FALSE()</f>
        <v>0</v>
      </c>
      <c r="E2358" s="14" t="n">
        <f aca="false">_xlfn.MAXIFS(Pedidos!$C$2:$C$7000,Pedidos!$B$2:$B$7000,A2358)</f>
        <v>46202</v>
      </c>
      <c r="F2358" s="15" t="n">
        <f aca="false">Parámetros!$B$4-E2358</f>
        <v>94</v>
      </c>
      <c r="G2358" s="7" t="n">
        <f aca="false">COUNTIF(Pedidos!$B$2:$B$7000,A2358)</f>
        <v>6</v>
      </c>
      <c r="H2358" s="16" t="n">
        <f aca="false">SUMIFS(Pedidos!$D$2:$D$7000,Pedidos!$B$2:$B$7000,A2358)</f>
        <v>230.42</v>
      </c>
      <c r="I2358" s="7" t="n">
        <f aca="false">5-MIN(4,INT(PERCENTRANK($F$2:$F$2401,F2358,6)*5))</f>
        <v>4</v>
      </c>
      <c r="J2358" s="15" t="n">
        <f aca="false">IF(G2358&gt;=Parámetros!$B$8,5,IF(G2358&gt;=Parámetros!$B$7,4,IF(G2358&gt;=Parámetros!$B$6,3,IF(G2358&gt;=Parámetros!$B$5,2,1))))</f>
        <v>5</v>
      </c>
      <c r="K2358" s="7" t="n">
        <f aca="false">1+MIN(4,INT(PERCENTRANK($H$2:$H$2401,H2358,6)*5))</f>
        <v>5</v>
      </c>
      <c r="L2358" s="7" t="str">
        <f aca="false">I2358&amp;J2358&amp;K2358</f>
        <v>455</v>
      </c>
      <c r="M2358" s="15" t="str">
        <f aca="false">INDEX('Mapa RF'!$B$4:$F$8,6-I2358,J2358)</f>
        <v>Leales</v>
      </c>
    </row>
    <row r="2359" customFormat="false" ht="15" hidden="false" customHeight="false" outlineLevel="0" collapsed="false">
      <c r="A2359" s="10" t="s">
        <v>6228</v>
      </c>
      <c r="B2359" s="10" t="s">
        <v>8970</v>
      </c>
      <c r="C2359" s="11" t="n">
        <v>46074</v>
      </c>
      <c r="D2359" s="13" t="b">
        <f aca="false">FALSE()</f>
        <v>0</v>
      </c>
      <c r="E2359" s="14" t="n">
        <f aca="false">_xlfn.MAXIFS(Pedidos!$C$2:$C$7000,Pedidos!$B$2:$B$7000,A2359)</f>
        <v>46242</v>
      </c>
      <c r="F2359" s="15" t="n">
        <f aca="false">Parámetros!$B$4-E2359</f>
        <v>54</v>
      </c>
      <c r="G2359" s="7" t="n">
        <f aca="false">COUNTIF(Pedidos!$B$2:$B$7000,A2359)</f>
        <v>2</v>
      </c>
      <c r="H2359" s="16" t="n">
        <f aca="false">SUMIFS(Pedidos!$D$2:$D$7000,Pedidos!$B$2:$B$7000,A2359)</f>
        <v>51.02</v>
      </c>
      <c r="I2359" s="7" t="n">
        <f aca="false">5-MIN(4,INT(PERCENTRANK($F$2:$F$2401,F2359,6)*5))</f>
        <v>5</v>
      </c>
      <c r="J2359" s="15" t="n">
        <f aca="false">IF(G2359&gt;=Parámetros!$B$8,5,IF(G2359&gt;=Parámetros!$B$7,4,IF(G2359&gt;=Parámetros!$B$6,3,IF(G2359&gt;=Parámetros!$B$5,2,1))))</f>
        <v>2</v>
      </c>
      <c r="K2359" s="7" t="n">
        <f aca="false">1+MIN(4,INT(PERCENTRANK($H$2:$H$2401,H2359,6)*5))</f>
        <v>3</v>
      </c>
      <c r="L2359" s="7" t="str">
        <f aca="false">I2359&amp;J2359&amp;K2359</f>
        <v>523</v>
      </c>
      <c r="M2359" s="15" t="str">
        <f aca="false">INDEX('Mapa RF'!$B$4:$F$8,6-I2359,J2359)</f>
        <v>Potencialmente leales</v>
      </c>
    </row>
    <row r="2360" customFormat="false" ht="15" hidden="false" customHeight="false" outlineLevel="0" collapsed="false">
      <c r="A2360" s="10" t="s">
        <v>6042</v>
      </c>
      <c r="B2360" s="10" t="s">
        <v>8968</v>
      </c>
      <c r="C2360" s="11" t="n">
        <v>46059</v>
      </c>
      <c r="D2360" s="13" t="b">
        <f aca="false">TRUE()</f>
        <v>1</v>
      </c>
      <c r="E2360" s="14" t="n">
        <f aca="false">_xlfn.MAXIFS(Pedidos!$C$2:$C$7000,Pedidos!$B$2:$B$7000,A2360)</f>
        <v>46185</v>
      </c>
      <c r="F2360" s="15" t="n">
        <f aca="false">Parámetros!$B$4-E2360</f>
        <v>111</v>
      </c>
      <c r="G2360" s="7" t="n">
        <f aca="false">COUNTIF(Pedidos!$B$2:$B$7000,A2360)</f>
        <v>2</v>
      </c>
      <c r="H2360" s="16" t="n">
        <f aca="false">SUMIFS(Pedidos!$D$2:$D$7000,Pedidos!$B$2:$B$7000,A2360)</f>
        <v>80.22</v>
      </c>
      <c r="I2360" s="7" t="n">
        <f aca="false">5-MIN(4,INT(PERCENTRANK($F$2:$F$2401,F2360,6)*5))</f>
        <v>4</v>
      </c>
      <c r="J2360" s="15" t="n">
        <f aca="false">IF(G2360&gt;=Parámetros!$B$8,5,IF(G2360&gt;=Parámetros!$B$7,4,IF(G2360&gt;=Parámetros!$B$6,3,IF(G2360&gt;=Parámetros!$B$5,2,1))))</f>
        <v>2</v>
      </c>
      <c r="K2360" s="7" t="n">
        <f aca="false">1+MIN(4,INT(PERCENTRANK($H$2:$H$2401,H2360,6)*5))</f>
        <v>4</v>
      </c>
      <c r="L2360" s="7" t="str">
        <f aca="false">I2360&amp;J2360&amp;K2360</f>
        <v>424</v>
      </c>
      <c r="M2360" s="15" t="str">
        <f aca="false">INDEX('Mapa RF'!$B$4:$F$8,6-I2360,J2360)</f>
        <v>Potencialmente leales</v>
      </c>
    </row>
    <row r="2361" customFormat="false" ht="15" hidden="false" customHeight="false" outlineLevel="0" collapsed="false">
      <c r="A2361" s="10" t="s">
        <v>8506</v>
      </c>
      <c r="B2361" s="10" t="s">
        <v>8976</v>
      </c>
      <c r="C2361" s="11" t="n">
        <v>46258</v>
      </c>
      <c r="D2361" s="13" t="b">
        <f aca="false">TRUE()</f>
        <v>1</v>
      </c>
      <c r="E2361" s="14" t="n">
        <f aca="false">_xlfn.MAXIFS(Pedidos!$C$2:$C$7000,Pedidos!$B$2:$B$7000,A2361)</f>
        <v>46258</v>
      </c>
      <c r="F2361" s="15" t="n">
        <f aca="false">Parámetros!$B$4-E2361</f>
        <v>38</v>
      </c>
      <c r="G2361" s="7" t="n">
        <f aca="false">COUNTIF(Pedidos!$B$2:$B$7000,A2361)</f>
        <v>1</v>
      </c>
      <c r="H2361" s="16" t="n">
        <f aca="false">SUMIFS(Pedidos!$D$2:$D$7000,Pedidos!$B$2:$B$7000,A2361)</f>
        <v>18.89</v>
      </c>
      <c r="I2361" s="7" t="n">
        <f aca="false">5-MIN(4,INT(PERCENTRANK($F$2:$F$2401,F2361,6)*5))</f>
        <v>5</v>
      </c>
      <c r="J2361" s="15" t="n">
        <f aca="false">IF(G2361&gt;=Parámetros!$B$8,5,IF(G2361&gt;=Parámetros!$B$7,4,IF(G2361&gt;=Parámetros!$B$6,3,IF(G2361&gt;=Parámetros!$B$5,2,1))))</f>
        <v>1</v>
      </c>
      <c r="K2361" s="7" t="n">
        <f aca="false">1+MIN(4,INT(PERCENTRANK($H$2:$H$2401,H2361,6)*5))</f>
        <v>1</v>
      </c>
      <c r="L2361" s="7" t="str">
        <f aca="false">I2361&amp;J2361&amp;K2361</f>
        <v>511</v>
      </c>
      <c r="M2361" s="15" t="str">
        <f aca="false">INDEX('Mapa RF'!$B$4:$F$8,6-I2361,J2361)</f>
        <v>Nuevos</v>
      </c>
    </row>
    <row r="2362" customFormat="false" ht="15" hidden="false" customHeight="false" outlineLevel="0" collapsed="false">
      <c r="A2362" s="10" t="s">
        <v>2397</v>
      </c>
      <c r="B2362" s="10" t="s">
        <v>8968</v>
      </c>
      <c r="C2362" s="11" t="n">
        <v>45785</v>
      </c>
      <c r="D2362" s="13" t="b">
        <f aca="false">TRUE()</f>
        <v>1</v>
      </c>
      <c r="E2362" s="14" t="n">
        <f aca="false">_xlfn.MAXIFS(Pedidos!$C$2:$C$7000,Pedidos!$B$2:$B$7000,A2362)</f>
        <v>45785</v>
      </c>
      <c r="F2362" s="15" t="n">
        <f aca="false">Parámetros!$B$4-E2362</f>
        <v>511</v>
      </c>
      <c r="G2362" s="7" t="n">
        <f aca="false">COUNTIF(Pedidos!$B$2:$B$7000,A2362)</f>
        <v>1</v>
      </c>
      <c r="H2362" s="16" t="n">
        <f aca="false">SUMIFS(Pedidos!$D$2:$D$7000,Pedidos!$B$2:$B$7000,A2362)</f>
        <v>19.48</v>
      </c>
      <c r="I2362" s="7" t="n">
        <f aca="false">5-MIN(4,INT(PERCENTRANK($F$2:$F$2401,F2362,6)*5))</f>
        <v>1</v>
      </c>
      <c r="J2362" s="15" t="n">
        <f aca="false">IF(G2362&gt;=Parámetros!$B$8,5,IF(G2362&gt;=Parámetros!$B$7,4,IF(G2362&gt;=Parámetros!$B$6,3,IF(G2362&gt;=Parámetros!$B$5,2,1))))</f>
        <v>1</v>
      </c>
      <c r="K2362" s="7" t="n">
        <f aca="false">1+MIN(4,INT(PERCENTRANK($H$2:$H$2401,H2362,6)*5))</f>
        <v>1</v>
      </c>
      <c r="L2362" s="7" t="str">
        <f aca="false">I2362&amp;J2362&amp;K2362</f>
        <v>111</v>
      </c>
      <c r="M2362" s="15" t="str">
        <f aca="false">INDEX('Mapa RF'!$B$4:$F$8,6-I2362,J2362)</f>
        <v>Hibernando</v>
      </c>
    </row>
    <row r="2363" customFormat="false" ht="15" hidden="false" customHeight="false" outlineLevel="0" collapsed="false">
      <c r="A2363" s="10" t="s">
        <v>3118</v>
      </c>
      <c r="B2363" s="10" t="s">
        <v>8982</v>
      </c>
      <c r="C2363" s="11" t="n">
        <v>45840</v>
      </c>
      <c r="D2363" s="13" t="b">
        <f aca="false">TRUE()</f>
        <v>1</v>
      </c>
      <c r="E2363" s="14" t="n">
        <f aca="false">_xlfn.MAXIFS(Pedidos!$C$2:$C$7000,Pedidos!$B$2:$B$7000,A2363)</f>
        <v>46013</v>
      </c>
      <c r="F2363" s="15" t="n">
        <f aca="false">Parámetros!$B$4-E2363</f>
        <v>283</v>
      </c>
      <c r="G2363" s="7" t="n">
        <f aca="false">COUNTIF(Pedidos!$B$2:$B$7000,A2363)</f>
        <v>2</v>
      </c>
      <c r="H2363" s="16" t="n">
        <f aca="false">SUMIFS(Pedidos!$D$2:$D$7000,Pedidos!$B$2:$B$7000,A2363)</f>
        <v>52.21</v>
      </c>
      <c r="I2363" s="7" t="n">
        <f aca="false">5-MIN(4,INT(PERCENTRANK($F$2:$F$2401,F2363,6)*5))</f>
        <v>3</v>
      </c>
      <c r="J2363" s="15" t="n">
        <f aca="false">IF(G2363&gt;=Parámetros!$B$8,5,IF(G2363&gt;=Parámetros!$B$7,4,IF(G2363&gt;=Parámetros!$B$6,3,IF(G2363&gt;=Parámetros!$B$5,2,1))))</f>
        <v>2</v>
      </c>
      <c r="K2363" s="7" t="n">
        <f aca="false">1+MIN(4,INT(PERCENTRANK($H$2:$H$2401,H2363,6)*5))</f>
        <v>3</v>
      </c>
      <c r="L2363" s="7" t="str">
        <f aca="false">I2363&amp;J2363&amp;K2363</f>
        <v>323</v>
      </c>
      <c r="M2363" s="15" t="str">
        <f aca="false">INDEX('Mapa RF'!$B$4:$F$8,6-I2363,J2363)</f>
        <v>A punto de dormirse</v>
      </c>
    </row>
    <row r="2364" customFormat="false" ht="15" hidden="false" customHeight="false" outlineLevel="0" collapsed="false">
      <c r="A2364" s="10" t="s">
        <v>5576</v>
      </c>
      <c r="B2364" s="10" t="s">
        <v>8975</v>
      </c>
      <c r="C2364" s="11" t="n">
        <v>46023</v>
      </c>
      <c r="D2364" s="13" t="b">
        <f aca="false">TRUE()</f>
        <v>1</v>
      </c>
      <c r="E2364" s="14" t="n">
        <f aca="false">_xlfn.MAXIFS(Pedidos!$C$2:$C$7000,Pedidos!$B$2:$B$7000,A2364)</f>
        <v>46199</v>
      </c>
      <c r="F2364" s="15" t="n">
        <f aca="false">Parámetros!$B$4-E2364</f>
        <v>97</v>
      </c>
      <c r="G2364" s="7" t="n">
        <f aca="false">COUNTIF(Pedidos!$B$2:$B$7000,A2364)</f>
        <v>2</v>
      </c>
      <c r="H2364" s="16" t="n">
        <f aca="false">SUMIFS(Pedidos!$D$2:$D$7000,Pedidos!$B$2:$B$7000,A2364)</f>
        <v>60.46</v>
      </c>
      <c r="I2364" s="7" t="n">
        <f aca="false">5-MIN(4,INT(PERCENTRANK($F$2:$F$2401,F2364,6)*5))</f>
        <v>4</v>
      </c>
      <c r="J2364" s="15" t="n">
        <f aca="false">IF(G2364&gt;=Parámetros!$B$8,5,IF(G2364&gt;=Parámetros!$B$7,4,IF(G2364&gt;=Parámetros!$B$6,3,IF(G2364&gt;=Parámetros!$B$5,2,1))))</f>
        <v>2</v>
      </c>
      <c r="K2364" s="7" t="n">
        <f aca="false">1+MIN(4,INT(PERCENTRANK($H$2:$H$2401,H2364,6)*5))</f>
        <v>4</v>
      </c>
      <c r="L2364" s="7" t="str">
        <f aca="false">I2364&amp;J2364&amp;K2364</f>
        <v>424</v>
      </c>
      <c r="M2364" s="15" t="str">
        <f aca="false">INDEX('Mapa RF'!$B$4:$F$8,6-I2364,J2364)</f>
        <v>Potencialmente leales</v>
      </c>
    </row>
    <row r="2365" customFormat="false" ht="15" hidden="false" customHeight="false" outlineLevel="0" collapsed="false">
      <c r="A2365" s="10" t="s">
        <v>489</v>
      </c>
      <c r="B2365" s="10" t="s">
        <v>8972</v>
      </c>
      <c r="C2365" s="11" t="n">
        <v>45624</v>
      </c>
      <c r="D2365" s="13" t="b">
        <f aca="false">FALSE()</f>
        <v>0</v>
      </c>
      <c r="E2365" s="14" t="n">
        <f aca="false">_xlfn.MAXIFS(Pedidos!$C$2:$C$7000,Pedidos!$B$2:$B$7000,A2365)</f>
        <v>45861</v>
      </c>
      <c r="F2365" s="15" t="n">
        <f aca="false">Parámetros!$B$4-E2365</f>
        <v>435</v>
      </c>
      <c r="G2365" s="7" t="n">
        <f aca="false">COUNTIF(Pedidos!$B$2:$B$7000,A2365)</f>
        <v>9</v>
      </c>
      <c r="H2365" s="16" t="n">
        <f aca="false">SUMIFS(Pedidos!$D$2:$D$7000,Pedidos!$B$2:$B$7000,A2365)</f>
        <v>491.85</v>
      </c>
      <c r="I2365" s="7" t="n">
        <f aca="false">5-MIN(4,INT(PERCENTRANK($F$2:$F$2401,F2365,6)*5))</f>
        <v>2</v>
      </c>
      <c r="J2365" s="15" t="n">
        <f aca="false">IF(G2365&gt;=Parámetros!$B$8,5,IF(G2365&gt;=Parámetros!$B$7,4,IF(G2365&gt;=Parámetros!$B$6,3,IF(G2365&gt;=Parámetros!$B$5,2,1))))</f>
        <v>5</v>
      </c>
      <c r="K2365" s="7" t="n">
        <f aca="false">1+MIN(4,INT(PERCENTRANK($H$2:$H$2401,H2365,6)*5))</f>
        <v>5</v>
      </c>
      <c r="L2365" s="7" t="str">
        <f aca="false">I2365&amp;J2365&amp;K2365</f>
        <v>255</v>
      </c>
      <c r="M2365" s="15" t="str">
        <f aca="false">INDEX('Mapa RF'!$B$4:$F$8,6-I2365,J2365)</f>
        <v>No podemos perderlos</v>
      </c>
    </row>
    <row r="2366" customFormat="false" ht="15" hidden="false" customHeight="false" outlineLevel="0" collapsed="false">
      <c r="A2366" s="10" t="s">
        <v>1677</v>
      </c>
      <c r="B2366" s="10" t="s">
        <v>8973</v>
      </c>
      <c r="C2366" s="11" t="n">
        <v>45730</v>
      </c>
      <c r="D2366" s="13" t="b">
        <f aca="false">TRUE()</f>
        <v>1</v>
      </c>
      <c r="E2366" s="14" t="n">
        <f aca="false">_xlfn.MAXIFS(Pedidos!$C$2:$C$7000,Pedidos!$B$2:$B$7000,A2366)</f>
        <v>45730</v>
      </c>
      <c r="F2366" s="15" t="n">
        <f aca="false">Parámetros!$B$4-E2366</f>
        <v>566</v>
      </c>
      <c r="G2366" s="7" t="n">
        <f aca="false">COUNTIF(Pedidos!$B$2:$B$7000,A2366)</f>
        <v>1</v>
      </c>
      <c r="H2366" s="16" t="n">
        <f aca="false">SUMIFS(Pedidos!$D$2:$D$7000,Pedidos!$B$2:$B$7000,A2366)</f>
        <v>24.73</v>
      </c>
      <c r="I2366" s="7" t="n">
        <f aca="false">5-MIN(4,INT(PERCENTRANK($F$2:$F$2401,F2366,6)*5))</f>
        <v>1</v>
      </c>
      <c r="J2366" s="15" t="n">
        <f aca="false">IF(G2366&gt;=Parámetros!$B$8,5,IF(G2366&gt;=Parámetros!$B$7,4,IF(G2366&gt;=Parámetros!$B$6,3,IF(G2366&gt;=Parámetros!$B$5,2,1))))</f>
        <v>1</v>
      </c>
      <c r="K2366" s="7" t="n">
        <f aca="false">1+MIN(4,INT(PERCENTRANK($H$2:$H$2401,H2366,6)*5))</f>
        <v>1</v>
      </c>
      <c r="L2366" s="7" t="str">
        <f aca="false">I2366&amp;J2366&amp;K2366</f>
        <v>111</v>
      </c>
      <c r="M2366" s="15" t="str">
        <f aca="false">INDEX('Mapa RF'!$B$4:$F$8,6-I2366,J2366)</f>
        <v>Hibernando</v>
      </c>
    </row>
    <row r="2367" customFormat="false" ht="15" hidden="false" customHeight="false" outlineLevel="0" collapsed="false">
      <c r="A2367" s="10" t="s">
        <v>1005</v>
      </c>
      <c r="B2367" s="10" t="s">
        <v>8968</v>
      </c>
      <c r="C2367" s="11" t="n">
        <v>45675</v>
      </c>
      <c r="D2367" s="13" t="b">
        <f aca="false">TRUE()</f>
        <v>1</v>
      </c>
      <c r="E2367" s="14" t="n">
        <f aca="false">_xlfn.MAXIFS(Pedidos!$C$2:$C$7000,Pedidos!$B$2:$B$7000,A2367)</f>
        <v>45908</v>
      </c>
      <c r="F2367" s="15" t="n">
        <f aca="false">Parámetros!$B$4-E2367</f>
        <v>388</v>
      </c>
      <c r="G2367" s="7" t="n">
        <f aca="false">COUNTIF(Pedidos!$B$2:$B$7000,A2367)</f>
        <v>7</v>
      </c>
      <c r="H2367" s="16" t="n">
        <f aca="false">SUMIFS(Pedidos!$D$2:$D$7000,Pedidos!$B$2:$B$7000,A2367)</f>
        <v>352.75</v>
      </c>
      <c r="I2367" s="7" t="n">
        <f aca="false">5-MIN(4,INT(PERCENTRANK($F$2:$F$2401,F2367,6)*5))</f>
        <v>2</v>
      </c>
      <c r="J2367" s="15" t="n">
        <f aca="false">IF(G2367&gt;=Parámetros!$B$8,5,IF(G2367&gt;=Parámetros!$B$7,4,IF(G2367&gt;=Parámetros!$B$6,3,IF(G2367&gt;=Parámetros!$B$5,2,1))))</f>
        <v>5</v>
      </c>
      <c r="K2367" s="7" t="n">
        <f aca="false">1+MIN(4,INT(PERCENTRANK($H$2:$H$2401,H2367,6)*5))</f>
        <v>5</v>
      </c>
      <c r="L2367" s="7" t="str">
        <f aca="false">I2367&amp;J2367&amp;K2367</f>
        <v>255</v>
      </c>
      <c r="M2367" s="15" t="str">
        <f aca="false">INDEX('Mapa RF'!$B$4:$F$8,6-I2367,J2367)</f>
        <v>No podemos perderlos</v>
      </c>
    </row>
    <row r="2368" customFormat="false" ht="15" hidden="false" customHeight="false" outlineLevel="0" collapsed="false">
      <c r="A2368" s="10" t="s">
        <v>272</v>
      </c>
      <c r="B2368" s="10" t="s">
        <v>8972</v>
      </c>
      <c r="C2368" s="11" t="n">
        <v>45597</v>
      </c>
      <c r="D2368" s="13" t="b">
        <f aca="false">TRUE()</f>
        <v>1</v>
      </c>
      <c r="E2368" s="14" t="n">
        <f aca="false">_xlfn.MAXIFS(Pedidos!$C$2:$C$7000,Pedidos!$B$2:$B$7000,A2368)</f>
        <v>45597</v>
      </c>
      <c r="F2368" s="15" t="n">
        <f aca="false">Parámetros!$B$4-E2368</f>
        <v>699</v>
      </c>
      <c r="G2368" s="7" t="n">
        <f aca="false">COUNTIF(Pedidos!$B$2:$B$7000,A2368)</f>
        <v>1</v>
      </c>
      <c r="H2368" s="16" t="n">
        <f aca="false">SUMIFS(Pedidos!$D$2:$D$7000,Pedidos!$B$2:$B$7000,A2368)</f>
        <v>64.92</v>
      </c>
      <c r="I2368" s="7" t="n">
        <f aca="false">5-MIN(4,INT(PERCENTRANK($F$2:$F$2401,F2368,6)*5))</f>
        <v>1</v>
      </c>
      <c r="J2368" s="15" t="n">
        <f aca="false">IF(G2368&gt;=Parámetros!$B$8,5,IF(G2368&gt;=Parámetros!$B$7,4,IF(G2368&gt;=Parámetros!$B$6,3,IF(G2368&gt;=Parámetros!$B$5,2,1))))</f>
        <v>1</v>
      </c>
      <c r="K2368" s="7" t="n">
        <f aca="false">1+MIN(4,INT(PERCENTRANK($H$2:$H$2401,H2368,6)*5))</f>
        <v>4</v>
      </c>
      <c r="L2368" s="7" t="str">
        <f aca="false">I2368&amp;J2368&amp;K2368</f>
        <v>114</v>
      </c>
      <c r="M2368" s="15" t="str">
        <f aca="false">INDEX('Mapa RF'!$B$4:$F$8,6-I2368,J2368)</f>
        <v>Hibernando</v>
      </c>
    </row>
    <row r="2369" customFormat="false" ht="15" hidden="false" customHeight="false" outlineLevel="0" collapsed="false">
      <c r="A2369" s="10" t="s">
        <v>5976</v>
      </c>
      <c r="B2369" s="10" t="s">
        <v>8968</v>
      </c>
      <c r="C2369" s="11" t="n">
        <v>46055</v>
      </c>
      <c r="D2369" s="13" t="b">
        <f aca="false">TRUE()</f>
        <v>1</v>
      </c>
      <c r="E2369" s="14" t="n">
        <f aca="false">_xlfn.MAXIFS(Pedidos!$C$2:$C$7000,Pedidos!$B$2:$B$7000,A2369)</f>
        <v>46055</v>
      </c>
      <c r="F2369" s="15" t="n">
        <f aca="false">Parámetros!$B$4-E2369</f>
        <v>241</v>
      </c>
      <c r="G2369" s="7" t="n">
        <f aca="false">COUNTIF(Pedidos!$B$2:$B$7000,A2369)</f>
        <v>1</v>
      </c>
      <c r="H2369" s="16" t="n">
        <f aca="false">SUMIFS(Pedidos!$D$2:$D$7000,Pedidos!$B$2:$B$7000,A2369)</f>
        <v>25.14</v>
      </c>
      <c r="I2369" s="7" t="n">
        <f aca="false">5-MIN(4,INT(PERCENTRANK($F$2:$F$2401,F2369,6)*5))</f>
        <v>3</v>
      </c>
      <c r="J2369" s="15" t="n">
        <f aca="false">IF(G2369&gt;=Parámetros!$B$8,5,IF(G2369&gt;=Parámetros!$B$7,4,IF(G2369&gt;=Parámetros!$B$6,3,IF(G2369&gt;=Parámetros!$B$5,2,1))))</f>
        <v>1</v>
      </c>
      <c r="K2369" s="7" t="n">
        <f aca="false">1+MIN(4,INT(PERCENTRANK($H$2:$H$2401,H2369,6)*5))</f>
        <v>1</v>
      </c>
      <c r="L2369" s="7" t="str">
        <f aca="false">I2369&amp;J2369&amp;K2369</f>
        <v>311</v>
      </c>
      <c r="M2369" s="15" t="str">
        <f aca="false">INDEX('Mapa RF'!$B$4:$F$8,6-I2369,J2369)</f>
        <v>A punto de dormirse</v>
      </c>
    </row>
    <row r="2370" customFormat="false" ht="15" hidden="false" customHeight="false" outlineLevel="0" collapsed="false">
      <c r="A2370" s="10" t="s">
        <v>2408</v>
      </c>
      <c r="B2370" s="10" t="s">
        <v>8969</v>
      </c>
      <c r="C2370" s="11" t="n">
        <v>45786</v>
      </c>
      <c r="D2370" s="13" t="b">
        <f aca="false">TRUE()</f>
        <v>1</v>
      </c>
      <c r="E2370" s="14" t="n">
        <f aca="false">_xlfn.MAXIFS(Pedidos!$C$2:$C$7000,Pedidos!$B$2:$B$7000,A2370)</f>
        <v>45844</v>
      </c>
      <c r="F2370" s="15" t="n">
        <f aca="false">Parámetros!$B$4-E2370</f>
        <v>452</v>
      </c>
      <c r="G2370" s="7" t="n">
        <f aca="false">COUNTIF(Pedidos!$B$2:$B$7000,A2370)</f>
        <v>2</v>
      </c>
      <c r="H2370" s="16" t="n">
        <f aca="false">SUMIFS(Pedidos!$D$2:$D$7000,Pedidos!$B$2:$B$7000,A2370)</f>
        <v>78.09</v>
      </c>
      <c r="I2370" s="7" t="n">
        <f aca="false">5-MIN(4,INT(PERCENTRANK($F$2:$F$2401,F2370,6)*5))</f>
        <v>2</v>
      </c>
      <c r="J2370" s="15" t="n">
        <f aca="false">IF(G2370&gt;=Parámetros!$B$8,5,IF(G2370&gt;=Parámetros!$B$7,4,IF(G2370&gt;=Parámetros!$B$6,3,IF(G2370&gt;=Parámetros!$B$5,2,1))))</f>
        <v>2</v>
      </c>
      <c r="K2370" s="7" t="n">
        <f aca="false">1+MIN(4,INT(PERCENTRANK($H$2:$H$2401,H2370,6)*5))</f>
        <v>4</v>
      </c>
      <c r="L2370" s="7" t="str">
        <f aca="false">I2370&amp;J2370&amp;K2370</f>
        <v>224</v>
      </c>
      <c r="M2370" s="15" t="str">
        <f aca="false">INDEX('Mapa RF'!$B$4:$F$8,6-I2370,J2370)</f>
        <v>Hibernando</v>
      </c>
    </row>
    <row r="2371" customFormat="false" ht="15" hidden="false" customHeight="false" outlineLevel="0" collapsed="false">
      <c r="A2371" s="10" t="s">
        <v>7522</v>
      </c>
      <c r="B2371" s="10" t="s">
        <v>8971</v>
      </c>
      <c r="C2371" s="11" t="n">
        <v>46179</v>
      </c>
      <c r="D2371" s="13" t="b">
        <f aca="false">TRUE()</f>
        <v>1</v>
      </c>
      <c r="E2371" s="14" t="n">
        <f aca="false">_xlfn.MAXIFS(Pedidos!$C$2:$C$7000,Pedidos!$B$2:$B$7000,A2371)</f>
        <v>46179</v>
      </c>
      <c r="F2371" s="15" t="n">
        <f aca="false">Parámetros!$B$4-E2371</f>
        <v>117</v>
      </c>
      <c r="G2371" s="7" t="n">
        <f aca="false">COUNTIF(Pedidos!$B$2:$B$7000,A2371)</f>
        <v>1</v>
      </c>
      <c r="H2371" s="16" t="n">
        <f aca="false">SUMIFS(Pedidos!$D$2:$D$7000,Pedidos!$B$2:$B$7000,A2371)</f>
        <v>34.83</v>
      </c>
      <c r="I2371" s="7" t="n">
        <f aca="false">5-MIN(4,INT(PERCENTRANK($F$2:$F$2401,F2371,6)*5))</f>
        <v>4</v>
      </c>
      <c r="J2371" s="15" t="n">
        <f aca="false">IF(G2371&gt;=Parámetros!$B$8,5,IF(G2371&gt;=Parámetros!$B$7,4,IF(G2371&gt;=Parámetros!$B$6,3,IF(G2371&gt;=Parámetros!$B$5,2,1))))</f>
        <v>1</v>
      </c>
      <c r="K2371" s="7" t="n">
        <f aca="false">1+MIN(4,INT(PERCENTRANK($H$2:$H$2401,H2371,6)*5))</f>
        <v>2</v>
      </c>
      <c r="L2371" s="7" t="str">
        <f aca="false">I2371&amp;J2371&amp;K2371</f>
        <v>412</v>
      </c>
      <c r="M2371" s="15" t="str">
        <f aca="false">INDEX('Mapa RF'!$B$4:$F$8,6-I2371,J2371)</f>
        <v>Prometedores</v>
      </c>
    </row>
    <row r="2372" customFormat="false" ht="15" hidden="false" customHeight="false" outlineLevel="0" collapsed="false">
      <c r="A2372" s="10" t="s">
        <v>161</v>
      </c>
      <c r="B2372" s="10" t="s">
        <v>8974</v>
      </c>
      <c r="C2372" s="11" t="n">
        <v>45583</v>
      </c>
      <c r="D2372" s="13" t="b">
        <f aca="false">TRUE()</f>
        <v>1</v>
      </c>
      <c r="E2372" s="14" t="n">
        <f aca="false">_xlfn.MAXIFS(Pedidos!$C$2:$C$7000,Pedidos!$B$2:$B$7000,A2372)</f>
        <v>45583</v>
      </c>
      <c r="F2372" s="15" t="n">
        <f aca="false">Parámetros!$B$4-E2372</f>
        <v>713</v>
      </c>
      <c r="G2372" s="7" t="n">
        <f aca="false">COUNTIF(Pedidos!$B$2:$B$7000,A2372)</f>
        <v>1</v>
      </c>
      <c r="H2372" s="16" t="n">
        <f aca="false">SUMIFS(Pedidos!$D$2:$D$7000,Pedidos!$B$2:$B$7000,A2372)</f>
        <v>26.86</v>
      </c>
      <c r="I2372" s="7" t="n">
        <f aca="false">5-MIN(4,INT(PERCENTRANK($F$2:$F$2401,F2372,6)*5))</f>
        <v>1</v>
      </c>
      <c r="J2372" s="15" t="n">
        <f aca="false">IF(G2372&gt;=Parámetros!$B$8,5,IF(G2372&gt;=Parámetros!$B$7,4,IF(G2372&gt;=Parámetros!$B$6,3,IF(G2372&gt;=Parámetros!$B$5,2,1))))</f>
        <v>1</v>
      </c>
      <c r="K2372" s="7" t="n">
        <f aca="false">1+MIN(4,INT(PERCENTRANK($H$2:$H$2401,H2372,6)*5))</f>
        <v>2</v>
      </c>
      <c r="L2372" s="7" t="str">
        <f aca="false">I2372&amp;J2372&amp;K2372</f>
        <v>112</v>
      </c>
      <c r="M2372" s="15" t="str">
        <f aca="false">INDEX('Mapa RF'!$B$4:$F$8,6-I2372,J2372)</f>
        <v>Hibernando</v>
      </c>
    </row>
    <row r="2373" customFormat="false" ht="15" hidden="false" customHeight="false" outlineLevel="0" collapsed="false">
      <c r="A2373" s="10" t="s">
        <v>5605</v>
      </c>
      <c r="B2373" s="10" t="s">
        <v>8977</v>
      </c>
      <c r="C2373" s="11" t="n">
        <v>46026</v>
      </c>
      <c r="D2373" s="13" t="b">
        <f aca="false">TRUE()</f>
        <v>1</v>
      </c>
      <c r="E2373" s="14" t="n">
        <f aca="false">_xlfn.MAXIFS(Pedidos!$C$2:$C$7000,Pedidos!$B$2:$B$7000,A2373)</f>
        <v>46026</v>
      </c>
      <c r="F2373" s="15" t="n">
        <f aca="false">Parámetros!$B$4-E2373</f>
        <v>270</v>
      </c>
      <c r="G2373" s="7" t="n">
        <f aca="false">COUNTIF(Pedidos!$B$2:$B$7000,A2373)</f>
        <v>1</v>
      </c>
      <c r="H2373" s="16" t="n">
        <f aca="false">SUMIFS(Pedidos!$D$2:$D$7000,Pedidos!$B$2:$B$7000,A2373)</f>
        <v>23.22</v>
      </c>
      <c r="I2373" s="7" t="n">
        <f aca="false">5-MIN(4,INT(PERCENTRANK($F$2:$F$2401,F2373,6)*5))</f>
        <v>3</v>
      </c>
      <c r="J2373" s="15" t="n">
        <f aca="false">IF(G2373&gt;=Parámetros!$B$8,5,IF(G2373&gt;=Parámetros!$B$7,4,IF(G2373&gt;=Parámetros!$B$6,3,IF(G2373&gt;=Parámetros!$B$5,2,1))))</f>
        <v>1</v>
      </c>
      <c r="K2373" s="7" t="n">
        <f aca="false">1+MIN(4,INT(PERCENTRANK($H$2:$H$2401,H2373,6)*5))</f>
        <v>1</v>
      </c>
      <c r="L2373" s="7" t="str">
        <f aca="false">I2373&amp;J2373&amp;K2373</f>
        <v>311</v>
      </c>
      <c r="M2373" s="15" t="str">
        <f aca="false">INDEX('Mapa RF'!$B$4:$F$8,6-I2373,J2373)</f>
        <v>A punto de dormirse</v>
      </c>
    </row>
    <row r="2374" customFormat="false" ht="15" hidden="false" customHeight="false" outlineLevel="0" collapsed="false">
      <c r="A2374" s="10" t="s">
        <v>4990</v>
      </c>
      <c r="B2374" s="10" t="s">
        <v>8978</v>
      </c>
      <c r="C2374" s="11" t="n">
        <v>45979</v>
      </c>
      <c r="D2374" s="13" t="b">
        <f aca="false">TRUE()</f>
        <v>1</v>
      </c>
      <c r="E2374" s="14" t="n">
        <f aca="false">_xlfn.MAXIFS(Pedidos!$C$2:$C$7000,Pedidos!$B$2:$B$7000,A2374)</f>
        <v>45979</v>
      </c>
      <c r="F2374" s="15" t="n">
        <f aca="false">Parámetros!$B$4-E2374</f>
        <v>317</v>
      </c>
      <c r="G2374" s="7" t="n">
        <f aca="false">COUNTIF(Pedidos!$B$2:$B$7000,A2374)</f>
        <v>1</v>
      </c>
      <c r="H2374" s="16" t="n">
        <f aca="false">SUMIFS(Pedidos!$D$2:$D$7000,Pedidos!$B$2:$B$7000,A2374)</f>
        <v>29.25</v>
      </c>
      <c r="I2374" s="7" t="n">
        <f aca="false">5-MIN(4,INT(PERCENTRANK($F$2:$F$2401,F2374,6)*5))</f>
        <v>3</v>
      </c>
      <c r="J2374" s="15" t="n">
        <f aca="false">IF(G2374&gt;=Parámetros!$B$8,5,IF(G2374&gt;=Parámetros!$B$7,4,IF(G2374&gt;=Parámetros!$B$6,3,IF(G2374&gt;=Parámetros!$B$5,2,1))))</f>
        <v>1</v>
      </c>
      <c r="K2374" s="7" t="n">
        <f aca="false">1+MIN(4,INT(PERCENTRANK($H$2:$H$2401,H2374,6)*5))</f>
        <v>2</v>
      </c>
      <c r="L2374" s="7" t="str">
        <f aca="false">I2374&amp;J2374&amp;K2374</f>
        <v>312</v>
      </c>
      <c r="M2374" s="15" t="str">
        <f aca="false">INDEX('Mapa RF'!$B$4:$F$8,6-I2374,J2374)</f>
        <v>A punto de dormirse</v>
      </c>
    </row>
    <row r="2375" customFormat="false" ht="15" hidden="false" customHeight="false" outlineLevel="0" collapsed="false">
      <c r="A2375" s="10" t="s">
        <v>6368</v>
      </c>
      <c r="B2375" s="10" t="s">
        <v>8968</v>
      </c>
      <c r="C2375" s="11" t="n">
        <v>46083</v>
      </c>
      <c r="D2375" s="13" t="b">
        <f aca="false">TRUE()</f>
        <v>1</v>
      </c>
      <c r="E2375" s="14" t="n">
        <f aca="false">_xlfn.MAXIFS(Pedidos!$C$2:$C$7000,Pedidos!$B$2:$B$7000,A2375)</f>
        <v>46267</v>
      </c>
      <c r="F2375" s="15" t="n">
        <f aca="false">Parámetros!$B$4-E2375</f>
        <v>29</v>
      </c>
      <c r="G2375" s="7" t="n">
        <f aca="false">COUNTIF(Pedidos!$B$2:$B$7000,A2375)</f>
        <v>6</v>
      </c>
      <c r="H2375" s="16" t="n">
        <f aca="false">SUMIFS(Pedidos!$D$2:$D$7000,Pedidos!$B$2:$B$7000,A2375)</f>
        <v>252.4</v>
      </c>
      <c r="I2375" s="7" t="n">
        <f aca="false">5-MIN(4,INT(PERCENTRANK($F$2:$F$2401,F2375,6)*5))</f>
        <v>5</v>
      </c>
      <c r="J2375" s="15" t="n">
        <f aca="false">IF(G2375&gt;=Parámetros!$B$8,5,IF(G2375&gt;=Parámetros!$B$7,4,IF(G2375&gt;=Parámetros!$B$6,3,IF(G2375&gt;=Parámetros!$B$5,2,1))))</f>
        <v>5</v>
      </c>
      <c r="K2375" s="7" t="n">
        <f aca="false">1+MIN(4,INT(PERCENTRANK($H$2:$H$2401,H2375,6)*5))</f>
        <v>5</v>
      </c>
      <c r="L2375" s="7" t="str">
        <f aca="false">I2375&amp;J2375&amp;K2375</f>
        <v>555</v>
      </c>
      <c r="M2375" s="15" t="str">
        <f aca="false">INDEX('Mapa RF'!$B$4:$F$8,6-I2375,J2375)</f>
        <v>Campeones</v>
      </c>
    </row>
    <row r="2376" customFormat="false" ht="15" hidden="false" customHeight="false" outlineLevel="0" collapsed="false">
      <c r="A2376" s="10" t="s">
        <v>3918</v>
      </c>
      <c r="B2376" s="10" t="s">
        <v>8968</v>
      </c>
      <c r="C2376" s="11" t="n">
        <v>45898</v>
      </c>
      <c r="D2376" s="13" t="b">
        <f aca="false">TRUE()</f>
        <v>1</v>
      </c>
      <c r="E2376" s="14" t="n">
        <f aca="false">_xlfn.MAXIFS(Pedidos!$C$2:$C$7000,Pedidos!$B$2:$B$7000,A2376)</f>
        <v>46287</v>
      </c>
      <c r="F2376" s="15" t="n">
        <f aca="false">Parámetros!$B$4-E2376</f>
        <v>9</v>
      </c>
      <c r="G2376" s="7" t="n">
        <f aca="false">COUNTIF(Pedidos!$B$2:$B$7000,A2376)</f>
        <v>7</v>
      </c>
      <c r="H2376" s="16" t="n">
        <f aca="false">SUMIFS(Pedidos!$D$2:$D$7000,Pedidos!$B$2:$B$7000,A2376)</f>
        <v>279.71</v>
      </c>
      <c r="I2376" s="7" t="n">
        <f aca="false">5-MIN(4,INT(PERCENTRANK($F$2:$F$2401,F2376,6)*5))</f>
        <v>5</v>
      </c>
      <c r="J2376" s="15" t="n">
        <f aca="false">IF(G2376&gt;=Parámetros!$B$8,5,IF(G2376&gt;=Parámetros!$B$7,4,IF(G2376&gt;=Parámetros!$B$6,3,IF(G2376&gt;=Parámetros!$B$5,2,1))))</f>
        <v>5</v>
      </c>
      <c r="K2376" s="7" t="n">
        <f aca="false">1+MIN(4,INT(PERCENTRANK($H$2:$H$2401,H2376,6)*5))</f>
        <v>5</v>
      </c>
      <c r="L2376" s="7" t="str">
        <f aca="false">I2376&amp;J2376&amp;K2376</f>
        <v>555</v>
      </c>
      <c r="M2376" s="15" t="str">
        <f aca="false">INDEX('Mapa RF'!$B$4:$F$8,6-I2376,J2376)</f>
        <v>Campeones</v>
      </c>
    </row>
    <row r="2377" customFormat="false" ht="15" hidden="false" customHeight="false" outlineLevel="0" collapsed="false">
      <c r="A2377" s="10" t="s">
        <v>3144</v>
      </c>
      <c r="B2377" s="10" t="s">
        <v>8971</v>
      </c>
      <c r="C2377" s="11" t="n">
        <v>45842</v>
      </c>
      <c r="D2377" s="13" t="b">
        <f aca="false">TRUE()</f>
        <v>1</v>
      </c>
      <c r="E2377" s="14" t="n">
        <f aca="false">_xlfn.MAXIFS(Pedidos!$C$2:$C$7000,Pedidos!$B$2:$B$7000,A2377)</f>
        <v>45842</v>
      </c>
      <c r="F2377" s="15" t="n">
        <f aca="false">Parámetros!$B$4-E2377</f>
        <v>454</v>
      </c>
      <c r="G2377" s="7" t="n">
        <f aca="false">COUNTIF(Pedidos!$B$2:$B$7000,A2377)</f>
        <v>1</v>
      </c>
      <c r="H2377" s="16" t="n">
        <f aca="false">SUMIFS(Pedidos!$D$2:$D$7000,Pedidos!$B$2:$B$7000,A2377)</f>
        <v>28.54</v>
      </c>
      <c r="I2377" s="7" t="n">
        <f aca="false">5-MIN(4,INT(PERCENTRANK($F$2:$F$2401,F2377,6)*5))</f>
        <v>2</v>
      </c>
      <c r="J2377" s="15" t="n">
        <f aca="false">IF(G2377&gt;=Parámetros!$B$8,5,IF(G2377&gt;=Parámetros!$B$7,4,IF(G2377&gt;=Parámetros!$B$6,3,IF(G2377&gt;=Parámetros!$B$5,2,1))))</f>
        <v>1</v>
      </c>
      <c r="K2377" s="7" t="n">
        <f aca="false">1+MIN(4,INT(PERCENTRANK($H$2:$H$2401,H2377,6)*5))</f>
        <v>2</v>
      </c>
      <c r="L2377" s="7" t="str">
        <f aca="false">I2377&amp;J2377&amp;K2377</f>
        <v>212</v>
      </c>
      <c r="M2377" s="15" t="str">
        <f aca="false">INDEX('Mapa RF'!$B$4:$F$8,6-I2377,J2377)</f>
        <v>Hibernando</v>
      </c>
    </row>
    <row r="2378" customFormat="false" ht="15" hidden="false" customHeight="false" outlineLevel="0" collapsed="false">
      <c r="A2378" s="10" t="s">
        <v>2168</v>
      </c>
      <c r="B2378" s="10" t="s">
        <v>8980</v>
      </c>
      <c r="C2378" s="11" t="n">
        <v>45768</v>
      </c>
      <c r="D2378" s="13" t="b">
        <f aca="false">TRUE()</f>
        <v>1</v>
      </c>
      <c r="E2378" s="14" t="n">
        <f aca="false">_xlfn.MAXIFS(Pedidos!$C$2:$C$7000,Pedidos!$B$2:$B$7000,A2378)</f>
        <v>45768</v>
      </c>
      <c r="F2378" s="15" t="n">
        <f aca="false">Parámetros!$B$4-E2378</f>
        <v>528</v>
      </c>
      <c r="G2378" s="7" t="n">
        <f aca="false">COUNTIF(Pedidos!$B$2:$B$7000,A2378)</f>
        <v>1</v>
      </c>
      <c r="H2378" s="16" t="n">
        <f aca="false">SUMIFS(Pedidos!$D$2:$D$7000,Pedidos!$B$2:$B$7000,A2378)</f>
        <v>42.6</v>
      </c>
      <c r="I2378" s="7" t="n">
        <f aca="false">5-MIN(4,INT(PERCENTRANK($F$2:$F$2401,F2378,6)*5))</f>
        <v>1</v>
      </c>
      <c r="J2378" s="15" t="n">
        <f aca="false">IF(G2378&gt;=Parámetros!$B$8,5,IF(G2378&gt;=Parámetros!$B$7,4,IF(G2378&gt;=Parámetros!$B$6,3,IF(G2378&gt;=Parámetros!$B$5,2,1))))</f>
        <v>1</v>
      </c>
      <c r="K2378" s="7" t="n">
        <f aca="false">1+MIN(4,INT(PERCENTRANK($H$2:$H$2401,H2378,6)*5))</f>
        <v>3</v>
      </c>
      <c r="L2378" s="7" t="str">
        <f aca="false">I2378&amp;J2378&amp;K2378</f>
        <v>113</v>
      </c>
      <c r="M2378" s="15" t="str">
        <f aca="false">INDEX('Mapa RF'!$B$4:$F$8,6-I2378,J2378)</f>
        <v>Hibernando</v>
      </c>
    </row>
    <row r="2379" customFormat="false" ht="15" hidden="false" customHeight="false" outlineLevel="0" collapsed="false">
      <c r="A2379" s="10" t="s">
        <v>7082</v>
      </c>
      <c r="B2379" s="10" t="s">
        <v>8972</v>
      </c>
      <c r="C2379" s="11" t="n">
        <v>46141</v>
      </c>
      <c r="D2379" s="13" t="b">
        <f aca="false">TRUE()</f>
        <v>1</v>
      </c>
      <c r="E2379" s="14" t="n">
        <f aca="false">_xlfn.MAXIFS(Pedidos!$C$2:$C$7000,Pedidos!$B$2:$B$7000,A2379)</f>
        <v>46198</v>
      </c>
      <c r="F2379" s="15" t="n">
        <f aca="false">Parámetros!$B$4-E2379</f>
        <v>98</v>
      </c>
      <c r="G2379" s="7" t="n">
        <f aca="false">COUNTIF(Pedidos!$B$2:$B$7000,A2379)</f>
        <v>2</v>
      </c>
      <c r="H2379" s="16" t="n">
        <f aca="false">SUMIFS(Pedidos!$D$2:$D$7000,Pedidos!$B$2:$B$7000,A2379)</f>
        <v>84.69</v>
      </c>
      <c r="I2379" s="7" t="n">
        <f aca="false">5-MIN(4,INT(PERCENTRANK($F$2:$F$2401,F2379,6)*5))</f>
        <v>4</v>
      </c>
      <c r="J2379" s="15" t="n">
        <f aca="false">IF(G2379&gt;=Parámetros!$B$8,5,IF(G2379&gt;=Parámetros!$B$7,4,IF(G2379&gt;=Parámetros!$B$6,3,IF(G2379&gt;=Parámetros!$B$5,2,1))))</f>
        <v>2</v>
      </c>
      <c r="K2379" s="7" t="n">
        <f aca="false">1+MIN(4,INT(PERCENTRANK($H$2:$H$2401,H2379,6)*5))</f>
        <v>4</v>
      </c>
      <c r="L2379" s="7" t="str">
        <f aca="false">I2379&amp;J2379&amp;K2379</f>
        <v>424</v>
      </c>
      <c r="M2379" s="15" t="str">
        <f aca="false">INDEX('Mapa RF'!$B$4:$F$8,6-I2379,J2379)</f>
        <v>Potencialmente leales</v>
      </c>
    </row>
    <row r="2380" customFormat="false" ht="15" hidden="false" customHeight="false" outlineLevel="0" collapsed="false">
      <c r="A2380" s="10" t="s">
        <v>6725</v>
      </c>
      <c r="B2380" s="10" t="s">
        <v>8972</v>
      </c>
      <c r="C2380" s="11" t="n">
        <v>46111</v>
      </c>
      <c r="D2380" s="13" t="b">
        <f aca="false">TRUE()</f>
        <v>1</v>
      </c>
      <c r="E2380" s="14" t="n">
        <f aca="false">_xlfn.MAXIFS(Pedidos!$C$2:$C$7000,Pedidos!$B$2:$B$7000,A2380)</f>
        <v>46111</v>
      </c>
      <c r="F2380" s="15" t="n">
        <f aca="false">Parámetros!$B$4-E2380</f>
        <v>185</v>
      </c>
      <c r="G2380" s="7" t="n">
        <f aca="false">COUNTIF(Pedidos!$B$2:$B$7000,A2380)</f>
        <v>1</v>
      </c>
      <c r="H2380" s="16" t="n">
        <f aca="false">SUMIFS(Pedidos!$D$2:$D$7000,Pedidos!$B$2:$B$7000,A2380)</f>
        <v>34.59</v>
      </c>
      <c r="I2380" s="7" t="n">
        <f aca="false">5-MIN(4,INT(PERCENTRANK($F$2:$F$2401,F2380,6)*5))</f>
        <v>4</v>
      </c>
      <c r="J2380" s="15" t="n">
        <f aca="false">IF(G2380&gt;=Parámetros!$B$8,5,IF(G2380&gt;=Parámetros!$B$7,4,IF(G2380&gt;=Parámetros!$B$6,3,IF(G2380&gt;=Parámetros!$B$5,2,1))))</f>
        <v>1</v>
      </c>
      <c r="K2380" s="7" t="n">
        <f aca="false">1+MIN(4,INT(PERCENTRANK($H$2:$H$2401,H2380,6)*5))</f>
        <v>2</v>
      </c>
      <c r="L2380" s="7" t="str">
        <f aca="false">I2380&amp;J2380&amp;K2380</f>
        <v>412</v>
      </c>
      <c r="M2380" s="15" t="str">
        <f aca="false">INDEX('Mapa RF'!$B$4:$F$8,6-I2380,J2380)</f>
        <v>Prometedores</v>
      </c>
    </row>
    <row r="2381" customFormat="false" ht="15" hidden="false" customHeight="false" outlineLevel="0" collapsed="false">
      <c r="A2381" s="10" t="s">
        <v>8918</v>
      </c>
      <c r="B2381" s="10" t="s">
        <v>8981</v>
      </c>
      <c r="C2381" s="11" t="n">
        <v>46292</v>
      </c>
      <c r="D2381" s="13" t="b">
        <f aca="false">TRUE()</f>
        <v>1</v>
      </c>
      <c r="E2381" s="14" t="n">
        <f aca="false">_xlfn.MAXIFS(Pedidos!$C$2:$C$7000,Pedidos!$B$2:$B$7000,A2381)</f>
        <v>46292</v>
      </c>
      <c r="F2381" s="15" t="n">
        <f aca="false">Parámetros!$B$4-E2381</f>
        <v>4</v>
      </c>
      <c r="G2381" s="7" t="n">
        <f aca="false">COUNTIF(Pedidos!$B$2:$B$7000,A2381)</f>
        <v>1</v>
      </c>
      <c r="H2381" s="16" t="n">
        <f aca="false">SUMIFS(Pedidos!$D$2:$D$7000,Pedidos!$B$2:$B$7000,A2381)</f>
        <v>37.8</v>
      </c>
      <c r="I2381" s="7" t="n">
        <f aca="false">5-MIN(4,INT(PERCENTRANK($F$2:$F$2401,F2381,6)*5))</f>
        <v>5</v>
      </c>
      <c r="J2381" s="15" t="n">
        <f aca="false">IF(G2381&gt;=Parámetros!$B$8,5,IF(G2381&gt;=Parámetros!$B$7,4,IF(G2381&gt;=Parámetros!$B$6,3,IF(G2381&gt;=Parámetros!$B$5,2,1))))</f>
        <v>1</v>
      </c>
      <c r="K2381" s="7" t="n">
        <f aca="false">1+MIN(4,INT(PERCENTRANK($H$2:$H$2401,H2381,6)*5))</f>
        <v>3</v>
      </c>
      <c r="L2381" s="7" t="str">
        <f aca="false">I2381&amp;J2381&amp;K2381</f>
        <v>513</v>
      </c>
      <c r="M2381" s="15" t="str">
        <f aca="false">INDEX('Mapa RF'!$B$4:$F$8,6-I2381,J2381)</f>
        <v>Nuevos</v>
      </c>
    </row>
    <row r="2382" customFormat="false" ht="15" hidden="false" customHeight="false" outlineLevel="0" collapsed="false">
      <c r="A2382" s="10" t="s">
        <v>378</v>
      </c>
      <c r="B2382" s="10" t="s">
        <v>8978</v>
      </c>
      <c r="C2382" s="11" t="n">
        <v>45610</v>
      </c>
      <c r="D2382" s="13" t="b">
        <f aca="false">TRUE()</f>
        <v>1</v>
      </c>
      <c r="E2382" s="14" t="n">
        <f aca="false">_xlfn.MAXIFS(Pedidos!$C$2:$C$7000,Pedidos!$B$2:$B$7000,A2382)</f>
        <v>45812</v>
      </c>
      <c r="F2382" s="15" t="n">
        <f aca="false">Parámetros!$B$4-E2382</f>
        <v>484</v>
      </c>
      <c r="G2382" s="7" t="n">
        <f aca="false">COUNTIF(Pedidos!$B$2:$B$7000,A2382)</f>
        <v>4</v>
      </c>
      <c r="H2382" s="16" t="n">
        <f aca="false">SUMIFS(Pedidos!$D$2:$D$7000,Pedidos!$B$2:$B$7000,A2382)</f>
        <v>199.29</v>
      </c>
      <c r="I2382" s="7" t="n">
        <f aca="false">5-MIN(4,INT(PERCENTRANK($F$2:$F$2401,F2382,6)*5))</f>
        <v>2</v>
      </c>
      <c r="J2382" s="15" t="n">
        <f aca="false">IF(G2382&gt;=Parámetros!$B$8,5,IF(G2382&gt;=Parámetros!$B$7,4,IF(G2382&gt;=Parámetros!$B$6,3,IF(G2382&gt;=Parámetros!$B$5,2,1))))</f>
        <v>4</v>
      </c>
      <c r="K2382" s="7" t="n">
        <f aca="false">1+MIN(4,INT(PERCENTRANK($H$2:$H$2401,H2382,6)*5))</f>
        <v>5</v>
      </c>
      <c r="L2382" s="7" t="str">
        <f aca="false">I2382&amp;J2382&amp;K2382</f>
        <v>245</v>
      </c>
      <c r="M2382" s="15" t="str">
        <f aca="false">INDEX('Mapa RF'!$B$4:$F$8,6-I2382,J2382)</f>
        <v>En riesgo</v>
      </c>
    </row>
    <row r="2383" customFormat="false" ht="15" hidden="false" customHeight="false" outlineLevel="0" collapsed="false">
      <c r="A2383" s="10" t="s">
        <v>445</v>
      </c>
      <c r="B2383" s="10" t="s">
        <v>8979</v>
      </c>
      <c r="C2383" s="11" t="n">
        <v>45620</v>
      </c>
      <c r="D2383" s="13" t="b">
        <f aca="false">TRUE()</f>
        <v>1</v>
      </c>
      <c r="E2383" s="14" t="n">
        <f aca="false">_xlfn.MAXIFS(Pedidos!$C$2:$C$7000,Pedidos!$B$2:$B$7000,A2383)</f>
        <v>45847</v>
      </c>
      <c r="F2383" s="15" t="n">
        <f aca="false">Parámetros!$B$4-E2383</f>
        <v>449</v>
      </c>
      <c r="G2383" s="7" t="n">
        <f aca="false">COUNTIF(Pedidos!$B$2:$B$7000,A2383)</f>
        <v>4</v>
      </c>
      <c r="H2383" s="16" t="n">
        <f aca="false">SUMIFS(Pedidos!$D$2:$D$7000,Pedidos!$B$2:$B$7000,A2383)</f>
        <v>138.89</v>
      </c>
      <c r="I2383" s="7" t="n">
        <f aca="false">5-MIN(4,INT(PERCENTRANK($F$2:$F$2401,F2383,6)*5))</f>
        <v>2</v>
      </c>
      <c r="J2383" s="15" t="n">
        <f aca="false">IF(G2383&gt;=Parámetros!$B$8,5,IF(G2383&gt;=Parámetros!$B$7,4,IF(G2383&gt;=Parámetros!$B$6,3,IF(G2383&gt;=Parámetros!$B$5,2,1))))</f>
        <v>4</v>
      </c>
      <c r="K2383" s="7" t="n">
        <f aca="false">1+MIN(4,INT(PERCENTRANK($H$2:$H$2401,H2383,6)*5))</f>
        <v>5</v>
      </c>
      <c r="L2383" s="7" t="str">
        <f aca="false">I2383&amp;J2383&amp;K2383</f>
        <v>245</v>
      </c>
      <c r="M2383" s="15" t="str">
        <f aca="false">INDEX('Mapa RF'!$B$4:$F$8,6-I2383,J2383)</f>
        <v>En riesgo</v>
      </c>
    </row>
    <row r="2384" customFormat="false" ht="15" hidden="false" customHeight="false" outlineLevel="0" collapsed="false">
      <c r="A2384" s="10" t="s">
        <v>6473</v>
      </c>
      <c r="B2384" s="10" t="s">
        <v>8976</v>
      </c>
      <c r="C2384" s="11" t="n">
        <v>46091</v>
      </c>
      <c r="D2384" s="13" t="b">
        <f aca="false">TRUE()</f>
        <v>1</v>
      </c>
      <c r="E2384" s="14" t="n">
        <f aca="false">_xlfn.MAXIFS(Pedidos!$C$2:$C$7000,Pedidos!$B$2:$B$7000,A2384)</f>
        <v>46284</v>
      </c>
      <c r="F2384" s="15" t="n">
        <f aca="false">Parámetros!$B$4-E2384</f>
        <v>12</v>
      </c>
      <c r="G2384" s="7" t="n">
        <f aca="false">COUNTIF(Pedidos!$B$2:$B$7000,A2384)</f>
        <v>2</v>
      </c>
      <c r="H2384" s="16" t="n">
        <f aca="false">SUMIFS(Pedidos!$D$2:$D$7000,Pedidos!$B$2:$B$7000,A2384)</f>
        <v>66.91</v>
      </c>
      <c r="I2384" s="7" t="n">
        <f aca="false">5-MIN(4,INT(PERCENTRANK($F$2:$F$2401,F2384,6)*5))</f>
        <v>5</v>
      </c>
      <c r="J2384" s="15" t="n">
        <f aca="false">IF(G2384&gt;=Parámetros!$B$8,5,IF(G2384&gt;=Parámetros!$B$7,4,IF(G2384&gt;=Parámetros!$B$6,3,IF(G2384&gt;=Parámetros!$B$5,2,1))))</f>
        <v>2</v>
      </c>
      <c r="K2384" s="7" t="n">
        <f aca="false">1+MIN(4,INT(PERCENTRANK($H$2:$H$2401,H2384,6)*5))</f>
        <v>4</v>
      </c>
      <c r="L2384" s="7" t="str">
        <f aca="false">I2384&amp;J2384&amp;K2384</f>
        <v>524</v>
      </c>
      <c r="M2384" s="15" t="str">
        <f aca="false">INDEX('Mapa RF'!$B$4:$F$8,6-I2384,J2384)</f>
        <v>Potencialmente leales</v>
      </c>
    </row>
    <row r="2385" customFormat="false" ht="15" hidden="false" customHeight="false" outlineLevel="0" collapsed="false">
      <c r="A2385" s="10" t="s">
        <v>4093</v>
      </c>
      <c r="B2385" s="10" t="s">
        <v>8977</v>
      </c>
      <c r="C2385" s="11" t="n">
        <v>45912</v>
      </c>
      <c r="D2385" s="13" t="b">
        <f aca="false">TRUE()</f>
        <v>1</v>
      </c>
      <c r="E2385" s="14" t="n">
        <f aca="false">_xlfn.MAXIFS(Pedidos!$C$2:$C$7000,Pedidos!$B$2:$B$7000,A2385)</f>
        <v>46119</v>
      </c>
      <c r="F2385" s="15" t="n">
        <f aca="false">Parámetros!$B$4-E2385</f>
        <v>177</v>
      </c>
      <c r="G2385" s="7" t="n">
        <f aca="false">COUNTIF(Pedidos!$B$2:$B$7000,A2385)</f>
        <v>3</v>
      </c>
      <c r="H2385" s="16" t="n">
        <f aca="false">SUMIFS(Pedidos!$D$2:$D$7000,Pedidos!$B$2:$B$7000,A2385)</f>
        <v>89.85</v>
      </c>
      <c r="I2385" s="7" t="n">
        <f aca="false">5-MIN(4,INT(PERCENTRANK($F$2:$F$2401,F2385,6)*5))</f>
        <v>4</v>
      </c>
      <c r="J2385" s="15" t="n">
        <f aca="false">IF(G2385&gt;=Parámetros!$B$8,5,IF(G2385&gt;=Parámetros!$B$7,4,IF(G2385&gt;=Parámetros!$B$6,3,IF(G2385&gt;=Parámetros!$B$5,2,1))))</f>
        <v>3</v>
      </c>
      <c r="K2385" s="7" t="n">
        <f aca="false">1+MIN(4,INT(PERCENTRANK($H$2:$H$2401,H2385,6)*5))</f>
        <v>4</v>
      </c>
      <c r="L2385" s="7" t="str">
        <f aca="false">I2385&amp;J2385&amp;K2385</f>
        <v>434</v>
      </c>
      <c r="M2385" s="15" t="str">
        <f aca="false">INDEX('Mapa RF'!$B$4:$F$8,6-I2385,J2385)</f>
        <v>Potencialmente leales</v>
      </c>
    </row>
    <row r="2386" customFormat="false" ht="15" hidden="false" customHeight="false" outlineLevel="0" collapsed="false">
      <c r="A2386" s="10" t="s">
        <v>2221</v>
      </c>
      <c r="B2386" s="10" t="s">
        <v>8980</v>
      </c>
      <c r="C2386" s="11" t="n">
        <v>45772</v>
      </c>
      <c r="D2386" s="13" t="b">
        <f aca="false">TRUE()</f>
        <v>1</v>
      </c>
      <c r="E2386" s="14" t="n">
        <f aca="false">_xlfn.MAXIFS(Pedidos!$C$2:$C$7000,Pedidos!$B$2:$B$7000,A2386)</f>
        <v>45772</v>
      </c>
      <c r="F2386" s="15" t="n">
        <f aca="false">Parámetros!$B$4-E2386</f>
        <v>524</v>
      </c>
      <c r="G2386" s="7" t="n">
        <f aca="false">COUNTIF(Pedidos!$B$2:$B$7000,A2386)</f>
        <v>1</v>
      </c>
      <c r="H2386" s="16" t="n">
        <f aca="false">SUMIFS(Pedidos!$D$2:$D$7000,Pedidos!$B$2:$B$7000,A2386)</f>
        <v>26.36</v>
      </c>
      <c r="I2386" s="7" t="n">
        <f aca="false">5-MIN(4,INT(PERCENTRANK($F$2:$F$2401,F2386,6)*5))</f>
        <v>1</v>
      </c>
      <c r="J2386" s="15" t="n">
        <f aca="false">IF(G2386&gt;=Parámetros!$B$8,5,IF(G2386&gt;=Parámetros!$B$7,4,IF(G2386&gt;=Parámetros!$B$6,3,IF(G2386&gt;=Parámetros!$B$5,2,1))))</f>
        <v>1</v>
      </c>
      <c r="K2386" s="7" t="n">
        <f aca="false">1+MIN(4,INT(PERCENTRANK($H$2:$H$2401,H2386,6)*5))</f>
        <v>2</v>
      </c>
      <c r="L2386" s="7" t="str">
        <f aca="false">I2386&amp;J2386&amp;K2386</f>
        <v>112</v>
      </c>
      <c r="M2386" s="15" t="str">
        <f aca="false">INDEX('Mapa RF'!$B$4:$F$8,6-I2386,J2386)</f>
        <v>Hibernando</v>
      </c>
    </row>
    <row r="2387" customFormat="false" ht="15" hidden="false" customHeight="false" outlineLevel="0" collapsed="false">
      <c r="A2387" s="10" t="s">
        <v>925</v>
      </c>
      <c r="B2387" s="10" t="s">
        <v>8975</v>
      </c>
      <c r="C2387" s="11" t="n">
        <v>45668</v>
      </c>
      <c r="D2387" s="13" t="b">
        <f aca="false">TRUE()</f>
        <v>1</v>
      </c>
      <c r="E2387" s="14" t="n">
        <f aca="false">_xlfn.MAXIFS(Pedidos!$C$2:$C$7000,Pedidos!$B$2:$B$7000,A2387)</f>
        <v>45822</v>
      </c>
      <c r="F2387" s="15" t="n">
        <f aca="false">Parámetros!$B$4-E2387</f>
        <v>474</v>
      </c>
      <c r="G2387" s="7" t="n">
        <f aca="false">COUNTIF(Pedidos!$B$2:$B$7000,A2387)</f>
        <v>4</v>
      </c>
      <c r="H2387" s="16" t="n">
        <f aca="false">SUMIFS(Pedidos!$D$2:$D$7000,Pedidos!$B$2:$B$7000,A2387)</f>
        <v>138.67</v>
      </c>
      <c r="I2387" s="7" t="n">
        <f aca="false">5-MIN(4,INT(PERCENTRANK($F$2:$F$2401,F2387,6)*5))</f>
        <v>2</v>
      </c>
      <c r="J2387" s="15" t="n">
        <f aca="false">IF(G2387&gt;=Parámetros!$B$8,5,IF(G2387&gt;=Parámetros!$B$7,4,IF(G2387&gt;=Parámetros!$B$6,3,IF(G2387&gt;=Parámetros!$B$5,2,1))))</f>
        <v>4</v>
      </c>
      <c r="K2387" s="7" t="n">
        <f aca="false">1+MIN(4,INT(PERCENTRANK($H$2:$H$2401,H2387,6)*5))</f>
        <v>5</v>
      </c>
      <c r="L2387" s="7" t="str">
        <f aca="false">I2387&amp;J2387&amp;K2387</f>
        <v>245</v>
      </c>
      <c r="M2387" s="15" t="str">
        <f aca="false">INDEX('Mapa RF'!$B$4:$F$8,6-I2387,J2387)</f>
        <v>En riesgo</v>
      </c>
    </row>
    <row r="2388" customFormat="false" ht="15" hidden="false" customHeight="false" outlineLevel="0" collapsed="false">
      <c r="A2388" s="10" t="s">
        <v>5825</v>
      </c>
      <c r="B2388" s="10" t="s">
        <v>8968</v>
      </c>
      <c r="C2388" s="11" t="n">
        <v>46042</v>
      </c>
      <c r="D2388" s="13" t="b">
        <f aca="false">TRUE()</f>
        <v>1</v>
      </c>
      <c r="E2388" s="14" t="n">
        <f aca="false">_xlfn.MAXIFS(Pedidos!$C$2:$C$7000,Pedidos!$B$2:$B$7000,A2388)</f>
        <v>46042</v>
      </c>
      <c r="F2388" s="15" t="n">
        <f aca="false">Parámetros!$B$4-E2388</f>
        <v>254</v>
      </c>
      <c r="G2388" s="7" t="n">
        <f aca="false">COUNTIF(Pedidos!$B$2:$B$7000,A2388)</f>
        <v>1</v>
      </c>
      <c r="H2388" s="16" t="n">
        <f aca="false">SUMIFS(Pedidos!$D$2:$D$7000,Pedidos!$B$2:$B$7000,A2388)</f>
        <v>14.69</v>
      </c>
      <c r="I2388" s="7" t="n">
        <f aca="false">5-MIN(4,INT(PERCENTRANK($F$2:$F$2401,F2388,6)*5))</f>
        <v>3</v>
      </c>
      <c r="J2388" s="15" t="n">
        <f aca="false">IF(G2388&gt;=Parámetros!$B$8,5,IF(G2388&gt;=Parámetros!$B$7,4,IF(G2388&gt;=Parámetros!$B$6,3,IF(G2388&gt;=Parámetros!$B$5,2,1))))</f>
        <v>1</v>
      </c>
      <c r="K2388" s="7" t="n">
        <f aca="false">1+MIN(4,INT(PERCENTRANK($H$2:$H$2401,H2388,6)*5))</f>
        <v>1</v>
      </c>
      <c r="L2388" s="7" t="str">
        <f aca="false">I2388&amp;J2388&amp;K2388</f>
        <v>311</v>
      </c>
      <c r="M2388" s="15" t="str">
        <f aca="false">INDEX('Mapa RF'!$B$4:$F$8,6-I2388,J2388)</f>
        <v>A punto de dormirse</v>
      </c>
    </row>
    <row r="2389" customFormat="false" ht="15" hidden="false" customHeight="false" outlineLevel="0" collapsed="false">
      <c r="A2389" s="10" t="s">
        <v>1237</v>
      </c>
      <c r="B2389" s="10" t="s">
        <v>8982</v>
      </c>
      <c r="C2389" s="11" t="n">
        <v>45696</v>
      </c>
      <c r="D2389" s="13" t="b">
        <f aca="false">TRUE()</f>
        <v>1</v>
      </c>
      <c r="E2389" s="14" t="n">
        <f aca="false">_xlfn.MAXIFS(Pedidos!$C$2:$C$7000,Pedidos!$B$2:$B$7000,A2389)</f>
        <v>45696</v>
      </c>
      <c r="F2389" s="15" t="n">
        <f aca="false">Parámetros!$B$4-E2389</f>
        <v>600</v>
      </c>
      <c r="G2389" s="7" t="n">
        <f aca="false">COUNTIF(Pedidos!$B$2:$B$7000,A2389)</f>
        <v>1</v>
      </c>
      <c r="H2389" s="16" t="n">
        <f aca="false">SUMIFS(Pedidos!$D$2:$D$7000,Pedidos!$B$2:$B$7000,A2389)</f>
        <v>21.6</v>
      </c>
      <c r="I2389" s="7" t="n">
        <f aca="false">5-MIN(4,INT(PERCENTRANK($F$2:$F$2401,F2389,6)*5))</f>
        <v>1</v>
      </c>
      <c r="J2389" s="15" t="n">
        <f aca="false">IF(G2389&gt;=Parámetros!$B$8,5,IF(G2389&gt;=Parámetros!$B$7,4,IF(G2389&gt;=Parámetros!$B$6,3,IF(G2389&gt;=Parámetros!$B$5,2,1))))</f>
        <v>1</v>
      </c>
      <c r="K2389" s="7" t="n">
        <f aca="false">1+MIN(4,INT(PERCENTRANK($H$2:$H$2401,H2389,6)*5))</f>
        <v>1</v>
      </c>
      <c r="L2389" s="7" t="str">
        <f aca="false">I2389&amp;J2389&amp;K2389</f>
        <v>111</v>
      </c>
      <c r="M2389" s="15" t="str">
        <f aca="false">INDEX('Mapa RF'!$B$4:$F$8,6-I2389,J2389)</f>
        <v>Hibernando</v>
      </c>
    </row>
    <row r="2390" customFormat="false" ht="15" hidden="false" customHeight="false" outlineLevel="0" collapsed="false">
      <c r="A2390" s="10" t="s">
        <v>2366</v>
      </c>
      <c r="B2390" s="10" t="s">
        <v>8968</v>
      </c>
      <c r="C2390" s="11" t="n">
        <v>45783</v>
      </c>
      <c r="D2390" s="13" t="b">
        <f aca="false">TRUE()</f>
        <v>1</v>
      </c>
      <c r="E2390" s="14" t="n">
        <f aca="false">_xlfn.MAXIFS(Pedidos!$C$2:$C$7000,Pedidos!$B$2:$B$7000,A2390)</f>
        <v>45970</v>
      </c>
      <c r="F2390" s="15" t="n">
        <f aca="false">Parámetros!$B$4-E2390</f>
        <v>326</v>
      </c>
      <c r="G2390" s="7" t="n">
        <f aca="false">COUNTIF(Pedidos!$B$2:$B$7000,A2390)</f>
        <v>2</v>
      </c>
      <c r="H2390" s="16" t="n">
        <f aca="false">SUMIFS(Pedidos!$D$2:$D$7000,Pedidos!$B$2:$B$7000,A2390)</f>
        <v>61.02</v>
      </c>
      <c r="I2390" s="7" t="n">
        <f aca="false">5-MIN(4,INT(PERCENTRANK($F$2:$F$2401,F2390,6)*5))</f>
        <v>3</v>
      </c>
      <c r="J2390" s="15" t="n">
        <f aca="false">IF(G2390&gt;=Parámetros!$B$8,5,IF(G2390&gt;=Parámetros!$B$7,4,IF(G2390&gt;=Parámetros!$B$6,3,IF(G2390&gt;=Parámetros!$B$5,2,1))))</f>
        <v>2</v>
      </c>
      <c r="K2390" s="7" t="n">
        <f aca="false">1+MIN(4,INT(PERCENTRANK($H$2:$H$2401,H2390,6)*5))</f>
        <v>4</v>
      </c>
      <c r="L2390" s="7" t="str">
        <f aca="false">I2390&amp;J2390&amp;K2390</f>
        <v>324</v>
      </c>
      <c r="M2390" s="15" t="str">
        <f aca="false">INDEX('Mapa RF'!$B$4:$F$8,6-I2390,J2390)</f>
        <v>A punto de dormirse</v>
      </c>
    </row>
    <row r="2391" customFormat="false" ht="15" hidden="false" customHeight="false" outlineLevel="0" collapsed="false">
      <c r="A2391" s="10" t="s">
        <v>5029</v>
      </c>
      <c r="B2391" s="10" t="s">
        <v>8976</v>
      </c>
      <c r="C2391" s="11" t="n">
        <v>45982</v>
      </c>
      <c r="D2391" s="13" t="b">
        <f aca="false">FALSE()</f>
        <v>0</v>
      </c>
      <c r="E2391" s="14" t="n">
        <f aca="false">_xlfn.MAXIFS(Pedidos!$C$2:$C$7000,Pedidos!$B$2:$B$7000,A2391)</f>
        <v>45982</v>
      </c>
      <c r="F2391" s="15" t="n">
        <f aca="false">Parámetros!$B$4-E2391</f>
        <v>314</v>
      </c>
      <c r="G2391" s="7" t="n">
        <f aca="false">COUNTIF(Pedidos!$B$2:$B$7000,A2391)</f>
        <v>1</v>
      </c>
      <c r="H2391" s="16" t="n">
        <f aca="false">SUMIFS(Pedidos!$D$2:$D$7000,Pedidos!$B$2:$B$7000,A2391)</f>
        <v>25.51</v>
      </c>
      <c r="I2391" s="7" t="n">
        <f aca="false">5-MIN(4,INT(PERCENTRANK($F$2:$F$2401,F2391,6)*5))</f>
        <v>3</v>
      </c>
      <c r="J2391" s="15" t="n">
        <f aca="false">IF(G2391&gt;=Parámetros!$B$8,5,IF(G2391&gt;=Parámetros!$B$7,4,IF(G2391&gt;=Parámetros!$B$6,3,IF(G2391&gt;=Parámetros!$B$5,2,1))))</f>
        <v>1</v>
      </c>
      <c r="K2391" s="7" t="n">
        <f aca="false">1+MIN(4,INT(PERCENTRANK($H$2:$H$2401,H2391,6)*5))</f>
        <v>1</v>
      </c>
      <c r="L2391" s="7" t="str">
        <f aca="false">I2391&amp;J2391&amp;K2391</f>
        <v>311</v>
      </c>
      <c r="M2391" s="15" t="str">
        <f aca="false">INDEX('Mapa RF'!$B$4:$F$8,6-I2391,J2391)</f>
        <v>A punto de dormirse</v>
      </c>
    </row>
    <row r="2392" customFormat="false" ht="15" hidden="false" customHeight="false" outlineLevel="0" collapsed="false">
      <c r="A2392" s="10" t="s">
        <v>101</v>
      </c>
      <c r="B2392" s="10" t="s">
        <v>8969</v>
      </c>
      <c r="C2392" s="11" t="n">
        <v>45573</v>
      </c>
      <c r="D2392" s="13" t="b">
        <f aca="false">TRUE()</f>
        <v>1</v>
      </c>
      <c r="E2392" s="14" t="n">
        <f aca="false">_xlfn.MAXIFS(Pedidos!$C$2:$C$7000,Pedidos!$B$2:$B$7000,A2392)</f>
        <v>45877</v>
      </c>
      <c r="F2392" s="15" t="n">
        <f aca="false">Parámetros!$B$4-E2392</f>
        <v>419</v>
      </c>
      <c r="G2392" s="7" t="n">
        <f aca="false">COUNTIF(Pedidos!$B$2:$B$7000,A2392)</f>
        <v>5</v>
      </c>
      <c r="H2392" s="16" t="n">
        <f aca="false">SUMIFS(Pedidos!$D$2:$D$7000,Pedidos!$B$2:$B$7000,A2392)</f>
        <v>228.41</v>
      </c>
      <c r="I2392" s="7" t="n">
        <f aca="false">5-MIN(4,INT(PERCENTRANK($F$2:$F$2401,F2392,6)*5))</f>
        <v>2</v>
      </c>
      <c r="J2392" s="15" t="n">
        <f aca="false">IF(G2392&gt;=Parámetros!$B$8,5,IF(G2392&gt;=Parámetros!$B$7,4,IF(G2392&gt;=Parámetros!$B$6,3,IF(G2392&gt;=Parámetros!$B$5,2,1))))</f>
        <v>4</v>
      </c>
      <c r="K2392" s="7" t="n">
        <f aca="false">1+MIN(4,INT(PERCENTRANK($H$2:$H$2401,H2392,6)*5))</f>
        <v>5</v>
      </c>
      <c r="L2392" s="7" t="str">
        <f aca="false">I2392&amp;J2392&amp;K2392</f>
        <v>245</v>
      </c>
      <c r="M2392" s="15" t="str">
        <f aca="false">INDEX('Mapa RF'!$B$4:$F$8,6-I2392,J2392)</f>
        <v>En riesgo</v>
      </c>
    </row>
    <row r="2393" customFormat="false" ht="15" hidden="false" customHeight="false" outlineLevel="0" collapsed="false">
      <c r="A2393" s="10" t="s">
        <v>6746</v>
      </c>
      <c r="B2393" s="10" t="s">
        <v>8978</v>
      </c>
      <c r="C2393" s="11" t="n">
        <v>46112</v>
      </c>
      <c r="D2393" s="13" t="b">
        <f aca="false">TRUE()</f>
        <v>1</v>
      </c>
      <c r="E2393" s="14" t="n">
        <f aca="false">_xlfn.MAXIFS(Pedidos!$C$2:$C$7000,Pedidos!$B$2:$B$7000,A2393)</f>
        <v>46270</v>
      </c>
      <c r="F2393" s="15" t="n">
        <f aca="false">Parámetros!$B$4-E2393</f>
        <v>26</v>
      </c>
      <c r="G2393" s="7" t="n">
        <f aca="false">COUNTIF(Pedidos!$B$2:$B$7000,A2393)</f>
        <v>2</v>
      </c>
      <c r="H2393" s="16" t="n">
        <f aca="false">SUMIFS(Pedidos!$D$2:$D$7000,Pedidos!$B$2:$B$7000,A2393)</f>
        <v>52.87</v>
      </c>
      <c r="I2393" s="7" t="n">
        <f aca="false">5-MIN(4,INT(PERCENTRANK($F$2:$F$2401,F2393,6)*5))</f>
        <v>5</v>
      </c>
      <c r="J2393" s="15" t="n">
        <f aca="false">IF(G2393&gt;=Parámetros!$B$8,5,IF(G2393&gt;=Parámetros!$B$7,4,IF(G2393&gt;=Parámetros!$B$6,3,IF(G2393&gt;=Parámetros!$B$5,2,1))))</f>
        <v>2</v>
      </c>
      <c r="K2393" s="7" t="n">
        <f aca="false">1+MIN(4,INT(PERCENTRANK($H$2:$H$2401,H2393,6)*5))</f>
        <v>3</v>
      </c>
      <c r="L2393" s="7" t="str">
        <f aca="false">I2393&amp;J2393&amp;K2393</f>
        <v>523</v>
      </c>
      <c r="M2393" s="15" t="str">
        <f aca="false">INDEX('Mapa RF'!$B$4:$F$8,6-I2393,J2393)</f>
        <v>Potencialmente leales</v>
      </c>
    </row>
    <row r="2394" customFormat="false" ht="15" hidden="false" customHeight="false" outlineLevel="0" collapsed="false">
      <c r="A2394" s="10" t="s">
        <v>1217</v>
      </c>
      <c r="B2394" s="10" t="s">
        <v>8972</v>
      </c>
      <c r="C2394" s="11" t="n">
        <v>45694</v>
      </c>
      <c r="D2394" s="13" t="b">
        <f aca="false">TRUE()</f>
        <v>1</v>
      </c>
      <c r="E2394" s="14" t="n">
        <f aca="false">_xlfn.MAXIFS(Pedidos!$C$2:$C$7000,Pedidos!$B$2:$B$7000,A2394)</f>
        <v>46284</v>
      </c>
      <c r="F2394" s="15" t="n">
        <f aca="false">Parámetros!$B$4-E2394</f>
        <v>12</v>
      </c>
      <c r="G2394" s="7" t="n">
        <f aca="false">COUNTIF(Pedidos!$B$2:$B$7000,A2394)</f>
        <v>18</v>
      </c>
      <c r="H2394" s="16" t="n">
        <f aca="false">SUMIFS(Pedidos!$D$2:$D$7000,Pedidos!$B$2:$B$7000,A2394)</f>
        <v>924.2</v>
      </c>
      <c r="I2394" s="7" t="n">
        <f aca="false">5-MIN(4,INT(PERCENTRANK($F$2:$F$2401,F2394,6)*5))</f>
        <v>5</v>
      </c>
      <c r="J2394" s="15" t="n">
        <f aca="false">IF(G2394&gt;=Parámetros!$B$8,5,IF(G2394&gt;=Parámetros!$B$7,4,IF(G2394&gt;=Parámetros!$B$6,3,IF(G2394&gt;=Parámetros!$B$5,2,1))))</f>
        <v>5</v>
      </c>
      <c r="K2394" s="7" t="n">
        <f aca="false">1+MIN(4,INT(PERCENTRANK($H$2:$H$2401,H2394,6)*5))</f>
        <v>5</v>
      </c>
      <c r="L2394" s="7" t="str">
        <f aca="false">I2394&amp;J2394&amp;K2394</f>
        <v>555</v>
      </c>
      <c r="M2394" s="15" t="str">
        <f aca="false">INDEX('Mapa RF'!$B$4:$F$8,6-I2394,J2394)</f>
        <v>Campeones</v>
      </c>
    </row>
    <row r="2395" customFormat="false" ht="15" hidden="false" customHeight="false" outlineLevel="0" collapsed="false">
      <c r="A2395" s="10" t="s">
        <v>1149</v>
      </c>
      <c r="B2395" s="10" t="s">
        <v>8981</v>
      </c>
      <c r="C2395" s="11" t="n">
        <v>45689</v>
      </c>
      <c r="D2395" s="13" t="b">
        <f aca="false">TRUE()</f>
        <v>1</v>
      </c>
      <c r="E2395" s="14" t="n">
        <f aca="false">_xlfn.MAXIFS(Pedidos!$C$2:$C$7000,Pedidos!$B$2:$B$7000,A2395)</f>
        <v>45689</v>
      </c>
      <c r="F2395" s="15" t="n">
        <f aca="false">Parámetros!$B$4-E2395</f>
        <v>607</v>
      </c>
      <c r="G2395" s="7" t="n">
        <f aca="false">COUNTIF(Pedidos!$B$2:$B$7000,A2395)</f>
        <v>1</v>
      </c>
      <c r="H2395" s="16" t="n">
        <f aca="false">SUMIFS(Pedidos!$D$2:$D$7000,Pedidos!$B$2:$B$7000,A2395)</f>
        <v>33.75</v>
      </c>
      <c r="I2395" s="7" t="n">
        <f aca="false">5-MIN(4,INT(PERCENTRANK($F$2:$F$2401,F2395,6)*5))</f>
        <v>1</v>
      </c>
      <c r="J2395" s="15" t="n">
        <f aca="false">IF(G2395&gt;=Parámetros!$B$8,5,IF(G2395&gt;=Parámetros!$B$7,4,IF(G2395&gt;=Parámetros!$B$6,3,IF(G2395&gt;=Parámetros!$B$5,2,1))))</f>
        <v>1</v>
      </c>
      <c r="K2395" s="7" t="n">
        <f aca="false">1+MIN(4,INT(PERCENTRANK($H$2:$H$2401,H2395,6)*5))</f>
        <v>2</v>
      </c>
      <c r="L2395" s="7" t="str">
        <f aca="false">I2395&amp;J2395&amp;K2395</f>
        <v>112</v>
      </c>
      <c r="M2395" s="15" t="str">
        <f aca="false">INDEX('Mapa RF'!$B$4:$F$8,6-I2395,J2395)</f>
        <v>Hibernando</v>
      </c>
    </row>
    <row r="2396" customFormat="false" ht="15" hidden="false" customHeight="false" outlineLevel="0" collapsed="false">
      <c r="A2396" s="10" t="s">
        <v>2251</v>
      </c>
      <c r="B2396" s="10" t="s">
        <v>8971</v>
      </c>
      <c r="C2396" s="11" t="n">
        <v>45774</v>
      </c>
      <c r="D2396" s="13" t="b">
        <f aca="false">TRUE()</f>
        <v>1</v>
      </c>
      <c r="E2396" s="14" t="n">
        <f aca="false">_xlfn.MAXIFS(Pedidos!$C$2:$C$7000,Pedidos!$B$2:$B$7000,A2396)</f>
        <v>46004</v>
      </c>
      <c r="F2396" s="15" t="n">
        <f aca="false">Parámetros!$B$4-E2396</f>
        <v>292</v>
      </c>
      <c r="G2396" s="7" t="n">
        <f aca="false">COUNTIF(Pedidos!$B$2:$B$7000,A2396)</f>
        <v>2</v>
      </c>
      <c r="H2396" s="16" t="n">
        <f aca="false">SUMIFS(Pedidos!$D$2:$D$7000,Pedidos!$B$2:$B$7000,A2396)</f>
        <v>50.51</v>
      </c>
      <c r="I2396" s="7" t="n">
        <f aca="false">5-MIN(4,INT(PERCENTRANK($F$2:$F$2401,F2396,6)*5))</f>
        <v>3</v>
      </c>
      <c r="J2396" s="15" t="n">
        <f aca="false">IF(G2396&gt;=Parámetros!$B$8,5,IF(G2396&gt;=Parámetros!$B$7,4,IF(G2396&gt;=Parámetros!$B$6,3,IF(G2396&gt;=Parámetros!$B$5,2,1))))</f>
        <v>2</v>
      </c>
      <c r="K2396" s="7" t="n">
        <f aca="false">1+MIN(4,INT(PERCENTRANK($H$2:$H$2401,H2396,6)*5))</f>
        <v>3</v>
      </c>
      <c r="L2396" s="7" t="str">
        <f aca="false">I2396&amp;J2396&amp;K2396</f>
        <v>323</v>
      </c>
      <c r="M2396" s="15" t="str">
        <f aca="false">INDEX('Mapa RF'!$B$4:$F$8,6-I2396,J2396)</f>
        <v>A punto de dormirse</v>
      </c>
    </row>
    <row r="2397" customFormat="false" ht="15" hidden="false" customHeight="false" outlineLevel="0" collapsed="false">
      <c r="A2397" s="10" t="s">
        <v>3500</v>
      </c>
      <c r="B2397" s="10" t="s">
        <v>8982</v>
      </c>
      <c r="C2397" s="11" t="n">
        <v>45868</v>
      </c>
      <c r="D2397" s="13" t="b">
        <f aca="false">TRUE()</f>
        <v>1</v>
      </c>
      <c r="E2397" s="14" t="n">
        <f aca="false">_xlfn.MAXIFS(Pedidos!$C$2:$C$7000,Pedidos!$B$2:$B$7000,A2397)</f>
        <v>45868</v>
      </c>
      <c r="F2397" s="15" t="n">
        <f aca="false">Parámetros!$B$4-E2397</f>
        <v>428</v>
      </c>
      <c r="G2397" s="7" t="n">
        <f aca="false">COUNTIF(Pedidos!$B$2:$B$7000,A2397)</f>
        <v>1</v>
      </c>
      <c r="H2397" s="16" t="n">
        <f aca="false">SUMIFS(Pedidos!$D$2:$D$7000,Pedidos!$B$2:$B$7000,A2397)</f>
        <v>35.02</v>
      </c>
      <c r="I2397" s="7" t="n">
        <f aca="false">5-MIN(4,INT(PERCENTRANK($F$2:$F$2401,F2397,6)*5))</f>
        <v>2</v>
      </c>
      <c r="J2397" s="15" t="n">
        <f aca="false">IF(G2397&gt;=Parámetros!$B$8,5,IF(G2397&gt;=Parámetros!$B$7,4,IF(G2397&gt;=Parámetros!$B$6,3,IF(G2397&gt;=Parámetros!$B$5,2,1))))</f>
        <v>1</v>
      </c>
      <c r="K2397" s="7" t="n">
        <f aca="false">1+MIN(4,INT(PERCENTRANK($H$2:$H$2401,H2397,6)*5))</f>
        <v>2</v>
      </c>
      <c r="L2397" s="7" t="str">
        <f aca="false">I2397&amp;J2397&amp;K2397</f>
        <v>212</v>
      </c>
      <c r="M2397" s="15" t="str">
        <f aca="false">INDEX('Mapa RF'!$B$4:$F$8,6-I2397,J2397)</f>
        <v>Hibernando</v>
      </c>
    </row>
    <row r="2398" customFormat="false" ht="15" hidden="false" customHeight="false" outlineLevel="0" collapsed="false">
      <c r="A2398" s="10" t="s">
        <v>7739</v>
      </c>
      <c r="B2398" s="10" t="s">
        <v>8968</v>
      </c>
      <c r="C2398" s="11" t="n">
        <v>46197</v>
      </c>
      <c r="D2398" s="13" t="b">
        <f aca="false">TRUE()</f>
        <v>1</v>
      </c>
      <c r="E2398" s="14" t="n">
        <f aca="false">_xlfn.MAXIFS(Pedidos!$C$2:$C$7000,Pedidos!$B$2:$B$7000,A2398)</f>
        <v>46197</v>
      </c>
      <c r="F2398" s="15" t="n">
        <f aca="false">Parámetros!$B$4-E2398</f>
        <v>99</v>
      </c>
      <c r="G2398" s="7" t="n">
        <f aca="false">COUNTIF(Pedidos!$B$2:$B$7000,A2398)</f>
        <v>1</v>
      </c>
      <c r="H2398" s="16" t="n">
        <f aca="false">SUMIFS(Pedidos!$D$2:$D$7000,Pedidos!$B$2:$B$7000,A2398)</f>
        <v>27.51</v>
      </c>
      <c r="I2398" s="7" t="n">
        <f aca="false">5-MIN(4,INT(PERCENTRANK($F$2:$F$2401,F2398,6)*5))</f>
        <v>4</v>
      </c>
      <c r="J2398" s="15" t="n">
        <f aca="false">IF(G2398&gt;=Parámetros!$B$8,5,IF(G2398&gt;=Parámetros!$B$7,4,IF(G2398&gt;=Parámetros!$B$6,3,IF(G2398&gt;=Parámetros!$B$5,2,1))))</f>
        <v>1</v>
      </c>
      <c r="K2398" s="7" t="n">
        <f aca="false">1+MIN(4,INT(PERCENTRANK($H$2:$H$2401,H2398,6)*5))</f>
        <v>2</v>
      </c>
      <c r="L2398" s="7" t="str">
        <f aca="false">I2398&amp;J2398&amp;K2398</f>
        <v>412</v>
      </c>
      <c r="M2398" s="15" t="str">
        <f aca="false">INDEX('Mapa RF'!$B$4:$F$8,6-I2398,J2398)</f>
        <v>Prometedores</v>
      </c>
    </row>
    <row r="2399" customFormat="false" ht="15" hidden="false" customHeight="false" outlineLevel="0" collapsed="false">
      <c r="A2399" s="10" t="s">
        <v>260</v>
      </c>
      <c r="B2399" s="10" t="s">
        <v>8979</v>
      </c>
      <c r="C2399" s="11" t="n">
        <v>45595</v>
      </c>
      <c r="D2399" s="13" t="b">
        <f aca="false">TRUE()</f>
        <v>1</v>
      </c>
      <c r="E2399" s="14" t="n">
        <f aca="false">_xlfn.MAXIFS(Pedidos!$C$2:$C$7000,Pedidos!$B$2:$B$7000,A2399)</f>
        <v>45595</v>
      </c>
      <c r="F2399" s="15" t="n">
        <f aca="false">Parámetros!$B$4-E2399</f>
        <v>701</v>
      </c>
      <c r="G2399" s="7" t="n">
        <f aca="false">COUNTIF(Pedidos!$B$2:$B$7000,A2399)</f>
        <v>1</v>
      </c>
      <c r="H2399" s="16" t="n">
        <f aca="false">SUMIFS(Pedidos!$D$2:$D$7000,Pedidos!$B$2:$B$7000,A2399)</f>
        <v>22.35</v>
      </c>
      <c r="I2399" s="7" t="n">
        <f aca="false">5-MIN(4,INT(PERCENTRANK($F$2:$F$2401,F2399,6)*5))</f>
        <v>1</v>
      </c>
      <c r="J2399" s="15" t="n">
        <f aca="false">IF(G2399&gt;=Parámetros!$B$8,5,IF(G2399&gt;=Parámetros!$B$7,4,IF(G2399&gt;=Parámetros!$B$6,3,IF(G2399&gt;=Parámetros!$B$5,2,1))))</f>
        <v>1</v>
      </c>
      <c r="K2399" s="7" t="n">
        <f aca="false">1+MIN(4,INT(PERCENTRANK($H$2:$H$2401,H2399,6)*5))</f>
        <v>1</v>
      </c>
      <c r="L2399" s="7" t="str">
        <f aca="false">I2399&amp;J2399&amp;K2399</f>
        <v>111</v>
      </c>
      <c r="M2399" s="15" t="str">
        <f aca="false">INDEX('Mapa RF'!$B$4:$F$8,6-I2399,J2399)</f>
        <v>Hibernando</v>
      </c>
    </row>
    <row r="2400" customFormat="false" ht="15" hidden="false" customHeight="false" outlineLevel="0" collapsed="false">
      <c r="A2400" s="10" t="s">
        <v>3584</v>
      </c>
      <c r="B2400" s="10" t="s">
        <v>8971</v>
      </c>
      <c r="C2400" s="11" t="n">
        <v>45873</v>
      </c>
      <c r="D2400" s="13" t="b">
        <f aca="false">TRUE()</f>
        <v>1</v>
      </c>
      <c r="E2400" s="14" t="n">
        <f aca="false">_xlfn.MAXIFS(Pedidos!$C$2:$C$7000,Pedidos!$B$2:$B$7000,A2400)</f>
        <v>46268</v>
      </c>
      <c r="F2400" s="15" t="n">
        <f aca="false">Parámetros!$B$4-E2400</f>
        <v>28</v>
      </c>
      <c r="G2400" s="7" t="n">
        <f aca="false">COUNTIF(Pedidos!$B$2:$B$7000,A2400)</f>
        <v>8</v>
      </c>
      <c r="H2400" s="16" t="n">
        <f aca="false">SUMIFS(Pedidos!$D$2:$D$7000,Pedidos!$B$2:$B$7000,A2400)</f>
        <v>282.13</v>
      </c>
      <c r="I2400" s="7" t="n">
        <f aca="false">5-MIN(4,INT(PERCENTRANK($F$2:$F$2401,F2400,6)*5))</f>
        <v>5</v>
      </c>
      <c r="J2400" s="15" t="n">
        <f aca="false">IF(G2400&gt;=Parámetros!$B$8,5,IF(G2400&gt;=Parámetros!$B$7,4,IF(G2400&gt;=Parámetros!$B$6,3,IF(G2400&gt;=Parámetros!$B$5,2,1))))</f>
        <v>5</v>
      </c>
      <c r="K2400" s="7" t="n">
        <f aca="false">1+MIN(4,INT(PERCENTRANK($H$2:$H$2401,H2400,6)*5))</f>
        <v>5</v>
      </c>
      <c r="L2400" s="7" t="str">
        <f aca="false">I2400&amp;J2400&amp;K2400</f>
        <v>555</v>
      </c>
      <c r="M2400" s="15" t="str">
        <f aca="false">INDEX('Mapa RF'!$B$4:$F$8,6-I2400,J2400)</f>
        <v>Campeones</v>
      </c>
    </row>
    <row r="2401" customFormat="false" ht="15" hidden="false" customHeight="false" outlineLevel="0" collapsed="false">
      <c r="A2401" s="10" t="s">
        <v>4876</v>
      </c>
      <c r="B2401" s="10" t="s">
        <v>8975</v>
      </c>
      <c r="C2401" s="11" t="n">
        <v>45970</v>
      </c>
      <c r="D2401" s="13" t="b">
        <f aca="false">TRUE()</f>
        <v>1</v>
      </c>
      <c r="E2401" s="14" t="n">
        <f aca="false">_xlfn.MAXIFS(Pedidos!$C$2:$C$7000,Pedidos!$B$2:$B$7000,A2401)</f>
        <v>45970</v>
      </c>
      <c r="F2401" s="15" t="n">
        <f aca="false">Parámetros!$B$4-E2401</f>
        <v>326</v>
      </c>
      <c r="G2401" s="7" t="n">
        <f aca="false">COUNTIF(Pedidos!$B$2:$B$7000,A2401)</f>
        <v>1</v>
      </c>
      <c r="H2401" s="16" t="n">
        <f aca="false">SUMIFS(Pedidos!$D$2:$D$7000,Pedidos!$B$2:$B$7000,A2401)</f>
        <v>26.52</v>
      </c>
      <c r="I2401" s="7" t="n">
        <f aca="false">5-MIN(4,INT(PERCENTRANK($F$2:$F$2401,F2401,6)*5))</f>
        <v>3</v>
      </c>
      <c r="J2401" s="15" t="n">
        <f aca="false">IF(G2401&gt;=Parámetros!$B$8,5,IF(G2401&gt;=Parámetros!$B$7,4,IF(G2401&gt;=Parámetros!$B$6,3,IF(G2401&gt;=Parámetros!$B$5,2,1))))</f>
        <v>1</v>
      </c>
      <c r="K2401" s="7" t="n">
        <f aca="false">1+MIN(4,INT(PERCENTRANK($H$2:$H$2401,H2401,6)*5))</f>
        <v>2</v>
      </c>
      <c r="L2401" s="7" t="str">
        <f aca="false">I2401&amp;J2401&amp;K2401</f>
        <v>312</v>
      </c>
      <c r="M2401" s="15" t="str">
        <f aca="false">INDEX('Mapa RF'!$B$4:$F$8,6-I2401,J2401)</f>
        <v>A punto de dormirse</v>
      </c>
    </row>
  </sheetData>
  <autoFilter ref="A1:M24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2" style="0" width="18"/>
    <col collapsed="false" customWidth="true" hidden="false" outlineLevel="0" max="7" min="7" style="0" width="3"/>
    <col collapsed="false" customWidth="true" hidden="false" outlineLevel="0" max="13" min="9" style="0" width="8"/>
  </cols>
  <sheetData>
    <row r="1" customFormat="false" ht="17.35" hidden="false" customHeight="false" outlineLevel="0" collapsed="false">
      <c r="A1" s="4" t="s">
        <v>8983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Format="false" ht="15" hidden="false" customHeight="false" outlineLevel="0" collapsed="false">
      <c r="A2" s="7" t="s">
        <v>8984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15" hidden="false" customHeight="false" outlineLevel="0" collapsed="false">
      <c r="A3" s="17" t="s">
        <v>8985</v>
      </c>
      <c r="B3" s="18" t="n">
        <v>1</v>
      </c>
      <c r="C3" s="18" t="n">
        <v>2</v>
      </c>
      <c r="D3" s="18" t="n">
        <v>3</v>
      </c>
      <c r="E3" s="18" t="n">
        <v>4</v>
      </c>
      <c r="F3" s="18" t="n">
        <v>5</v>
      </c>
      <c r="G3" s="5"/>
      <c r="H3" s="17" t="s">
        <v>8986</v>
      </c>
      <c r="I3" s="18" t="n">
        <v>1</v>
      </c>
      <c r="J3" s="18" t="n">
        <v>2</v>
      </c>
      <c r="K3" s="18" t="n">
        <v>3</v>
      </c>
      <c r="L3" s="18" t="n">
        <v>4</v>
      </c>
      <c r="M3" s="18" t="n">
        <v>5</v>
      </c>
    </row>
    <row r="4" customFormat="false" ht="33.75" hidden="false" customHeight="true" outlineLevel="0" collapsed="false">
      <c r="A4" s="18" t="n">
        <v>5</v>
      </c>
      <c r="B4" s="19" t="s">
        <v>8987</v>
      </c>
      <c r="C4" s="19" t="s">
        <v>8988</v>
      </c>
      <c r="D4" s="19" t="s">
        <v>8988</v>
      </c>
      <c r="E4" s="19" t="s">
        <v>8989</v>
      </c>
      <c r="F4" s="19" t="s">
        <v>8989</v>
      </c>
      <c r="G4" s="5"/>
      <c r="H4" s="18" t="n">
        <v>5</v>
      </c>
      <c r="I4" s="20" t="n">
        <f aca="false">COUNTIFS(Clientes!$I$2:$I$2401,$H4,Clientes!$J$2:$J$2401,I$3)</f>
        <v>167</v>
      </c>
      <c r="J4" s="20" t="n">
        <f aca="false">COUNTIFS(Clientes!$I$2:$I$2401,$H4,Clientes!$J$2:$J$2401,J$3)</f>
        <v>52</v>
      </c>
      <c r="K4" s="20" t="n">
        <f aca="false">COUNTIFS(Clientes!$I$2:$I$2401,$H4,Clientes!$J$2:$J$2401,K$3)</f>
        <v>23</v>
      </c>
      <c r="L4" s="20" t="n">
        <f aca="false">COUNTIFS(Clientes!$I$2:$I$2401,$H4,Clientes!$J$2:$J$2401,L$3)</f>
        <v>28</v>
      </c>
      <c r="M4" s="20" t="n">
        <f aca="false">COUNTIFS(Clientes!$I$2:$I$2401,$H4,Clientes!$J$2:$J$2401,M$3)</f>
        <v>212</v>
      </c>
    </row>
    <row r="5" customFormat="false" ht="33.75" hidden="false" customHeight="true" outlineLevel="0" collapsed="false">
      <c r="A5" s="18" t="n">
        <v>4</v>
      </c>
      <c r="B5" s="19" t="s">
        <v>8990</v>
      </c>
      <c r="C5" s="19" t="s">
        <v>8988</v>
      </c>
      <c r="D5" s="19" t="s">
        <v>8988</v>
      </c>
      <c r="E5" s="19" t="s">
        <v>8991</v>
      </c>
      <c r="F5" s="19" t="s">
        <v>8991</v>
      </c>
      <c r="G5" s="5"/>
      <c r="H5" s="18" t="n">
        <v>4</v>
      </c>
      <c r="I5" s="20" t="n">
        <f aca="false">COUNTIFS(Clientes!$I$2:$I$2401,$H5,Clientes!$J$2:$J$2401,I$3)</f>
        <v>300</v>
      </c>
      <c r="J5" s="20" t="n">
        <f aca="false">COUNTIFS(Clientes!$I$2:$I$2401,$H5,Clientes!$J$2:$J$2401,J$3)</f>
        <v>95</v>
      </c>
      <c r="K5" s="20" t="n">
        <f aca="false">COUNTIFS(Clientes!$I$2:$I$2401,$H5,Clientes!$J$2:$J$2401,K$3)</f>
        <v>39</v>
      </c>
      <c r="L5" s="20" t="n">
        <f aca="false">COUNTIFS(Clientes!$I$2:$I$2401,$H5,Clientes!$J$2:$J$2401,L$3)</f>
        <v>22</v>
      </c>
      <c r="M5" s="20" t="n">
        <f aca="false">COUNTIFS(Clientes!$I$2:$I$2401,$H5,Clientes!$J$2:$J$2401,M$3)</f>
        <v>22</v>
      </c>
    </row>
    <row r="6" customFormat="false" ht="33.75" hidden="false" customHeight="true" outlineLevel="0" collapsed="false">
      <c r="A6" s="18" t="n">
        <v>3</v>
      </c>
      <c r="B6" s="19" t="s">
        <v>8992</v>
      </c>
      <c r="C6" s="19" t="s">
        <v>8992</v>
      </c>
      <c r="D6" s="19" t="s">
        <v>8993</v>
      </c>
      <c r="E6" s="19" t="s">
        <v>8991</v>
      </c>
      <c r="F6" s="19" t="s">
        <v>8991</v>
      </c>
      <c r="G6" s="5"/>
      <c r="H6" s="18" t="n">
        <v>3</v>
      </c>
      <c r="I6" s="20" t="n">
        <f aca="false">COUNTIFS(Clientes!$I$2:$I$2401,$H6,Clientes!$J$2:$J$2401,I$3)</f>
        <v>286</v>
      </c>
      <c r="J6" s="20" t="n">
        <f aca="false">COUNTIFS(Clientes!$I$2:$I$2401,$H6,Clientes!$J$2:$J$2401,J$3)</f>
        <v>92</v>
      </c>
      <c r="K6" s="20" t="n">
        <f aca="false">COUNTIFS(Clientes!$I$2:$I$2401,$H6,Clientes!$J$2:$J$2401,K$3)</f>
        <v>41</v>
      </c>
      <c r="L6" s="20" t="n">
        <f aca="false">COUNTIFS(Clientes!$I$2:$I$2401,$H6,Clientes!$J$2:$J$2401,L$3)</f>
        <v>34</v>
      </c>
      <c r="M6" s="20" t="n">
        <f aca="false">COUNTIFS(Clientes!$I$2:$I$2401,$H6,Clientes!$J$2:$J$2401,M$3)</f>
        <v>30</v>
      </c>
    </row>
    <row r="7" customFormat="false" ht="33.75" hidden="false" customHeight="true" outlineLevel="0" collapsed="false">
      <c r="A7" s="18" t="n">
        <v>2</v>
      </c>
      <c r="B7" s="19" t="s">
        <v>8994</v>
      </c>
      <c r="C7" s="19" t="s">
        <v>8994</v>
      </c>
      <c r="D7" s="19" t="s">
        <v>8995</v>
      </c>
      <c r="E7" s="19" t="s">
        <v>8995</v>
      </c>
      <c r="F7" s="19" t="s">
        <v>8996</v>
      </c>
      <c r="G7" s="5"/>
      <c r="H7" s="18" t="n">
        <v>2</v>
      </c>
      <c r="I7" s="20" t="n">
        <f aca="false">COUNTIFS(Clientes!$I$2:$I$2401,$H7,Clientes!$J$2:$J$2401,I$3)</f>
        <v>256</v>
      </c>
      <c r="J7" s="20" t="n">
        <f aca="false">COUNTIFS(Clientes!$I$2:$I$2401,$H7,Clientes!$J$2:$J$2401,J$3)</f>
        <v>83</v>
      </c>
      <c r="K7" s="20" t="n">
        <f aca="false">COUNTIFS(Clientes!$I$2:$I$2401,$H7,Clientes!$J$2:$J$2401,K$3)</f>
        <v>23</v>
      </c>
      <c r="L7" s="20" t="n">
        <f aca="false">COUNTIFS(Clientes!$I$2:$I$2401,$H7,Clientes!$J$2:$J$2401,L$3)</f>
        <v>73</v>
      </c>
      <c r="M7" s="20" t="n">
        <f aca="false">COUNTIFS(Clientes!$I$2:$I$2401,$H7,Clientes!$J$2:$J$2401,M$3)</f>
        <v>48</v>
      </c>
    </row>
    <row r="8" customFormat="false" ht="33.75" hidden="false" customHeight="true" outlineLevel="0" collapsed="false">
      <c r="A8" s="18" t="n">
        <v>1</v>
      </c>
      <c r="B8" s="19" t="s">
        <v>8994</v>
      </c>
      <c r="C8" s="19" t="s">
        <v>8994</v>
      </c>
      <c r="D8" s="19" t="s">
        <v>8995</v>
      </c>
      <c r="E8" s="19" t="s">
        <v>8995</v>
      </c>
      <c r="F8" s="19" t="s">
        <v>8996</v>
      </c>
      <c r="G8" s="5"/>
      <c r="H8" s="18" t="n">
        <v>1</v>
      </c>
      <c r="I8" s="20" t="n">
        <f aca="false">COUNTIFS(Clientes!$I$2:$I$2401,$H8,Clientes!$J$2:$J$2401,I$3)</f>
        <v>408</v>
      </c>
      <c r="J8" s="20" t="n">
        <f aca="false">COUNTIFS(Clientes!$I$2:$I$2401,$H8,Clientes!$J$2:$J$2401,J$3)</f>
        <v>40</v>
      </c>
      <c r="K8" s="20" t="n">
        <f aca="false">COUNTIFS(Clientes!$I$2:$I$2401,$H8,Clientes!$J$2:$J$2401,K$3)</f>
        <v>6</v>
      </c>
      <c r="L8" s="20" t="n">
        <f aca="false">COUNTIFS(Clientes!$I$2:$I$2401,$H8,Clientes!$J$2:$J$2401,L$3)</f>
        <v>17</v>
      </c>
      <c r="M8" s="20" t="n">
        <f aca="false">COUNTIFS(Clientes!$I$2:$I$2401,$H8,Clientes!$J$2:$J$2401,M$3)</f>
        <v>3</v>
      </c>
    </row>
  </sheetData>
  <conditionalFormatting sqref="I4:M8">
    <cfRule type="colorScale" priority="2">
      <colorScale>
        <cfvo type="min" val="0"/>
        <cfvo type="max" val="0"/>
        <color rgb="FFF4F2F8"/>
        <color rgb="FF1F8A84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0" min="2" style="0" width="15"/>
  </cols>
  <sheetData>
    <row r="1" customFormat="false" ht="17.35" hidden="false" customHeight="false" outlineLevel="0" collapsed="false">
      <c r="A1" s="4" t="s">
        <v>8997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45" hidden="false" customHeight="true" outlineLevel="0" collapsed="false">
      <c r="A3" s="6" t="s">
        <v>8998</v>
      </c>
      <c r="B3" s="6" t="s">
        <v>8999</v>
      </c>
      <c r="C3" s="6" t="s">
        <v>9000</v>
      </c>
      <c r="D3" s="6" t="s">
        <v>9001</v>
      </c>
      <c r="E3" s="6" t="s">
        <v>9002</v>
      </c>
      <c r="F3" s="6" t="s">
        <v>9003</v>
      </c>
      <c r="G3" s="6" t="s">
        <v>9004</v>
      </c>
      <c r="H3" s="6" t="s">
        <v>9005</v>
      </c>
      <c r="I3" s="6" t="s">
        <v>9006</v>
      </c>
      <c r="J3" s="6" t="s">
        <v>9007</v>
      </c>
    </row>
    <row r="4" customFormat="false" ht="15" hidden="false" customHeight="false" outlineLevel="0" collapsed="false">
      <c r="A4" s="10" t="s">
        <v>8989</v>
      </c>
      <c r="B4" s="21" t="n">
        <f aca="false">COUNTIF(Clientes!$M$2:$M$2401,A4)</f>
        <v>240</v>
      </c>
      <c r="C4" s="22" t="n">
        <f aca="false">IF($B$14=0,0,B4/$B$14)</f>
        <v>0.1</v>
      </c>
      <c r="D4" s="23" t="n">
        <f aca="false">SUMIFS(Clientes!$H$2:$H$2401,Clientes!$M$2:$M$2401,A4)</f>
        <v>115720.81</v>
      </c>
      <c r="E4" s="22" t="n">
        <f aca="false">IF($D$14=0,0,D4/$D$14)</f>
        <v>0.438901886695988</v>
      </c>
      <c r="F4" s="24" t="n">
        <f aca="false">IFERROR(AVERAGEIF(Clientes!$M$2:$M$2401,A4,Clientes!$F$2:$F$2401),0)</f>
        <v>24.3125</v>
      </c>
      <c r="G4" s="25" t="n">
        <f aca="false">IFERROR(AVERAGEIF(Clientes!$M$2:$M$2401,A4,Clientes!$G$2:$G$2401),0)</f>
        <v>10.8541666666667</v>
      </c>
      <c r="H4" s="26" t="n">
        <f aca="false">IF(B4=0,0,D4/B4)</f>
        <v>482.170041666667</v>
      </c>
      <c r="I4" s="22" t="n">
        <f aca="false">IF(B4=0,0,J4/B4)</f>
        <v>0.833333333333333</v>
      </c>
      <c r="J4" s="21" t="n">
        <f aca="false">COUNTIFS(Clientes!$M$2:$M$2401,A4,Clientes!$D$2:$D$2401,TRUE())</f>
        <v>200</v>
      </c>
    </row>
    <row r="5" customFormat="false" ht="15" hidden="false" customHeight="false" outlineLevel="0" collapsed="false">
      <c r="A5" s="10" t="s">
        <v>8991</v>
      </c>
      <c r="B5" s="21" t="n">
        <f aca="false">COUNTIF(Clientes!$M$2:$M$2401,A5)</f>
        <v>108</v>
      </c>
      <c r="C5" s="22" t="n">
        <f aca="false">IF($B$14=0,0,B5/$B$14)</f>
        <v>0.045</v>
      </c>
      <c r="D5" s="23" t="n">
        <f aca="false">SUMIFS(Clientes!$H$2:$H$2401,Clientes!$M$2:$M$2401,A5)</f>
        <v>28921.8</v>
      </c>
      <c r="E5" s="22" t="n">
        <f aca="false">IF($D$14=0,0,D5/$D$14)</f>
        <v>0.109693602962544</v>
      </c>
      <c r="F5" s="24" t="n">
        <f aca="false">IFERROR(AVERAGEIF(Clientes!$M$2:$M$2401,A5,Clientes!$F$2:$F$2401),0)</f>
        <v>222.37962962963</v>
      </c>
      <c r="G5" s="25" t="n">
        <f aca="false">IFERROR(AVERAGEIF(Clientes!$M$2:$M$2401,A5,Clientes!$G$2:$G$2401),0)</f>
        <v>6.10185185185185</v>
      </c>
      <c r="H5" s="26" t="n">
        <f aca="false">IF(B5=0,0,D5/B5)</f>
        <v>267.794444444444</v>
      </c>
      <c r="I5" s="22" t="n">
        <f aca="false">IF(B5=0,0,J5/B5)</f>
        <v>0.805555555555556</v>
      </c>
      <c r="J5" s="21" t="n">
        <f aca="false">COUNTIFS(Clientes!$M$2:$M$2401,A5,Clientes!$D$2:$D$2401,TRUE())</f>
        <v>87</v>
      </c>
    </row>
    <row r="6" customFormat="false" ht="15" hidden="false" customHeight="false" outlineLevel="0" collapsed="false">
      <c r="A6" s="10" t="s">
        <v>8988</v>
      </c>
      <c r="B6" s="21" t="n">
        <f aca="false">COUNTIF(Clientes!$M$2:$M$2401,A6)</f>
        <v>209</v>
      </c>
      <c r="C6" s="22" t="n">
        <f aca="false">IF($B$14=0,0,B6/$B$14)</f>
        <v>0.0870833333333333</v>
      </c>
      <c r="D6" s="23" t="n">
        <f aca="false">SUMIFS(Clientes!$H$2:$H$2401,Clientes!$M$2:$M$2401,A6)</f>
        <v>17827.55</v>
      </c>
      <c r="E6" s="22" t="n">
        <f aca="false">IF($D$14=0,0,D6/$D$14)</f>
        <v>0.0676157151869837</v>
      </c>
      <c r="F6" s="24" t="n">
        <f aca="false">IFERROR(AVERAGEIF(Clientes!$M$2:$M$2401,A6,Clientes!$F$2:$F$2401),0)</f>
        <v>96.6794258373206</v>
      </c>
      <c r="G6" s="25" t="n">
        <f aca="false">IFERROR(AVERAGEIF(Clientes!$M$2:$M$2401,A6,Clientes!$G$2:$G$2401),0)</f>
        <v>2.29665071770335</v>
      </c>
      <c r="H6" s="26" t="n">
        <f aca="false">IF(B6=0,0,D6/B6)</f>
        <v>85.2992822966507</v>
      </c>
      <c r="I6" s="22" t="n">
        <f aca="false">IF(B6=0,0,J6/B6)</f>
        <v>0.794258373205742</v>
      </c>
      <c r="J6" s="21" t="n">
        <f aca="false">COUNTIFS(Clientes!$M$2:$M$2401,A6,Clientes!$D$2:$D$2401,TRUE())</f>
        <v>166</v>
      </c>
    </row>
    <row r="7" customFormat="false" ht="15" hidden="false" customHeight="false" outlineLevel="0" collapsed="false">
      <c r="A7" s="10" t="s">
        <v>8987</v>
      </c>
      <c r="B7" s="21" t="n">
        <f aca="false">COUNTIF(Clientes!$M$2:$M$2401,A7)</f>
        <v>167</v>
      </c>
      <c r="C7" s="22" t="n">
        <f aca="false">IF($B$14=0,0,B7/$B$14)</f>
        <v>0.0695833333333333</v>
      </c>
      <c r="D7" s="23" t="n">
        <f aca="false">SUMIFS(Clientes!$H$2:$H$2401,Clientes!$M$2:$M$2401,A7)</f>
        <v>5724.79</v>
      </c>
      <c r="E7" s="22" t="n">
        <f aca="false">IF($D$14=0,0,D7/$D$14)</f>
        <v>0.0217127855563604</v>
      </c>
      <c r="F7" s="24" t="n">
        <f aca="false">IFERROR(AVERAGEIF(Clientes!$M$2:$M$2401,A7,Clientes!$F$2:$F$2401),0)</f>
        <v>34.8502994011976</v>
      </c>
      <c r="G7" s="25" t="n">
        <f aca="false">IFERROR(AVERAGEIF(Clientes!$M$2:$M$2401,A7,Clientes!$G$2:$G$2401),0)</f>
        <v>1</v>
      </c>
      <c r="H7" s="26" t="n">
        <f aca="false">IF(B7=0,0,D7/B7)</f>
        <v>34.2801796407186</v>
      </c>
      <c r="I7" s="22" t="n">
        <f aca="false">IF(B7=0,0,J7/B7)</f>
        <v>0.856287425149701</v>
      </c>
      <c r="J7" s="21" t="n">
        <f aca="false">COUNTIFS(Clientes!$M$2:$M$2401,A7,Clientes!$D$2:$D$2401,TRUE())</f>
        <v>143</v>
      </c>
    </row>
    <row r="8" customFormat="false" ht="15" hidden="false" customHeight="false" outlineLevel="0" collapsed="false">
      <c r="A8" s="10" t="s">
        <v>8990</v>
      </c>
      <c r="B8" s="21" t="n">
        <f aca="false">COUNTIF(Clientes!$M$2:$M$2401,A8)</f>
        <v>300</v>
      </c>
      <c r="C8" s="22" t="n">
        <f aca="false">IF($B$14=0,0,B8/$B$14)</f>
        <v>0.125</v>
      </c>
      <c r="D8" s="23" t="n">
        <f aca="false">SUMIFS(Clientes!$H$2:$H$2401,Clientes!$M$2:$M$2401,A8)</f>
        <v>10111.08</v>
      </c>
      <c r="E8" s="22" t="n">
        <f aca="false">IF($D$14=0,0,D8/$D$14)</f>
        <v>0.0383489545962742</v>
      </c>
      <c r="F8" s="24" t="n">
        <f aca="false">IFERROR(AVERAGEIF(Clientes!$M$2:$M$2401,A8,Clientes!$F$2:$F$2401),0)</f>
        <v>132.563333333333</v>
      </c>
      <c r="G8" s="25" t="n">
        <f aca="false">IFERROR(AVERAGEIF(Clientes!$M$2:$M$2401,A8,Clientes!$G$2:$G$2401),0)</f>
        <v>1</v>
      </c>
      <c r="H8" s="26" t="n">
        <f aca="false">IF(B8=0,0,D8/B8)</f>
        <v>33.7036</v>
      </c>
      <c r="I8" s="22" t="n">
        <f aca="false">IF(B8=0,0,J8/B8)</f>
        <v>0.853333333333333</v>
      </c>
      <c r="J8" s="21" t="n">
        <f aca="false">COUNTIFS(Clientes!$M$2:$M$2401,A8,Clientes!$D$2:$D$2401,TRUE())</f>
        <v>256</v>
      </c>
    </row>
    <row r="9" customFormat="false" ht="15" hidden="false" customHeight="false" outlineLevel="0" collapsed="false">
      <c r="A9" s="10" t="s">
        <v>8993</v>
      </c>
      <c r="B9" s="21" t="n">
        <f aca="false">COUNTIF(Clientes!$M$2:$M$2401,A9)</f>
        <v>41</v>
      </c>
      <c r="C9" s="22" t="n">
        <f aca="false">IF($B$14=0,0,B9/$B$14)</f>
        <v>0.0170833333333333</v>
      </c>
      <c r="D9" s="23" t="n">
        <f aca="false">SUMIFS(Clientes!$H$2:$H$2401,Clientes!$M$2:$M$2401,A9)</f>
        <v>4491.34</v>
      </c>
      <c r="E9" s="22" t="n">
        <f aca="false">IF($D$14=0,0,D9/$D$14)</f>
        <v>0.0170345990474242</v>
      </c>
      <c r="F9" s="24" t="n">
        <f aca="false">IFERROR(AVERAGEIF(Clientes!$M$2:$M$2401,A9,Clientes!$F$2:$F$2401),0)</f>
        <v>272.560975609756</v>
      </c>
      <c r="G9" s="25" t="n">
        <f aca="false">IFERROR(AVERAGEIF(Clientes!$M$2:$M$2401,A9,Clientes!$G$2:$G$2401),0)</f>
        <v>3</v>
      </c>
      <c r="H9" s="26" t="n">
        <f aca="false">IF(B9=0,0,D9/B9)</f>
        <v>109.54487804878</v>
      </c>
      <c r="I9" s="22" t="n">
        <f aca="false">IF(B9=0,0,J9/B9)</f>
        <v>0.804878048780488</v>
      </c>
      <c r="J9" s="21" t="n">
        <f aca="false">COUNTIFS(Clientes!$M$2:$M$2401,A9,Clientes!$D$2:$D$2401,TRUE())</f>
        <v>33</v>
      </c>
    </row>
    <row r="10" customFormat="false" ht="15" hidden="false" customHeight="false" outlineLevel="0" collapsed="false">
      <c r="A10" s="10" t="s">
        <v>8992</v>
      </c>
      <c r="B10" s="21" t="n">
        <f aca="false">COUNTIF(Clientes!$M$2:$M$2401,A10)</f>
        <v>378</v>
      </c>
      <c r="C10" s="22" t="n">
        <f aca="false">IF($B$14=0,0,B10/$B$14)</f>
        <v>0.1575</v>
      </c>
      <c r="D10" s="23" t="n">
        <f aca="false">SUMIFS(Clientes!$H$2:$H$2401,Clientes!$M$2:$M$2401,A10)</f>
        <v>15700.59</v>
      </c>
      <c r="E10" s="22" t="n">
        <f aca="false">IF($D$14=0,0,D10/$D$14)</f>
        <v>0.0595486548464374</v>
      </c>
      <c r="F10" s="24" t="n">
        <f aca="false">IFERROR(AVERAGEIF(Clientes!$M$2:$M$2401,A10,Clientes!$F$2:$F$2401),0)</f>
        <v>282.626984126984</v>
      </c>
      <c r="G10" s="25" t="n">
        <f aca="false">IFERROR(AVERAGEIF(Clientes!$M$2:$M$2401,A10,Clientes!$G$2:$G$2401),0)</f>
        <v>1.24338624338624</v>
      </c>
      <c r="H10" s="26" t="n">
        <f aca="false">IF(B10=0,0,D10/B10)</f>
        <v>41.5359523809524</v>
      </c>
      <c r="I10" s="22" t="n">
        <f aca="false">IF(B10=0,0,J10/B10)</f>
        <v>0.833333333333333</v>
      </c>
      <c r="J10" s="21" t="n">
        <f aca="false">COUNTIFS(Clientes!$M$2:$M$2401,A10,Clientes!$D$2:$D$2401,TRUE())</f>
        <v>315</v>
      </c>
    </row>
    <row r="11" customFormat="false" ht="15" hidden="false" customHeight="false" outlineLevel="0" collapsed="false">
      <c r="A11" s="10" t="s">
        <v>8995</v>
      </c>
      <c r="B11" s="21" t="n">
        <f aca="false">COUNTIF(Clientes!$M$2:$M$2401,A11)</f>
        <v>119</v>
      </c>
      <c r="C11" s="22" t="n">
        <f aca="false">IF($B$14=0,0,B11/$B$14)</f>
        <v>0.0495833333333333</v>
      </c>
      <c r="D11" s="23" t="n">
        <f aca="false">SUMIFS(Clientes!$H$2:$H$2401,Clientes!$M$2:$M$2401,A11)</f>
        <v>18217.97</v>
      </c>
      <c r="E11" s="22" t="n">
        <f aca="false">IF($D$14=0,0,D11/$D$14)</f>
        <v>0.0690964866627783</v>
      </c>
      <c r="F11" s="24" t="n">
        <f aca="false">IFERROR(AVERAGEIF(Clientes!$M$2:$M$2401,A11,Clientes!$F$2:$F$2401),0)</f>
        <v>448.613445378151</v>
      </c>
      <c r="G11" s="25" t="n">
        <f aca="false">IFERROR(AVERAGEIF(Clientes!$M$2:$M$2401,A11,Clientes!$G$2:$G$2401),0)</f>
        <v>3.80672268907563</v>
      </c>
      <c r="H11" s="26" t="n">
        <f aca="false">IF(B11=0,0,D11/B11)</f>
        <v>153.09218487395</v>
      </c>
      <c r="I11" s="22" t="n">
        <f aca="false">IF(B11=0,0,J11/B11)</f>
        <v>0.857142857142857</v>
      </c>
      <c r="J11" s="21" t="n">
        <f aca="false">COUNTIFS(Clientes!$M$2:$M$2401,A11,Clientes!$D$2:$D$2401,TRUE())</f>
        <v>102</v>
      </c>
    </row>
    <row r="12" customFormat="false" ht="15" hidden="false" customHeight="false" outlineLevel="0" collapsed="false">
      <c r="A12" s="10" t="s">
        <v>8996</v>
      </c>
      <c r="B12" s="21" t="n">
        <f aca="false">COUNTIF(Clientes!$M$2:$M$2401,A12)</f>
        <v>51</v>
      </c>
      <c r="C12" s="22" t="n">
        <f aca="false">IF($B$14=0,0,B12/$B$14)</f>
        <v>0.02125</v>
      </c>
      <c r="D12" s="23" t="n">
        <f aca="false">SUMIFS(Clientes!$H$2:$H$2401,Clientes!$M$2:$M$2401,A12)</f>
        <v>16552.99</v>
      </c>
      <c r="E12" s="22" t="n">
        <f aca="false">IF($D$14=0,0,D12/$D$14)</f>
        <v>0.0627816080915768</v>
      </c>
      <c r="F12" s="24" t="n">
        <f aca="false">IFERROR(AVERAGEIF(Clientes!$M$2:$M$2401,A12,Clientes!$F$2:$F$2401),0)</f>
        <v>429.843137254902</v>
      </c>
      <c r="G12" s="25" t="n">
        <f aca="false">IFERROR(AVERAGEIF(Clientes!$M$2:$M$2401,A12,Clientes!$G$2:$G$2401),0)</f>
        <v>7</v>
      </c>
      <c r="H12" s="26" t="n">
        <f aca="false">IF(B12=0,0,D12/B12)</f>
        <v>324.568431372549</v>
      </c>
      <c r="I12" s="22" t="n">
        <f aca="false">IF(B12=0,0,J12/B12)</f>
        <v>0.823529411764706</v>
      </c>
      <c r="J12" s="21" t="n">
        <f aca="false">COUNTIFS(Clientes!$M$2:$M$2401,A12,Clientes!$D$2:$D$2401,TRUE())</f>
        <v>42</v>
      </c>
    </row>
    <row r="13" customFormat="false" ht="15" hidden="false" customHeight="false" outlineLevel="0" collapsed="false">
      <c r="A13" s="10" t="s">
        <v>8994</v>
      </c>
      <c r="B13" s="21" t="n">
        <f aca="false">COUNTIF(Clientes!$M$2:$M$2401,A13)</f>
        <v>787</v>
      </c>
      <c r="C13" s="22" t="n">
        <f aca="false">IF($B$14=0,0,B13/$B$14)</f>
        <v>0.327916666666667</v>
      </c>
      <c r="D13" s="23" t="n">
        <f aca="false">SUMIFS(Clientes!$H$2:$H$2401,Clientes!$M$2:$M$2401,A13)</f>
        <v>30390.94</v>
      </c>
      <c r="E13" s="22" t="n">
        <f aca="false">IF($D$14=0,0,D13/$D$14)</f>
        <v>0.115265706353633</v>
      </c>
      <c r="F13" s="24" t="n">
        <f aca="false">IFERROR(AVERAGEIF(Clientes!$M$2:$M$2401,A13,Clientes!$F$2:$F$2401),0)</f>
        <v>533.817026683609</v>
      </c>
      <c r="G13" s="25" t="n">
        <f aca="false">IFERROR(AVERAGEIF(Clientes!$M$2:$M$2401,A13,Clientes!$G$2:$G$2401),0)</f>
        <v>1.15628970775095</v>
      </c>
      <c r="H13" s="26" t="n">
        <f aca="false">IF(B13=0,0,D13/B13)</f>
        <v>38.6161880559085</v>
      </c>
      <c r="I13" s="22" t="n">
        <f aca="false">IF(B13=0,0,J13/B13)</f>
        <v>0.823379923761118</v>
      </c>
      <c r="J13" s="21" t="n">
        <f aca="false">COUNTIFS(Clientes!$M$2:$M$2401,A13,Clientes!$D$2:$D$2401,TRUE())</f>
        <v>648</v>
      </c>
    </row>
    <row r="14" customFormat="false" ht="15" hidden="false" customHeight="false" outlineLevel="0" collapsed="false">
      <c r="A14" s="27" t="s">
        <v>9008</v>
      </c>
      <c r="B14" s="28" t="n">
        <f aca="false">SUM(B4:B13)</f>
        <v>2400</v>
      </c>
      <c r="C14" s="29" t="n">
        <f aca="false">SUM(C4:C13)</f>
        <v>1</v>
      </c>
      <c r="D14" s="30" t="n">
        <f aca="false">SUM(D4:D13)</f>
        <v>263659.86</v>
      </c>
      <c r="E14" s="29" t="n">
        <f aca="false">SUM(E4:E13)</f>
        <v>1</v>
      </c>
      <c r="F14" s="31" t="n">
        <f aca="false">AVERAGE(Clientes!$F$2:$F$2401)</f>
        <v>295.448333333333</v>
      </c>
      <c r="G14" s="32" t="n">
        <f aca="false">AVERAGE(Clientes!$G$2:$G$2401)</f>
        <v>2.71833333333333</v>
      </c>
      <c r="H14" s="30" t="n">
        <f aca="false">IF(B14=0,0,D14/B14)</f>
        <v>109.858275</v>
      </c>
      <c r="I14" s="29" t="n">
        <f aca="false">IF(B14=0,0,J14/B14)</f>
        <v>0.83</v>
      </c>
      <c r="J14" s="28" t="n">
        <f aca="false">SUM(J4:J13)</f>
        <v>1992</v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customFormat="false" ht="15" hidden="false" customHeight="false" outlineLevel="0" collapsed="false">
      <c r="A16" s="7" t="s">
        <v>9009</v>
      </c>
      <c r="B16" s="5"/>
      <c r="C16" s="5"/>
      <c r="D16" s="5"/>
      <c r="E16" s="5"/>
      <c r="F16" s="5"/>
      <c r="G16" s="5"/>
      <c r="H16" s="5"/>
      <c r="I16" s="5"/>
      <c r="J16" s="5"/>
    </row>
    <row r="17" customFormat="false" ht="15" hidden="false" customHeight="false" outlineLevel="0" collapsed="false">
      <c r="A17" s="5" t="s">
        <v>9010</v>
      </c>
      <c r="B17" s="15" t="n">
        <f aca="false">COUNTA(Clientes!$A$2:$A$2401)</f>
        <v>2400</v>
      </c>
      <c r="C17" s="5"/>
      <c r="D17" s="5"/>
      <c r="E17" s="5"/>
      <c r="F17" s="5"/>
      <c r="G17" s="5"/>
      <c r="H17" s="5"/>
      <c r="I17" s="5"/>
      <c r="J17" s="5"/>
    </row>
    <row r="18" customFormat="false" ht="15" hidden="false" customHeight="false" outlineLevel="0" collapsed="false">
      <c r="A18" s="5" t="s">
        <v>9011</v>
      </c>
      <c r="B18" s="5" t="str">
        <f aca="false">IF(B17=B14,"Sí","Revisar")</f>
        <v>Sí</v>
      </c>
      <c r="C18" s="5"/>
      <c r="D18" s="5"/>
      <c r="E18" s="5"/>
      <c r="F18" s="5"/>
      <c r="G18" s="5"/>
      <c r="H18" s="5"/>
      <c r="I18" s="5"/>
      <c r="J18" s="5"/>
    </row>
  </sheetData>
  <conditionalFormatting sqref="E4:E13">
    <cfRule type="colorScale" priority="2">
      <colorScale>
        <cfvo type="min" val="0"/>
        <cfvo type="max" val="0"/>
        <color rgb="FFFFFFFF"/>
        <color rgb="FFFDE725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30"/>
    <col collapsed="false" customWidth="true" hidden="false" outlineLevel="0" max="5" min="5" style="0" width="28"/>
    <col collapsed="false" customWidth="true" hidden="false" outlineLevel="0" max="6" min="6" style="0" width="46"/>
    <col collapsed="false" customWidth="true" hidden="false" outlineLevel="0" max="7" min="7" style="0" width="32"/>
    <col collapsed="false" customWidth="true" hidden="false" outlineLevel="0" max="8" min="8" style="0" width="16"/>
    <col collapsed="false" customWidth="true" hidden="false" outlineLevel="0" max="9" min="9" style="0" width="36"/>
    <col collapsed="false" customWidth="true" hidden="false" outlineLevel="0" max="10" min="10" style="0" width="26"/>
  </cols>
  <sheetData>
    <row r="1" customFormat="false" ht="17.35" hidden="false" customHeight="false" outlineLevel="0" collapsed="false">
      <c r="A1" s="4" t="s">
        <v>9012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15" hidden="false" customHeight="false" outlineLevel="0" collapsed="false">
      <c r="A2" s="7" t="s">
        <v>9013</v>
      </c>
      <c r="B2" s="5"/>
      <c r="C2" s="5"/>
      <c r="D2" s="5"/>
      <c r="E2" s="5"/>
      <c r="F2" s="5"/>
      <c r="G2" s="5"/>
      <c r="H2" s="5"/>
      <c r="I2" s="5"/>
      <c r="J2" s="5"/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26.85" hidden="false" customHeight="false" outlineLevel="0" collapsed="false">
      <c r="A4" s="6" t="s">
        <v>8998</v>
      </c>
      <c r="B4" s="6" t="s">
        <v>8999</v>
      </c>
      <c r="C4" s="6" t="s">
        <v>9007</v>
      </c>
      <c r="D4" s="6" t="s">
        <v>9014</v>
      </c>
      <c r="E4" s="6" t="s">
        <v>9015</v>
      </c>
      <c r="F4" s="6" t="s">
        <v>9016</v>
      </c>
      <c r="G4" s="6" t="s">
        <v>9017</v>
      </c>
      <c r="H4" s="6" t="s">
        <v>9018</v>
      </c>
      <c r="I4" s="6" t="s">
        <v>9019</v>
      </c>
      <c r="J4" s="6" t="s">
        <v>9020</v>
      </c>
    </row>
    <row r="5" customFormat="false" ht="94.5" hidden="false" customHeight="true" outlineLevel="0" collapsed="false">
      <c r="A5" s="27" t="s">
        <v>8989</v>
      </c>
      <c r="B5" s="21" t="n">
        <f aca="false">Resumen!B4</f>
        <v>240</v>
      </c>
      <c r="C5" s="21" t="n">
        <f aca="false">Resumen!J4</f>
        <v>200</v>
      </c>
      <c r="D5" s="2" t="s">
        <v>9021</v>
      </c>
      <c r="E5" s="2" t="s">
        <v>9022</v>
      </c>
      <c r="F5" s="2" t="s">
        <v>9023</v>
      </c>
      <c r="G5" s="2" t="s">
        <v>9024</v>
      </c>
      <c r="H5" s="2" t="s">
        <v>9025</v>
      </c>
      <c r="I5" s="2" t="s">
        <v>9026</v>
      </c>
      <c r="J5" s="2" t="s">
        <v>9027</v>
      </c>
    </row>
    <row r="6" customFormat="false" ht="94.5" hidden="false" customHeight="true" outlineLevel="0" collapsed="false">
      <c r="A6" s="27" t="s">
        <v>8991</v>
      </c>
      <c r="B6" s="21" t="n">
        <f aca="false">Resumen!B5</f>
        <v>108</v>
      </c>
      <c r="C6" s="21" t="n">
        <f aca="false">Resumen!J5</f>
        <v>87</v>
      </c>
      <c r="D6" s="2" t="s">
        <v>9028</v>
      </c>
      <c r="E6" s="2" t="s">
        <v>9029</v>
      </c>
      <c r="F6" s="2" t="s">
        <v>9030</v>
      </c>
      <c r="G6" s="2" t="s">
        <v>9031</v>
      </c>
      <c r="H6" s="2" t="s">
        <v>9032</v>
      </c>
      <c r="I6" s="2" t="s">
        <v>9033</v>
      </c>
      <c r="J6" s="2" t="s">
        <v>9034</v>
      </c>
    </row>
    <row r="7" customFormat="false" ht="94.5" hidden="false" customHeight="true" outlineLevel="0" collapsed="false">
      <c r="A7" s="27" t="s">
        <v>8988</v>
      </c>
      <c r="B7" s="21" t="n">
        <f aca="false">Resumen!B6</f>
        <v>209</v>
      </c>
      <c r="C7" s="21" t="n">
        <f aca="false">Resumen!J6</f>
        <v>166</v>
      </c>
      <c r="D7" s="2" t="s">
        <v>9035</v>
      </c>
      <c r="E7" s="2" t="s">
        <v>9036</v>
      </c>
      <c r="F7" s="2" t="s">
        <v>9037</v>
      </c>
      <c r="G7" s="2" t="s">
        <v>9038</v>
      </c>
      <c r="H7" s="2" t="s">
        <v>9039</v>
      </c>
      <c r="I7" s="2" t="s">
        <v>9040</v>
      </c>
      <c r="J7" s="2" t="s">
        <v>9041</v>
      </c>
    </row>
    <row r="8" customFormat="false" ht="94.5" hidden="false" customHeight="true" outlineLevel="0" collapsed="false">
      <c r="A8" s="27" t="s">
        <v>8987</v>
      </c>
      <c r="B8" s="21" t="n">
        <f aca="false">Resumen!B7</f>
        <v>167</v>
      </c>
      <c r="C8" s="21" t="n">
        <f aca="false">Resumen!J7</f>
        <v>143</v>
      </c>
      <c r="D8" s="2" t="s">
        <v>9042</v>
      </c>
      <c r="E8" s="2" t="s">
        <v>9043</v>
      </c>
      <c r="F8" s="2" t="s">
        <v>9044</v>
      </c>
      <c r="G8" s="2" t="s">
        <v>9045</v>
      </c>
      <c r="H8" s="2" t="s">
        <v>9046</v>
      </c>
      <c r="I8" s="2" t="s">
        <v>9047</v>
      </c>
      <c r="J8" s="2" t="s">
        <v>9048</v>
      </c>
    </row>
    <row r="9" customFormat="false" ht="94.5" hidden="false" customHeight="true" outlineLevel="0" collapsed="false">
      <c r="A9" s="27" t="s">
        <v>8990</v>
      </c>
      <c r="B9" s="21" t="n">
        <f aca="false">Resumen!B8</f>
        <v>300</v>
      </c>
      <c r="C9" s="21" t="n">
        <f aca="false">Resumen!J8</f>
        <v>256</v>
      </c>
      <c r="D9" s="2" t="s">
        <v>9049</v>
      </c>
      <c r="E9" s="2" t="s">
        <v>9050</v>
      </c>
      <c r="F9" s="2" t="s">
        <v>9051</v>
      </c>
      <c r="G9" s="2" t="s">
        <v>9052</v>
      </c>
      <c r="H9" s="2" t="s">
        <v>9039</v>
      </c>
      <c r="I9" s="2" t="s">
        <v>9053</v>
      </c>
      <c r="J9" s="2" t="s">
        <v>9054</v>
      </c>
    </row>
    <row r="10" customFormat="false" ht="94.5" hidden="false" customHeight="true" outlineLevel="0" collapsed="false">
      <c r="A10" s="27" t="s">
        <v>8993</v>
      </c>
      <c r="B10" s="21" t="n">
        <f aca="false">Resumen!B9</f>
        <v>41</v>
      </c>
      <c r="C10" s="21" t="n">
        <f aca="false">Resumen!J9</f>
        <v>33</v>
      </c>
      <c r="D10" s="2" t="s">
        <v>9055</v>
      </c>
      <c r="E10" s="2" t="s">
        <v>9056</v>
      </c>
      <c r="F10" s="2" t="s">
        <v>9057</v>
      </c>
      <c r="G10" s="2" t="s">
        <v>9058</v>
      </c>
      <c r="H10" s="2" t="s">
        <v>9059</v>
      </c>
      <c r="I10" s="2" t="s">
        <v>9060</v>
      </c>
      <c r="J10" s="2" t="s">
        <v>9061</v>
      </c>
    </row>
    <row r="11" customFormat="false" ht="94.5" hidden="false" customHeight="true" outlineLevel="0" collapsed="false">
      <c r="A11" s="27" t="s">
        <v>8992</v>
      </c>
      <c r="B11" s="21" t="n">
        <f aca="false">Resumen!B10</f>
        <v>378</v>
      </c>
      <c r="C11" s="21" t="n">
        <f aca="false">Resumen!J10</f>
        <v>315</v>
      </c>
      <c r="D11" s="2" t="s">
        <v>9062</v>
      </c>
      <c r="E11" s="2" t="s">
        <v>9063</v>
      </c>
      <c r="F11" s="2" t="s">
        <v>9064</v>
      </c>
      <c r="G11" s="2" t="s">
        <v>9065</v>
      </c>
      <c r="H11" s="2" t="s">
        <v>9059</v>
      </c>
      <c r="I11" s="2" t="s">
        <v>9066</v>
      </c>
      <c r="J11" s="2" t="s">
        <v>9067</v>
      </c>
    </row>
    <row r="12" customFormat="false" ht="94.5" hidden="false" customHeight="true" outlineLevel="0" collapsed="false">
      <c r="A12" s="27" t="s">
        <v>8995</v>
      </c>
      <c r="B12" s="21" t="n">
        <f aca="false">Resumen!B11</f>
        <v>119</v>
      </c>
      <c r="C12" s="21" t="n">
        <f aca="false">Resumen!J11</f>
        <v>102</v>
      </c>
      <c r="D12" s="2" t="s">
        <v>9068</v>
      </c>
      <c r="E12" s="2" t="s">
        <v>9069</v>
      </c>
      <c r="F12" s="2" t="s">
        <v>9070</v>
      </c>
      <c r="G12" s="2" t="s">
        <v>9071</v>
      </c>
      <c r="H12" s="2" t="s">
        <v>9072</v>
      </c>
      <c r="I12" s="2" t="s">
        <v>9073</v>
      </c>
      <c r="J12" s="2" t="s">
        <v>9074</v>
      </c>
    </row>
    <row r="13" customFormat="false" ht="94.5" hidden="false" customHeight="true" outlineLevel="0" collapsed="false">
      <c r="A13" s="27" t="s">
        <v>8996</v>
      </c>
      <c r="B13" s="21" t="n">
        <f aca="false">Resumen!B12</f>
        <v>51</v>
      </c>
      <c r="C13" s="21" t="n">
        <f aca="false">Resumen!J12</f>
        <v>42</v>
      </c>
      <c r="D13" s="2" t="s">
        <v>9075</v>
      </c>
      <c r="E13" s="2" t="s">
        <v>9076</v>
      </c>
      <c r="F13" s="2" t="s">
        <v>9077</v>
      </c>
      <c r="G13" s="2" t="s">
        <v>9078</v>
      </c>
      <c r="H13" s="2" t="s">
        <v>9079</v>
      </c>
      <c r="I13" s="2" t="s">
        <v>9080</v>
      </c>
      <c r="J13" s="2" t="s">
        <v>9081</v>
      </c>
    </row>
    <row r="14" customFormat="false" ht="94.5" hidden="false" customHeight="true" outlineLevel="0" collapsed="false">
      <c r="A14" s="27" t="s">
        <v>8994</v>
      </c>
      <c r="B14" s="21" t="n">
        <f aca="false">Resumen!B13</f>
        <v>787</v>
      </c>
      <c r="C14" s="21" t="n">
        <f aca="false">Resumen!J13</f>
        <v>648</v>
      </c>
      <c r="D14" s="2" t="s">
        <v>9082</v>
      </c>
      <c r="E14" s="2" t="s">
        <v>9083</v>
      </c>
      <c r="F14" s="2" t="s">
        <v>9084</v>
      </c>
      <c r="G14" s="2" t="s">
        <v>9085</v>
      </c>
      <c r="H14" s="2" t="s">
        <v>9086</v>
      </c>
      <c r="I14" s="2" t="s">
        <v>9087</v>
      </c>
      <c r="J14" s="2" t="s">
        <v>9088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2026-10-23T06:15:23Z</dcterms:created>
  <dc:creator>openpyxl</dc:creator>
  <dc:description/>
  <dc:language>en-US</dc:language>
  <cp:lastModifiedBy/>
  <dcterms:modified xsi:type="dcterms:W3CDTF">2026-10-23T06:15:24Z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